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54" r:id="rId1"/>
    <sheet name="index" sheetId="4" r:id="rId2"/>
    <sheet name="Ind_Summary" sheetId="6" r:id="rId3"/>
    <sheet name="Ind_Summary_fec" sheetId="7" r:id="rId4"/>
    <sheet name="Ind_Summary_ued" sheetId="8" r:id="rId5"/>
    <sheet name="Ind_Summary_emi" sheetId="9" r:id="rId6"/>
    <sheet name="ISI" sheetId="10" r:id="rId7"/>
    <sheet name="ISI_fec" sheetId="11" r:id="rId8"/>
    <sheet name="ISI_ued" sheetId="12" r:id="rId9"/>
    <sheet name="ISI_emi" sheetId="13" r:id="rId10"/>
    <sheet name="NFM" sheetId="14" r:id="rId11"/>
    <sheet name="NFM_fec" sheetId="15" r:id="rId12"/>
    <sheet name="NFM_ued" sheetId="16" r:id="rId13"/>
    <sheet name="NFM_emi" sheetId="17" r:id="rId14"/>
    <sheet name="CHI" sheetId="18" r:id="rId15"/>
    <sheet name="CHI_fec" sheetId="19" r:id="rId16"/>
    <sheet name="CHI_ued" sheetId="20" r:id="rId17"/>
    <sheet name="CHI_emi" sheetId="21" r:id="rId18"/>
    <sheet name="NMM" sheetId="22" r:id="rId19"/>
    <sheet name="NMM_fec" sheetId="23" r:id="rId20"/>
    <sheet name="NMM_ued" sheetId="24" r:id="rId21"/>
    <sheet name="NMM_emi" sheetId="25" r:id="rId22"/>
    <sheet name="PPA" sheetId="26" r:id="rId23"/>
    <sheet name="PPA_fec" sheetId="27" r:id="rId24"/>
    <sheet name="PPA_ued" sheetId="28" r:id="rId25"/>
    <sheet name="PPA_emi" sheetId="29" r:id="rId26"/>
    <sheet name="FBT" sheetId="30" r:id="rId27"/>
    <sheet name="FBT_fec" sheetId="31" r:id="rId28"/>
    <sheet name="FBT_ued" sheetId="32" r:id="rId29"/>
    <sheet name="FBT_emi" sheetId="33" r:id="rId30"/>
    <sheet name="TRE" sheetId="34" r:id="rId31"/>
    <sheet name="TRE_fec" sheetId="35" r:id="rId32"/>
    <sheet name="TRE_ued" sheetId="36" r:id="rId33"/>
    <sheet name="TRE_emi" sheetId="37" r:id="rId34"/>
    <sheet name="MAE" sheetId="38" r:id="rId35"/>
    <sheet name="MAE_fec" sheetId="39" r:id="rId36"/>
    <sheet name="MAE_ued" sheetId="40" r:id="rId37"/>
    <sheet name="MAE_emi" sheetId="41" r:id="rId38"/>
    <sheet name="TEL" sheetId="42" r:id="rId39"/>
    <sheet name="TEL_fec" sheetId="43" r:id="rId40"/>
    <sheet name="TEL_ued" sheetId="44" r:id="rId41"/>
    <sheet name="TEL_emi" sheetId="45" r:id="rId42"/>
    <sheet name="WWP" sheetId="46" r:id="rId43"/>
    <sheet name="WWP_fec" sheetId="47" r:id="rId44"/>
    <sheet name="WWP_ued" sheetId="48" r:id="rId45"/>
    <sheet name="WWP_emi" sheetId="49" r:id="rId46"/>
    <sheet name="OIS" sheetId="50" r:id="rId47"/>
    <sheet name="OIS_fec" sheetId="51" r:id="rId48"/>
    <sheet name="OIS_ued" sheetId="52" r:id="rId49"/>
    <sheet name="OIS_emi" sheetId="53" r:id="rId50"/>
  </sheets>
  <definedNames>
    <definedName name="_xlnm.Print_Area" localSheetId="2">Ind_Summary!$A$1:$L$127</definedName>
    <definedName name="_xlnm.Print_Titles" localSheetId="14">CHI!$1:$1</definedName>
    <definedName name="_xlnm.Print_Titles" localSheetId="17">CHI_emi!$1:$1</definedName>
    <definedName name="_xlnm.Print_Titles" localSheetId="15">CHI_fec!$1:$1</definedName>
    <definedName name="_xlnm.Print_Titles" localSheetId="16">CHI_ued!$1:$1</definedName>
    <definedName name="_xlnm.Print_Titles" localSheetId="26">FBT!$1:$1</definedName>
    <definedName name="_xlnm.Print_Titles" localSheetId="29">FBT_emi!$1:$1</definedName>
    <definedName name="_xlnm.Print_Titles" localSheetId="27">FBT_fec!$1:$1</definedName>
    <definedName name="_xlnm.Print_Titles" localSheetId="28">FBT_ued!$1:$1</definedName>
    <definedName name="_xlnm.Print_Titles" localSheetId="2">Ind_Summary!$1:$1</definedName>
    <definedName name="_xlnm.Print_Titles" localSheetId="5">Ind_Summary_emi!$1:$1</definedName>
    <definedName name="_xlnm.Print_Titles" localSheetId="3">Ind_Summary_fec!$1:$1</definedName>
    <definedName name="_xlnm.Print_Titles" localSheetId="4">Ind_Summary_ued!$1:$1</definedName>
    <definedName name="_xlnm.Print_Titles" localSheetId="6">ISI!$1:$1</definedName>
    <definedName name="_xlnm.Print_Titles" localSheetId="9">ISI_emi!$1:$1</definedName>
    <definedName name="_xlnm.Print_Titles" localSheetId="7">ISI_fec!$1:$1</definedName>
    <definedName name="_xlnm.Print_Titles" localSheetId="8">ISI_ued!$1:$1</definedName>
    <definedName name="_xlnm.Print_Titles" localSheetId="34">MAE!$1:$1</definedName>
    <definedName name="_xlnm.Print_Titles" localSheetId="37">MAE_emi!$1:$1</definedName>
    <definedName name="_xlnm.Print_Titles" localSheetId="35">MAE_fec!$1:$1</definedName>
    <definedName name="_xlnm.Print_Titles" localSheetId="36">MAE_ued!$1:$1</definedName>
    <definedName name="_xlnm.Print_Titles" localSheetId="10">NFM!$1:$1</definedName>
    <definedName name="_xlnm.Print_Titles" localSheetId="13">NFM_emi!$1:$1</definedName>
    <definedName name="_xlnm.Print_Titles" localSheetId="11">NFM_fec!$1:$1</definedName>
    <definedName name="_xlnm.Print_Titles" localSheetId="12">NFM_ued!$1:$1</definedName>
    <definedName name="_xlnm.Print_Titles" localSheetId="18">NMM!$1:$1</definedName>
    <definedName name="_xlnm.Print_Titles" localSheetId="21">NMM_emi!$1:$1</definedName>
    <definedName name="_xlnm.Print_Titles" localSheetId="19">NMM_fec!$1:$1</definedName>
    <definedName name="_xlnm.Print_Titles" localSheetId="20">NMM_ued!$1:$1</definedName>
    <definedName name="_xlnm.Print_Titles" localSheetId="46">OIS!$1:$1</definedName>
    <definedName name="_xlnm.Print_Titles" localSheetId="49">OIS_emi!$1:$1</definedName>
    <definedName name="_xlnm.Print_Titles" localSheetId="47">OIS_fec!$1:$1</definedName>
    <definedName name="_xlnm.Print_Titles" localSheetId="48">OIS_ued!$1:$1</definedName>
    <definedName name="_xlnm.Print_Titles" localSheetId="22">PPA!$1:$1</definedName>
    <definedName name="_xlnm.Print_Titles" localSheetId="25">PPA_emi!$1:$1</definedName>
    <definedName name="_xlnm.Print_Titles" localSheetId="23">PPA_fec!$1:$1</definedName>
    <definedName name="_xlnm.Print_Titles" localSheetId="24">PPA_ued!$1:$1</definedName>
    <definedName name="_xlnm.Print_Titles" localSheetId="38">TEL!$1:$1</definedName>
    <definedName name="_xlnm.Print_Titles" localSheetId="41">TEL_emi!$1:$1</definedName>
    <definedName name="_xlnm.Print_Titles" localSheetId="39">TEL_fec!$1:$1</definedName>
    <definedName name="_xlnm.Print_Titles" localSheetId="40">TEL_ued!$1:$1</definedName>
    <definedName name="_xlnm.Print_Titles" localSheetId="30">TRE!$1:$1</definedName>
    <definedName name="_xlnm.Print_Titles" localSheetId="33">TRE_emi!$1:$1</definedName>
    <definedName name="_xlnm.Print_Titles" localSheetId="31">TRE_fec!$1:$1</definedName>
    <definedName name="_xlnm.Print_Titles" localSheetId="32">TRE_ued!$1:$1</definedName>
    <definedName name="_xlnm.Print_Titles" localSheetId="42">WWP!$1:$1</definedName>
    <definedName name="_xlnm.Print_Titles" localSheetId="45">WWP_emi!$1:$1</definedName>
    <definedName name="_xlnm.Print_Titles" localSheetId="43">WWP_fec!$1:$1</definedName>
    <definedName name="_xlnm.Print_Titles" localSheetId="44">WWP_ued!$1:$1</definedName>
  </definedNames>
  <calcPr calcId="145621"/>
</workbook>
</file>

<file path=xl/calcChain.xml><?xml version="1.0" encoding="utf-8"?>
<calcChain xmlns="http://schemas.openxmlformats.org/spreadsheetml/2006/main">
  <c r="Q5" i="14" l="1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P9" i="42" l="1"/>
  <c r="H8" i="42"/>
  <c r="P9" i="30"/>
  <c r="O8" i="30"/>
  <c r="B9" i="50"/>
  <c r="B9" i="46"/>
  <c r="B9" i="42"/>
  <c r="B9" i="38"/>
  <c r="E9" i="34"/>
  <c r="D9" i="34"/>
  <c r="B9" i="34"/>
  <c r="Q9" i="46" l="1"/>
  <c r="Q8" i="46"/>
  <c r="P8" i="46"/>
  <c r="C9" i="50"/>
  <c r="C8" i="50"/>
  <c r="E9" i="46"/>
  <c r="E8" i="46"/>
  <c r="I9" i="50"/>
  <c r="C8" i="46"/>
  <c r="C9" i="46"/>
  <c r="M9" i="50"/>
  <c r="G9" i="46"/>
  <c r="G8" i="46"/>
  <c r="J8" i="46"/>
  <c r="J9" i="46"/>
  <c r="J8" i="38"/>
  <c r="J9" i="38"/>
  <c r="L9" i="38"/>
  <c r="L8" i="38"/>
  <c r="F9" i="34"/>
  <c r="F8" i="34"/>
  <c r="O9" i="38"/>
  <c r="O8" i="38"/>
  <c r="Q9" i="38"/>
  <c r="Q8" i="38"/>
  <c r="Q9" i="42"/>
  <c r="Q8" i="42"/>
  <c r="K9" i="38"/>
  <c r="K8" i="38"/>
  <c r="M9" i="38"/>
  <c r="M8" i="38"/>
  <c r="N9" i="50"/>
  <c r="N8" i="50"/>
  <c r="P9" i="38"/>
  <c r="P8" i="38"/>
  <c r="I9" i="34"/>
  <c r="I8" i="34"/>
  <c r="Q9" i="50"/>
  <c r="J8" i="34"/>
  <c r="J9" i="34"/>
  <c r="C9" i="30"/>
  <c r="K9" i="46"/>
  <c r="K8" i="46"/>
  <c r="D8" i="42"/>
  <c r="D9" i="42"/>
  <c r="E8" i="30"/>
  <c r="E9" i="30"/>
  <c r="M9" i="46"/>
  <c r="M8" i="46"/>
  <c r="N8" i="34"/>
  <c r="N9" i="34"/>
  <c r="G9" i="30"/>
  <c r="G8" i="30"/>
  <c r="I8" i="42"/>
  <c r="I9" i="42"/>
  <c r="J9" i="30"/>
  <c r="J8" i="30"/>
  <c r="L8" i="42"/>
  <c r="L9" i="42"/>
  <c r="I8" i="38"/>
  <c r="I9" i="38"/>
  <c r="K8" i="50"/>
  <c r="J8" i="50"/>
  <c r="J9" i="50"/>
  <c r="L8" i="50"/>
  <c r="M8" i="50"/>
  <c r="L9" i="50"/>
  <c r="F9" i="46"/>
  <c r="F8" i="46"/>
  <c r="O9" i="50"/>
  <c r="O8" i="50"/>
  <c r="H9" i="46"/>
  <c r="H8" i="46"/>
  <c r="I9" i="46"/>
  <c r="I8" i="46"/>
  <c r="K9" i="34"/>
  <c r="K8" i="34"/>
  <c r="L8" i="34"/>
  <c r="L9" i="34"/>
  <c r="E8" i="42"/>
  <c r="E9" i="42"/>
  <c r="F8" i="42"/>
  <c r="F9" i="42"/>
  <c r="O8" i="34"/>
  <c r="O9" i="34"/>
  <c r="P8" i="34"/>
  <c r="P9" i="34"/>
  <c r="Q8" i="34"/>
  <c r="Q9" i="34"/>
  <c r="C9" i="38"/>
  <c r="C8" i="38"/>
  <c r="D8" i="38"/>
  <c r="D9" i="38"/>
  <c r="D8" i="50"/>
  <c r="D9" i="50"/>
  <c r="E9" i="38"/>
  <c r="E8" i="38"/>
  <c r="P8" i="42"/>
  <c r="O8" i="42"/>
  <c r="O9" i="42"/>
  <c r="Q8" i="30"/>
  <c r="Q9" i="30"/>
  <c r="C8" i="34"/>
  <c r="C9" i="34"/>
  <c r="D8" i="46"/>
  <c r="D9" i="46"/>
  <c r="N9" i="38"/>
  <c r="N8" i="38"/>
  <c r="G9" i="34"/>
  <c r="G8" i="34"/>
  <c r="H9" i="34"/>
  <c r="H8" i="34"/>
  <c r="Q8" i="50"/>
  <c r="P9" i="50"/>
  <c r="P8" i="50"/>
  <c r="C8" i="42"/>
  <c r="C9" i="42"/>
  <c r="D8" i="30"/>
  <c r="D9" i="30"/>
  <c r="L9" i="46"/>
  <c r="L8" i="46"/>
  <c r="M8" i="34"/>
  <c r="M9" i="34"/>
  <c r="F8" i="30"/>
  <c r="F9" i="30"/>
  <c r="N8" i="46"/>
  <c r="N9" i="46"/>
  <c r="G8" i="42"/>
  <c r="G9" i="42"/>
  <c r="H9" i="30"/>
  <c r="H8" i="30"/>
  <c r="I9" i="30"/>
  <c r="I8" i="30"/>
  <c r="O8" i="46"/>
  <c r="J9" i="42"/>
  <c r="J8" i="42"/>
  <c r="K8" i="30"/>
  <c r="K9" i="30"/>
  <c r="K9" i="42"/>
  <c r="K8" i="42"/>
  <c r="L8" i="30"/>
  <c r="L9" i="30"/>
  <c r="M8" i="30"/>
  <c r="M9" i="30"/>
  <c r="M9" i="42"/>
  <c r="M8" i="42"/>
  <c r="E8" i="50"/>
  <c r="E9" i="50"/>
  <c r="N9" i="30"/>
  <c r="N8" i="30"/>
  <c r="F9" i="38"/>
  <c r="F8" i="38"/>
  <c r="N8" i="42"/>
  <c r="N9" i="42"/>
  <c r="F8" i="50"/>
  <c r="F9" i="50"/>
  <c r="G9" i="38"/>
  <c r="G8" i="38"/>
  <c r="G8" i="50"/>
  <c r="G9" i="50"/>
  <c r="H8" i="38"/>
  <c r="H9" i="38"/>
  <c r="I8" i="50"/>
  <c r="H8" i="50"/>
  <c r="H9" i="50"/>
  <c r="O9" i="46"/>
  <c r="D8" i="34"/>
  <c r="O9" i="30"/>
  <c r="P8" i="30"/>
  <c r="E8" i="34"/>
  <c r="K9" i="50"/>
  <c r="H9" i="42"/>
  <c r="P9" i="46"/>
  <c r="G4" i="18"/>
  <c r="E4" i="18"/>
  <c r="E3" i="18" s="1"/>
  <c r="E12" i="14"/>
  <c r="I4" i="18" l="1"/>
  <c r="I3" i="18" s="1"/>
  <c r="L4" i="18"/>
  <c r="L3" i="18" s="1"/>
  <c r="K4" i="18"/>
  <c r="K3" i="18" s="1"/>
  <c r="N4" i="18"/>
  <c r="N3" i="18" s="1"/>
  <c r="M4" i="18"/>
  <c r="M3" i="18" s="1"/>
  <c r="O4" i="18"/>
  <c r="O3" i="18" s="1"/>
  <c r="P4" i="18"/>
  <c r="P3" i="18" s="1"/>
  <c r="J4" i="18"/>
  <c r="J3" i="18" s="1"/>
  <c r="Q4" i="18"/>
  <c r="Q3" i="18" s="1"/>
  <c r="C4" i="18"/>
  <c r="C3" i="18" s="1"/>
  <c r="G12" i="14"/>
  <c r="F12" i="14"/>
  <c r="H12" i="14"/>
  <c r="J12" i="14"/>
  <c r="B19" i="14"/>
  <c r="L12" i="14"/>
  <c r="I12" i="14"/>
  <c r="Q12" i="14"/>
  <c r="Q30" i="14"/>
  <c r="C12" i="14"/>
  <c r="P19" i="14"/>
  <c r="Q33" i="14"/>
  <c r="O19" i="14"/>
  <c r="I19" i="14"/>
  <c r="M33" i="14"/>
  <c r="E30" i="14"/>
  <c r="E33" i="14"/>
  <c r="K19" i="14"/>
  <c r="K25" i="14"/>
  <c r="M19" i="14"/>
  <c r="I30" i="14"/>
  <c r="M30" i="14"/>
  <c r="G33" i="14"/>
  <c r="J19" i="14"/>
  <c r="D19" i="14"/>
  <c r="N12" i="14"/>
  <c r="G3" i="18"/>
  <c r="K12" i="14"/>
  <c r="M12" i="14"/>
  <c r="D4" i="18"/>
  <c r="D3" i="18" s="1"/>
  <c r="O12" i="14"/>
  <c r="F4" i="18"/>
  <c r="F3" i="18" s="1"/>
  <c r="P12" i="14"/>
  <c r="D12" i="14"/>
  <c r="H4" i="18"/>
  <c r="H3" i="18" s="1"/>
  <c r="Q29" i="26"/>
  <c r="P29" i="26"/>
  <c r="O29" i="26"/>
  <c r="N29" i="26"/>
  <c r="M29" i="26"/>
  <c r="L29" i="26"/>
  <c r="K29" i="26"/>
  <c r="J29" i="26"/>
  <c r="I29" i="26"/>
  <c r="H29" i="26"/>
  <c r="G29" i="26"/>
  <c r="L28" i="26"/>
  <c r="K28" i="26"/>
  <c r="J28" i="26"/>
  <c r="I28" i="26"/>
  <c r="H28" i="26"/>
  <c r="G28" i="26"/>
  <c r="F28" i="26"/>
  <c r="E28" i="26"/>
  <c r="D28" i="26"/>
  <c r="C28" i="26"/>
  <c r="B28" i="26"/>
  <c r="Q27" i="26"/>
  <c r="P27" i="26"/>
  <c r="O27" i="26"/>
  <c r="N27" i="26"/>
  <c r="H27" i="26"/>
  <c r="G27" i="26"/>
  <c r="F27" i="26"/>
  <c r="C27" i="26"/>
  <c r="F29" i="26"/>
  <c r="Q28" i="26"/>
  <c r="P28" i="26"/>
  <c r="O28" i="26"/>
  <c r="N28" i="26"/>
  <c r="M28" i="26"/>
  <c r="E27" i="26"/>
  <c r="D27" i="26"/>
  <c r="B29" i="26"/>
  <c r="B27" i="26"/>
  <c r="Q4" i="26"/>
  <c r="Q3" i="26" s="1"/>
  <c r="P4" i="26"/>
  <c r="P3" i="26" s="1"/>
  <c r="O4" i="26"/>
  <c r="O3" i="26" s="1"/>
  <c r="N4" i="26"/>
  <c r="N3" i="26" s="1"/>
  <c r="M4" i="26"/>
  <c r="M3" i="26" s="1"/>
  <c r="L4" i="26"/>
  <c r="L3" i="26" s="1"/>
  <c r="K4" i="26"/>
  <c r="K3" i="26" s="1"/>
  <c r="J4" i="26"/>
  <c r="J3" i="26" s="1"/>
  <c r="I4" i="26"/>
  <c r="I3" i="26" s="1"/>
  <c r="H4" i="26"/>
  <c r="H3" i="26" s="1"/>
  <c r="G4" i="26"/>
  <c r="G3" i="26" s="1"/>
  <c r="F4" i="26"/>
  <c r="F3" i="26" s="1"/>
  <c r="E4" i="26"/>
  <c r="E3" i="26" s="1"/>
  <c r="D4" i="26"/>
  <c r="D3" i="26" s="1"/>
  <c r="C4" i="26"/>
  <c r="C3" i="26" s="1"/>
  <c r="B4" i="26"/>
  <c r="B3" i="26" s="1"/>
  <c r="Q27" i="22"/>
  <c r="E27" i="22"/>
  <c r="Q26" i="22"/>
  <c r="M26" i="22"/>
  <c r="E26" i="22"/>
  <c r="Q28" i="22"/>
  <c r="I27" i="22"/>
  <c r="H27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N29" i="18"/>
  <c r="M29" i="18"/>
  <c r="L29" i="18"/>
  <c r="K29" i="18"/>
  <c r="J29" i="18"/>
  <c r="I29" i="18"/>
  <c r="E28" i="18"/>
  <c r="D28" i="18"/>
  <c r="C28" i="18"/>
  <c r="Q27" i="18"/>
  <c r="P27" i="18"/>
  <c r="O27" i="18"/>
  <c r="N27" i="18"/>
  <c r="M27" i="18"/>
  <c r="L27" i="18"/>
  <c r="K27" i="18"/>
  <c r="J27" i="18"/>
  <c r="I27" i="18"/>
  <c r="B4" i="18"/>
  <c r="B3" i="18" s="1"/>
  <c r="O25" i="18"/>
  <c r="H29" i="18"/>
  <c r="G29" i="18"/>
  <c r="F29" i="18"/>
  <c r="E29" i="18"/>
  <c r="D29" i="18"/>
  <c r="C29" i="18"/>
  <c r="Q28" i="18"/>
  <c r="F24" i="18"/>
  <c r="B29" i="18"/>
  <c r="B27" i="18"/>
  <c r="P40" i="14"/>
  <c r="N40" i="14"/>
  <c r="L40" i="14"/>
  <c r="J40" i="14"/>
  <c r="H40" i="14"/>
  <c r="F40" i="14"/>
  <c r="D40" i="14"/>
  <c r="N36" i="14"/>
  <c r="H36" i="14"/>
  <c r="D36" i="14"/>
  <c r="O33" i="14"/>
  <c r="I33" i="14"/>
  <c r="C36" i="14"/>
  <c r="B39" i="14"/>
  <c r="B38" i="14"/>
  <c r="C30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B12" i="14"/>
  <c r="D22" i="10"/>
  <c r="C22" i="10"/>
  <c r="Q21" i="10"/>
  <c r="P21" i="10"/>
  <c r="O21" i="10"/>
  <c r="N21" i="10"/>
  <c r="M21" i="10"/>
  <c r="L21" i="10"/>
  <c r="K21" i="10"/>
  <c r="Q22" i="10"/>
  <c r="P22" i="10"/>
  <c r="O22" i="10"/>
  <c r="N22" i="10"/>
  <c r="M22" i="10"/>
  <c r="L22" i="10"/>
  <c r="K22" i="10"/>
  <c r="J22" i="10"/>
  <c r="H22" i="10"/>
  <c r="J21" i="10"/>
  <c r="I21" i="10"/>
  <c r="H21" i="10"/>
  <c r="G21" i="10"/>
  <c r="F21" i="10"/>
  <c r="E21" i="10"/>
  <c r="D21" i="10"/>
  <c r="C21" i="10"/>
  <c r="B22" i="10"/>
  <c r="B21" i="10"/>
  <c r="J25" i="14" l="1"/>
  <c r="C24" i="26"/>
  <c r="E19" i="10"/>
  <c r="P25" i="14"/>
  <c r="D25" i="14"/>
  <c r="O25" i="14"/>
  <c r="B37" i="14"/>
  <c r="F19" i="10"/>
  <c r="C23" i="26"/>
  <c r="E25" i="14"/>
  <c r="E19" i="14"/>
  <c r="P25" i="18"/>
  <c r="D25" i="26"/>
  <c r="H24" i="18"/>
  <c r="J23" i="26"/>
  <c r="K23" i="22"/>
  <c r="D18" i="10"/>
  <c r="Q23" i="26"/>
  <c r="M19" i="10"/>
  <c r="E24" i="26"/>
  <c r="J19" i="10"/>
  <c r="G25" i="26"/>
  <c r="O23" i="26"/>
  <c r="I24" i="18"/>
  <c r="L23" i="26"/>
  <c r="K24" i="18"/>
  <c r="K25" i="26"/>
  <c r="L25" i="26"/>
  <c r="I18" i="10"/>
  <c r="Q25" i="18"/>
  <c r="D22" i="22"/>
  <c r="K19" i="10"/>
  <c r="N23" i="26"/>
  <c r="C23" i="18"/>
  <c r="G23" i="18"/>
  <c r="K18" i="10"/>
  <c r="H24" i="26"/>
  <c r="M23" i="22"/>
  <c r="O19" i="10"/>
  <c r="I23" i="18"/>
  <c r="J24" i="22"/>
  <c r="M25" i="14"/>
  <c r="I22" i="10"/>
  <c r="H25" i="26"/>
  <c r="J25" i="26"/>
  <c r="D24" i="22"/>
  <c r="P19" i="10"/>
  <c r="E24" i="22"/>
  <c r="F24" i="26"/>
  <c r="F28" i="18"/>
  <c r="J24" i="26"/>
  <c r="N23" i="22"/>
  <c r="F22" i="22"/>
  <c r="P23" i="22"/>
  <c r="N19" i="10"/>
  <c r="B28" i="18"/>
  <c r="Q19" i="10"/>
  <c r="O25" i="26"/>
  <c r="P25" i="26"/>
  <c r="O29" i="18"/>
  <c r="L18" i="10"/>
  <c r="M18" i="10"/>
  <c r="L24" i="22"/>
  <c r="K24" i="26"/>
  <c r="C25" i="26"/>
  <c r="B27" i="22"/>
  <c r="B9" i="30"/>
  <c r="C8" i="30"/>
  <c r="L19" i="10"/>
  <c r="O24" i="18"/>
  <c r="M25" i="26"/>
  <c r="Q24" i="18"/>
  <c r="N25" i="26"/>
  <c r="M22" i="22"/>
  <c r="J18" i="10"/>
  <c r="H24" i="22"/>
  <c r="F25" i="18"/>
  <c r="P22" i="22"/>
  <c r="N23" i="18"/>
  <c r="J28" i="18"/>
  <c r="L24" i="26"/>
  <c r="D23" i="26"/>
  <c r="H19" i="14"/>
  <c r="H25" i="14"/>
  <c r="I25" i="14"/>
  <c r="M23" i="26"/>
  <c r="P23" i="26"/>
  <c r="F23" i="18"/>
  <c r="D24" i="26"/>
  <c r="Q25" i="26"/>
  <c r="H28" i="18"/>
  <c r="Q22" i="22"/>
  <c r="C27" i="18"/>
  <c r="J24" i="18"/>
  <c r="E28" i="22"/>
  <c r="E23" i="22"/>
  <c r="N24" i="22"/>
  <c r="M24" i="26"/>
  <c r="I27" i="26"/>
  <c r="Q19" i="14"/>
  <c r="Q25" i="14"/>
  <c r="I25" i="26"/>
  <c r="E18" i="10"/>
  <c r="J22" i="22"/>
  <c r="G18" i="10"/>
  <c r="K23" i="18"/>
  <c r="P29" i="18"/>
  <c r="P27" i="22"/>
  <c r="K28" i="18"/>
  <c r="O24" i="22"/>
  <c r="E23" i="26"/>
  <c r="N24" i="26"/>
  <c r="F23" i="26"/>
  <c r="J27" i="26"/>
  <c r="L19" i="14"/>
  <c r="L25" i="14"/>
  <c r="G19" i="10"/>
  <c r="H19" i="10"/>
  <c r="K23" i="26"/>
  <c r="P24" i="18"/>
  <c r="I26" i="22"/>
  <c r="H23" i="18"/>
  <c r="G24" i="22"/>
  <c r="D25" i="18"/>
  <c r="G24" i="26"/>
  <c r="L23" i="18"/>
  <c r="G25" i="18"/>
  <c r="M27" i="22"/>
  <c r="J25" i="18"/>
  <c r="L28" i="18"/>
  <c r="Q23" i="18"/>
  <c r="M28" i="18"/>
  <c r="C19" i="10"/>
  <c r="I19" i="10"/>
  <c r="E22" i="10"/>
  <c r="C24" i="18"/>
  <c r="L25" i="18"/>
  <c r="L24" i="18"/>
  <c r="F27" i="18"/>
  <c r="N28" i="18"/>
  <c r="M28" i="22"/>
  <c r="G23" i="22"/>
  <c r="P24" i="22"/>
  <c r="O24" i="26"/>
  <c r="K27" i="26"/>
  <c r="C29" i="26"/>
  <c r="G24" i="18"/>
  <c r="L23" i="22"/>
  <c r="E22" i="22"/>
  <c r="C18" i="10"/>
  <c r="Q23" i="22"/>
  <c r="H18" i="10"/>
  <c r="C25" i="18"/>
  <c r="N22" i="22"/>
  <c r="E25" i="18"/>
  <c r="G28" i="18"/>
  <c r="I28" i="18"/>
  <c r="O18" i="10"/>
  <c r="I25" i="18"/>
  <c r="P23" i="18"/>
  <c r="Q18" i="10"/>
  <c r="D19" i="10"/>
  <c r="F22" i="10"/>
  <c r="D24" i="18"/>
  <c r="M25" i="18"/>
  <c r="M24" i="18"/>
  <c r="G27" i="18"/>
  <c r="O28" i="18"/>
  <c r="H23" i="22"/>
  <c r="G23" i="26"/>
  <c r="P24" i="26"/>
  <c r="L27" i="26"/>
  <c r="D29" i="26"/>
  <c r="F19" i="14"/>
  <c r="F25" i="14"/>
  <c r="C19" i="14"/>
  <c r="F25" i="26"/>
  <c r="E23" i="18"/>
  <c r="F18" i="10"/>
  <c r="N19" i="14"/>
  <c r="N25" i="14"/>
  <c r="J23" i="18"/>
  <c r="I24" i="26"/>
  <c r="M23" i="18"/>
  <c r="Q29" i="18"/>
  <c r="N18" i="10"/>
  <c r="H25" i="18"/>
  <c r="O23" i="18"/>
  <c r="P18" i="10"/>
  <c r="D27" i="18"/>
  <c r="K25" i="18"/>
  <c r="E27" i="18"/>
  <c r="I28" i="22"/>
  <c r="G22" i="10"/>
  <c r="E24" i="18"/>
  <c r="N25" i="18"/>
  <c r="D23" i="18"/>
  <c r="N24" i="18"/>
  <c r="H27" i="18"/>
  <c r="P28" i="18"/>
  <c r="I23" i="22"/>
  <c r="H23" i="26"/>
  <c r="Q24" i="26"/>
  <c r="I23" i="26"/>
  <c r="E25" i="26"/>
  <c r="M27" i="26"/>
  <c r="E29" i="26"/>
  <c r="G19" i="14"/>
  <c r="G25" i="14"/>
  <c r="C25" i="14"/>
  <c r="L36" i="14"/>
  <c r="P30" i="14"/>
  <c r="P36" i="14"/>
  <c r="D32" i="14"/>
  <c r="C38" i="14"/>
  <c r="G38" i="14"/>
  <c r="K38" i="14"/>
  <c r="P32" i="14"/>
  <c r="O38" i="14"/>
  <c r="D33" i="14"/>
  <c r="D39" i="14"/>
  <c r="H33" i="14"/>
  <c r="H39" i="14"/>
  <c r="L39" i="14"/>
  <c r="P33" i="14"/>
  <c r="P39" i="14"/>
  <c r="F34" i="14"/>
  <c r="E34" i="14"/>
  <c r="E40" i="14"/>
  <c r="J34" i="14"/>
  <c r="I34" i="14"/>
  <c r="I40" i="14"/>
  <c r="N34" i="14"/>
  <c r="M34" i="14"/>
  <c r="M40" i="14"/>
  <c r="Q34" i="14"/>
  <c r="Q40" i="14"/>
  <c r="K30" i="14"/>
  <c r="J36" i="14"/>
  <c r="C34" i="14"/>
  <c r="B40" i="14"/>
  <c r="E38" i="14"/>
  <c r="J32" i="14"/>
  <c r="I38" i="14"/>
  <c r="M38" i="14"/>
  <c r="Q38" i="14"/>
  <c r="F39" i="14"/>
  <c r="J39" i="14"/>
  <c r="J33" i="14"/>
  <c r="N39" i="14"/>
  <c r="C40" i="14"/>
  <c r="D34" i="14"/>
  <c r="G34" i="14"/>
  <c r="G40" i="14"/>
  <c r="H34" i="14"/>
  <c r="K34" i="14"/>
  <c r="K40" i="14"/>
  <c r="L34" i="14"/>
  <c r="O34" i="14"/>
  <c r="O40" i="14"/>
  <c r="P34" i="14"/>
  <c r="G30" i="14"/>
  <c r="O30" i="14"/>
  <c r="K33" i="14"/>
  <c r="F36" i="14"/>
  <c r="D30" i="14"/>
  <c r="H30" i="14"/>
  <c r="L30" i="14"/>
  <c r="L33" i="14"/>
  <c r="G36" i="14"/>
  <c r="K36" i="14"/>
  <c r="O36" i="14"/>
  <c r="D38" i="14"/>
  <c r="D37" i="14" s="1"/>
  <c r="H38" i="14"/>
  <c r="H37" i="14" s="1"/>
  <c r="L38" i="14"/>
  <c r="P38" i="14"/>
  <c r="P37" i="14" s="1"/>
  <c r="E39" i="14"/>
  <c r="I39" i="14"/>
  <c r="M39" i="14"/>
  <c r="Q39" i="14"/>
  <c r="F30" i="14"/>
  <c r="J30" i="14"/>
  <c r="N30" i="14"/>
  <c r="N33" i="14"/>
  <c r="E36" i="14"/>
  <c r="I36" i="14"/>
  <c r="M36" i="14"/>
  <c r="Q36" i="14"/>
  <c r="F38" i="14"/>
  <c r="J38" i="14"/>
  <c r="N38" i="14"/>
  <c r="C39" i="14"/>
  <c r="G39" i="14"/>
  <c r="K39" i="14"/>
  <c r="O39" i="14"/>
  <c r="C33" i="14"/>
  <c r="C32" i="14"/>
  <c r="B36" i="14"/>
  <c r="F24" i="22"/>
  <c r="F28" i="22"/>
  <c r="J28" i="22"/>
  <c r="N28" i="22"/>
  <c r="D28" i="22"/>
  <c r="H28" i="22"/>
  <c r="L28" i="22"/>
  <c r="P28" i="22"/>
  <c r="K24" i="22"/>
  <c r="C28" i="22"/>
  <c r="G28" i="22"/>
  <c r="K28" i="22"/>
  <c r="O28" i="22"/>
  <c r="I24" i="22"/>
  <c r="M24" i="22"/>
  <c r="Q24" i="22"/>
  <c r="F23" i="22"/>
  <c r="F27" i="22"/>
  <c r="N27" i="22"/>
  <c r="C27" i="22"/>
  <c r="D23" i="22"/>
  <c r="O23" i="22"/>
  <c r="O27" i="22"/>
  <c r="J23" i="22"/>
  <c r="J27" i="22"/>
  <c r="G27" i="22"/>
  <c r="K27" i="22"/>
  <c r="D27" i="22"/>
  <c r="L27" i="22"/>
  <c r="F26" i="22"/>
  <c r="J26" i="22"/>
  <c r="N26" i="22"/>
  <c r="D26" i="22"/>
  <c r="H26" i="22"/>
  <c r="H22" i="22"/>
  <c r="L26" i="22"/>
  <c r="L22" i="22"/>
  <c r="P26" i="22"/>
  <c r="G22" i="22"/>
  <c r="K22" i="22"/>
  <c r="O22" i="22"/>
  <c r="C26" i="22"/>
  <c r="G26" i="22"/>
  <c r="K26" i="22"/>
  <c r="O26" i="22"/>
  <c r="I22" i="22"/>
  <c r="C22" i="22"/>
  <c r="C24" i="22"/>
  <c r="B26" i="22"/>
  <c r="B28" i="22"/>
  <c r="L37" i="14" l="1"/>
  <c r="C23" i="22"/>
  <c r="Q37" i="14"/>
  <c r="N32" i="14"/>
  <c r="N31" i="14" s="1"/>
  <c r="I37" i="14"/>
  <c r="E37" i="14"/>
  <c r="F32" i="14"/>
  <c r="M37" i="14"/>
  <c r="L32" i="14"/>
  <c r="O37" i="14"/>
  <c r="J37" i="14"/>
  <c r="F37" i="14"/>
  <c r="H32" i="14"/>
  <c r="L31" i="14"/>
  <c r="K37" i="14"/>
  <c r="G37" i="14"/>
  <c r="C37" i="14"/>
  <c r="N37" i="14"/>
  <c r="H31" i="14"/>
  <c r="P31" i="14"/>
  <c r="J31" i="14"/>
  <c r="F33" i="14"/>
  <c r="F31" i="14" s="1"/>
  <c r="C31" i="14"/>
  <c r="D31" i="14"/>
  <c r="Q32" i="14"/>
  <c r="Q31" i="14" s="1"/>
  <c r="M32" i="14"/>
  <c r="M31" i="14" s="1"/>
  <c r="I32" i="14"/>
  <c r="I31" i="14" s="1"/>
  <c r="E32" i="14"/>
  <c r="E31" i="14" s="1"/>
  <c r="O32" i="14"/>
  <c r="O31" i="14" s="1"/>
  <c r="K32" i="14"/>
  <c r="K31" i="14" s="1"/>
  <c r="G32" i="14"/>
  <c r="G31" i="14" s="1"/>
  <c r="Q20" i="10" l="1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G96" i="53" l="1"/>
  <c r="G97" i="53"/>
  <c r="G98" i="53"/>
  <c r="G99" i="53"/>
  <c r="C77" i="53"/>
  <c r="M77" i="53"/>
  <c r="C78" i="53"/>
  <c r="E78" i="53"/>
  <c r="G78" i="53"/>
  <c r="C79" i="53"/>
  <c r="E79" i="53"/>
  <c r="I79" i="53"/>
  <c r="K79" i="53"/>
  <c r="M79" i="53"/>
  <c r="O79" i="53"/>
  <c r="Q79" i="53"/>
  <c r="B80" i="53"/>
  <c r="C80" i="53"/>
  <c r="D80" i="53"/>
  <c r="E80" i="53"/>
  <c r="F80" i="53"/>
  <c r="G80" i="53"/>
  <c r="B81" i="53"/>
  <c r="C81" i="53"/>
  <c r="D81" i="53"/>
  <c r="E81" i="53"/>
  <c r="F81" i="53"/>
  <c r="G81" i="53"/>
  <c r="H81" i="53"/>
  <c r="I81" i="53"/>
  <c r="J81" i="53"/>
  <c r="K81" i="53"/>
  <c r="L81" i="53"/>
  <c r="M81" i="53"/>
  <c r="N81" i="53"/>
  <c r="O81" i="53"/>
  <c r="P81" i="53"/>
  <c r="Q81" i="53"/>
  <c r="B82" i="53"/>
  <c r="C82" i="53"/>
  <c r="E82" i="53"/>
  <c r="G82" i="53"/>
  <c r="K82" i="53"/>
  <c r="B83" i="53"/>
  <c r="C83" i="53"/>
  <c r="D83" i="53"/>
  <c r="E83" i="53"/>
  <c r="F83" i="53"/>
  <c r="G83" i="53"/>
  <c r="H83" i="53"/>
  <c r="J83" i="53"/>
  <c r="K83" i="53"/>
  <c r="M83" i="53"/>
  <c r="N83" i="53"/>
  <c r="O83" i="53"/>
  <c r="P83" i="53"/>
  <c r="Q83" i="53"/>
  <c r="B84" i="53"/>
  <c r="C84" i="53"/>
  <c r="D84" i="53"/>
  <c r="E84" i="53"/>
  <c r="F84" i="53"/>
  <c r="G84" i="53"/>
  <c r="H84" i="53"/>
  <c r="J84" i="53"/>
  <c r="K84" i="53"/>
  <c r="B85" i="53"/>
  <c r="C85" i="53"/>
  <c r="D85" i="53"/>
  <c r="E85" i="53"/>
  <c r="F85" i="53"/>
  <c r="G85" i="53"/>
  <c r="H85" i="53"/>
  <c r="I85" i="53"/>
  <c r="J85" i="53"/>
  <c r="K85" i="53"/>
  <c r="L85" i="53"/>
  <c r="M85" i="53"/>
  <c r="N85" i="53"/>
  <c r="O85" i="53"/>
  <c r="P85" i="53"/>
  <c r="Q85" i="53"/>
  <c r="C86" i="53"/>
  <c r="E86" i="53"/>
  <c r="G86" i="53"/>
  <c r="K86" i="53"/>
  <c r="M86" i="53"/>
  <c r="O86" i="53"/>
  <c r="B87" i="53"/>
  <c r="C87" i="53"/>
  <c r="D87" i="53"/>
  <c r="E87" i="53"/>
  <c r="F87" i="53"/>
  <c r="G87" i="53"/>
  <c r="B88" i="53"/>
  <c r="C88" i="53"/>
  <c r="D88" i="53"/>
  <c r="E88" i="53"/>
  <c r="F88" i="53"/>
  <c r="G88" i="53"/>
  <c r="H88" i="53"/>
  <c r="J88" i="53"/>
  <c r="K88" i="53"/>
  <c r="B89" i="53"/>
  <c r="C89" i="53"/>
  <c r="D89" i="53"/>
  <c r="E89" i="53"/>
  <c r="F89" i="53"/>
  <c r="G89" i="53"/>
  <c r="H89" i="53"/>
  <c r="I89" i="53"/>
  <c r="J89" i="53"/>
  <c r="K89" i="53"/>
  <c r="L89" i="53"/>
  <c r="M89" i="53"/>
  <c r="N89" i="53"/>
  <c r="O89" i="53"/>
  <c r="P89" i="53"/>
  <c r="Q89" i="53"/>
  <c r="C90" i="53"/>
  <c r="E90" i="53"/>
  <c r="K90" i="53"/>
  <c r="M90" i="53"/>
  <c r="O90" i="53"/>
  <c r="C106" i="53"/>
  <c r="G91" i="53"/>
  <c r="C91" i="53"/>
  <c r="B80" i="52"/>
  <c r="E80" i="52"/>
  <c r="P78" i="52"/>
  <c r="J73" i="52"/>
  <c r="L73" i="52"/>
  <c r="L74" i="52"/>
  <c r="P74" i="52"/>
  <c r="E75" i="52"/>
  <c r="K75" i="52"/>
  <c r="L75" i="52"/>
  <c r="P75" i="52"/>
  <c r="Q75" i="52"/>
  <c r="B99" i="52"/>
  <c r="L76" i="52"/>
  <c r="H77" i="52"/>
  <c r="L77" i="52"/>
  <c r="M77" i="52"/>
  <c r="K78" i="52"/>
  <c r="L78" i="52"/>
  <c r="D79" i="52"/>
  <c r="E79" i="52"/>
  <c r="H79" i="52"/>
  <c r="I79" i="52"/>
  <c r="L79" i="52"/>
  <c r="P79" i="52"/>
  <c r="F80" i="52"/>
  <c r="H80" i="52"/>
  <c r="J80" i="52"/>
  <c r="K80" i="52"/>
  <c r="L80" i="52"/>
  <c r="M80" i="52"/>
  <c r="F81" i="52"/>
  <c r="G81" i="52"/>
  <c r="H81" i="52"/>
  <c r="I81" i="52"/>
  <c r="J81" i="52"/>
  <c r="K81" i="52"/>
  <c r="L81" i="52"/>
  <c r="M81" i="52"/>
  <c r="H82" i="52"/>
  <c r="L82" i="52"/>
  <c r="P82" i="52"/>
  <c r="B83" i="52"/>
  <c r="C83" i="52"/>
  <c r="D83" i="52"/>
  <c r="E83" i="52"/>
  <c r="K83" i="52"/>
  <c r="L83" i="52"/>
  <c r="M83" i="52"/>
  <c r="N83" i="52"/>
  <c r="O83" i="52"/>
  <c r="P83" i="52"/>
  <c r="Q83" i="52"/>
  <c r="B84" i="52"/>
  <c r="C84" i="52"/>
  <c r="E84" i="52"/>
  <c r="F84" i="52"/>
  <c r="I84" i="52"/>
  <c r="J84" i="52"/>
  <c r="K84" i="52"/>
  <c r="L84" i="52"/>
  <c r="M84" i="52"/>
  <c r="N84" i="52"/>
  <c r="O84" i="52"/>
  <c r="P84" i="52"/>
  <c r="Q84" i="52"/>
  <c r="G85" i="52"/>
  <c r="H85" i="52"/>
  <c r="I85" i="52"/>
  <c r="J85" i="52"/>
  <c r="K85" i="52"/>
  <c r="L85" i="52"/>
  <c r="M85" i="52"/>
  <c r="N85" i="52"/>
  <c r="O85" i="52"/>
  <c r="P85" i="52"/>
  <c r="Q85" i="52"/>
  <c r="B86" i="52"/>
  <c r="E86" i="52"/>
  <c r="L86" i="52"/>
  <c r="P86" i="52"/>
  <c r="F87" i="52"/>
  <c r="G87" i="52"/>
  <c r="H87" i="52"/>
  <c r="I87" i="52"/>
  <c r="J87" i="52"/>
  <c r="K87" i="52"/>
  <c r="L87" i="52"/>
  <c r="M87" i="52"/>
  <c r="N87" i="52"/>
  <c r="F88" i="52"/>
  <c r="G88" i="52"/>
  <c r="H88" i="52"/>
  <c r="I88" i="52"/>
  <c r="J88" i="52"/>
  <c r="K88" i="52"/>
  <c r="L88" i="52"/>
  <c r="M88" i="52"/>
  <c r="N88" i="52"/>
  <c r="O88" i="52"/>
  <c r="Q88" i="52"/>
  <c r="G89" i="52"/>
  <c r="H89" i="52"/>
  <c r="I89" i="52"/>
  <c r="J89" i="52"/>
  <c r="K89" i="52"/>
  <c r="L89" i="52"/>
  <c r="M89" i="52"/>
  <c r="O89" i="52"/>
  <c r="L90" i="52"/>
  <c r="P90" i="52"/>
  <c r="B91" i="52"/>
  <c r="D91" i="52"/>
  <c r="E91" i="52"/>
  <c r="G91" i="52"/>
  <c r="H91" i="52"/>
  <c r="L91" i="52"/>
  <c r="P91" i="52"/>
  <c r="H74" i="52"/>
  <c r="J75" i="52"/>
  <c r="H76" i="52"/>
  <c r="P76" i="52"/>
  <c r="E77" i="52"/>
  <c r="E78" i="52"/>
  <c r="H78" i="52"/>
  <c r="J79" i="52"/>
  <c r="J83" i="52"/>
  <c r="H84" i="52"/>
  <c r="H86" i="52"/>
  <c r="P88" i="52"/>
  <c r="N89" i="52"/>
  <c r="F91" i="52"/>
  <c r="J91" i="52"/>
  <c r="N91" i="52"/>
  <c r="B95" i="52"/>
  <c r="A3" i="51"/>
  <c r="E73" i="51"/>
  <c r="F73" i="51"/>
  <c r="I73" i="51"/>
  <c r="J88" i="51"/>
  <c r="M78" i="51"/>
  <c r="N77" i="51"/>
  <c r="O90" i="51"/>
  <c r="Q82" i="51"/>
  <c r="N73" i="51"/>
  <c r="Q73" i="51"/>
  <c r="B74" i="51"/>
  <c r="C74" i="51"/>
  <c r="F97" i="52"/>
  <c r="B75" i="51"/>
  <c r="E75" i="51"/>
  <c r="G75" i="51"/>
  <c r="O98" i="51"/>
  <c r="Q75" i="51"/>
  <c r="F77" i="51"/>
  <c r="G77" i="51"/>
  <c r="I77" i="51"/>
  <c r="O100" i="51"/>
  <c r="E79" i="51"/>
  <c r="F79" i="51"/>
  <c r="H102" i="51"/>
  <c r="I79" i="51"/>
  <c r="J79" i="51"/>
  <c r="L102" i="51"/>
  <c r="M79" i="51"/>
  <c r="N79" i="51"/>
  <c r="O79" i="51"/>
  <c r="Q79" i="51"/>
  <c r="L81" i="51"/>
  <c r="B103" i="53"/>
  <c r="E82" i="51"/>
  <c r="F82" i="51"/>
  <c r="G103" i="51"/>
  <c r="I82" i="51"/>
  <c r="C83" i="51"/>
  <c r="D83" i="51"/>
  <c r="E83" i="51"/>
  <c r="F83" i="51"/>
  <c r="G83" i="51"/>
  <c r="I83" i="51"/>
  <c r="J83" i="51"/>
  <c r="L83" i="51"/>
  <c r="M83" i="51"/>
  <c r="N83" i="51"/>
  <c r="O83" i="51"/>
  <c r="P83" i="51"/>
  <c r="Q83" i="51"/>
  <c r="C84" i="51"/>
  <c r="D84" i="51"/>
  <c r="E84" i="51"/>
  <c r="F84" i="51"/>
  <c r="G84" i="51"/>
  <c r="I84" i="51"/>
  <c r="J84" i="51"/>
  <c r="M84" i="51"/>
  <c r="O84" i="51"/>
  <c r="C85" i="51"/>
  <c r="D85" i="51"/>
  <c r="E85" i="51"/>
  <c r="G85" i="51"/>
  <c r="I85" i="51"/>
  <c r="B86" i="51"/>
  <c r="C104" i="51"/>
  <c r="E86" i="51"/>
  <c r="F86" i="51"/>
  <c r="G86" i="51"/>
  <c r="H104" i="51"/>
  <c r="I86" i="51"/>
  <c r="J86" i="51"/>
  <c r="M86" i="51"/>
  <c r="N86" i="51"/>
  <c r="C87" i="51"/>
  <c r="L87" i="51"/>
  <c r="C88" i="51"/>
  <c r="D88" i="51"/>
  <c r="E88" i="51"/>
  <c r="F88" i="51"/>
  <c r="G88" i="51"/>
  <c r="I88" i="51"/>
  <c r="L89" i="51"/>
  <c r="M89" i="51"/>
  <c r="N89" i="51"/>
  <c r="B105" i="52"/>
  <c r="E90" i="51"/>
  <c r="F90" i="51"/>
  <c r="G90" i="51"/>
  <c r="I105" i="52"/>
  <c r="B91" i="51"/>
  <c r="C91" i="51"/>
  <c r="M91" i="51"/>
  <c r="N91" i="51"/>
  <c r="Q91" i="51"/>
  <c r="A70" i="51"/>
  <c r="B73" i="51"/>
  <c r="F74" i="51"/>
  <c r="F75" i="51"/>
  <c r="I75" i="51"/>
  <c r="J75" i="51"/>
  <c r="K75" i="51"/>
  <c r="N75" i="51"/>
  <c r="B76" i="51"/>
  <c r="F76" i="51"/>
  <c r="J76" i="51"/>
  <c r="N76" i="51"/>
  <c r="B77" i="51"/>
  <c r="E77" i="51"/>
  <c r="B79" i="51"/>
  <c r="B80" i="51"/>
  <c r="C80" i="51"/>
  <c r="F80" i="51"/>
  <c r="J80" i="51"/>
  <c r="N80" i="51"/>
  <c r="B81" i="51"/>
  <c r="C81" i="51"/>
  <c r="F81" i="51"/>
  <c r="J81" i="51"/>
  <c r="N81" i="51"/>
  <c r="O81" i="51"/>
  <c r="B83" i="51"/>
  <c r="B84" i="51"/>
  <c r="N84" i="51"/>
  <c r="B85" i="51"/>
  <c r="F85" i="51"/>
  <c r="J85" i="51"/>
  <c r="B87" i="51"/>
  <c r="F87" i="51"/>
  <c r="J87" i="51"/>
  <c r="N87" i="51"/>
  <c r="Q87" i="51"/>
  <c r="B88" i="51"/>
  <c r="B89" i="51"/>
  <c r="C89" i="51"/>
  <c r="B90" i="51"/>
  <c r="E91" i="51"/>
  <c r="F91" i="51"/>
  <c r="I91" i="51"/>
  <c r="J91" i="51"/>
  <c r="A93" i="51"/>
  <c r="K96" i="51"/>
  <c r="O97" i="51"/>
  <c r="K99" i="51"/>
  <c r="G100" i="51"/>
  <c r="C102" i="51"/>
  <c r="F101" i="51"/>
  <c r="G101" i="51"/>
  <c r="K100" i="51"/>
  <c r="L105" i="51"/>
  <c r="N101" i="51"/>
  <c r="B37" i="50"/>
  <c r="E37" i="50"/>
  <c r="F34" i="50"/>
  <c r="H34" i="50"/>
  <c r="K35" i="50"/>
  <c r="M37" i="50"/>
  <c r="O35" i="50"/>
  <c r="C35" i="50"/>
  <c r="H35" i="50"/>
  <c r="I35" i="50"/>
  <c r="K36" i="50"/>
  <c r="H57" i="49"/>
  <c r="M56" i="49"/>
  <c r="P59" i="49"/>
  <c r="B52" i="49"/>
  <c r="C52" i="49"/>
  <c r="G52" i="49"/>
  <c r="I52" i="49"/>
  <c r="J52" i="49"/>
  <c r="N52" i="49"/>
  <c r="O52" i="49"/>
  <c r="P52" i="49"/>
  <c r="Q52" i="49"/>
  <c r="B53" i="49"/>
  <c r="D53" i="49"/>
  <c r="E53" i="49"/>
  <c r="G53" i="49"/>
  <c r="H53" i="49"/>
  <c r="I53" i="49"/>
  <c r="J53" i="49"/>
  <c r="K53" i="49"/>
  <c r="L53" i="49"/>
  <c r="M53" i="49"/>
  <c r="N53" i="49"/>
  <c r="O53" i="49"/>
  <c r="P53" i="49"/>
  <c r="Q53" i="49"/>
  <c r="C54" i="49"/>
  <c r="D54" i="49"/>
  <c r="E54" i="49"/>
  <c r="F54" i="49"/>
  <c r="G54" i="49"/>
  <c r="H71" i="49"/>
  <c r="I54" i="49"/>
  <c r="J54" i="49"/>
  <c r="K71" i="49"/>
  <c r="L71" i="49"/>
  <c r="M71" i="49"/>
  <c r="N54" i="49"/>
  <c r="P71" i="49"/>
  <c r="Q54" i="49"/>
  <c r="C72" i="49"/>
  <c r="D72" i="49"/>
  <c r="E72" i="49"/>
  <c r="F55" i="49"/>
  <c r="G55" i="49"/>
  <c r="I55" i="49"/>
  <c r="J55" i="49"/>
  <c r="O55" i="49"/>
  <c r="Q55" i="49"/>
  <c r="F56" i="49"/>
  <c r="H56" i="49"/>
  <c r="I56" i="49"/>
  <c r="K56" i="49"/>
  <c r="C57" i="49"/>
  <c r="D57" i="49"/>
  <c r="E57" i="49"/>
  <c r="K57" i="49"/>
  <c r="O57" i="49"/>
  <c r="P57" i="49"/>
  <c r="B58" i="49"/>
  <c r="C75" i="49"/>
  <c r="E75" i="49"/>
  <c r="F58" i="49"/>
  <c r="H75" i="49"/>
  <c r="K75" i="49"/>
  <c r="L75" i="49"/>
  <c r="M75" i="49"/>
  <c r="N58" i="49"/>
  <c r="P75" i="49"/>
  <c r="B59" i="49"/>
  <c r="C59" i="49"/>
  <c r="D59" i="49"/>
  <c r="B60" i="49"/>
  <c r="C60" i="49"/>
  <c r="F60" i="49"/>
  <c r="H60" i="49"/>
  <c r="I60" i="49"/>
  <c r="K60" i="49"/>
  <c r="L60" i="49"/>
  <c r="B61" i="49"/>
  <c r="D61" i="49"/>
  <c r="E61" i="49"/>
  <c r="F61" i="49"/>
  <c r="I61" i="49"/>
  <c r="K61" i="49"/>
  <c r="L61" i="49"/>
  <c r="B62" i="49"/>
  <c r="C62" i="49"/>
  <c r="D62" i="49"/>
  <c r="F62" i="49"/>
  <c r="G62" i="49"/>
  <c r="I62" i="49"/>
  <c r="J62" i="49"/>
  <c r="K62" i="49"/>
  <c r="N62" i="49"/>
  <c r="O62" i="49"/>
  <c r="P62" i="49"/>
  <c r="Q62" i="49"/>
  <c r="B63" i="49"/>
  <c r="F63" i="49"/>
  <c r="G63" i="49"/>
  <c r="H63" i="49"/>
  <c r="I63" i="49"/>
  <c r="J63" i="49"/>
  <c r="K63" i="49"/>
  <c r="L63" i="49"/>
  <c r="M63" i="49"/>
  <c r="N63" i="49"/>
  <c r="O63" i="49"/>
  <c r="Q63" i="49"/>
  <c r="C77" i="49"/>
  <c r="H77" i="49"/>
  <c r="K77" i="49"/>
  <c r="L64" i="49"/>
  <c r="M77" i="49"/>
  <c r="P77" i="49"/>
  <c r="D52" i="49"/>
  <c r="E52" i="49"/>
  <c r="H52" i="49"/>
  <c r="K52" i="49"/>
  <c r="L52" i="49"/>
  <c r="M52" i="49"/>
  <c r="L54" i="49"/>
  <c r="M54" i="49"/>
  <c r="E55" i="49"/>
  <c r="H55" i="49"/>
  <c r="K55" i="49"/>
  <c r="L55" i="49"/>
  <c r="M55" i="49"/>
  <c r="P55" i="49"/>
  <c r="C56" i="49"/>
  <c r="D56" i="49"/>
  <c r="E56" i="49"/>
  <c r="D58" i="49"/>
  <c r="E58" i="49"/>
  <c r="M58" i="49"/>
  <c r="E59" i="49"/>
  <c r="H59" i="49"/>
  <c r="K59" i="49"/>
  <c r="L59" i="49"/>
  <c r="M59" i="49"/>
  <c r="D60" i="49"/>
  <c r="E60" i="49"/>
  <c r="C61" i="49"/>
  <c r="H61" i="49"/>
  <c r="E62" i="49"/>
  <c r="H62" i="49"/>
  <c r="L62" i="49"/>
  <c r="M62" i="49"/>
  <c r="C63" i="49"/>
  <c r="D63" i="49"/>
  <c r="E63" i="49"/>
  <c r="P63" i="49"/>
  <c r="C64" i="49"/>
  <c r="D64" i="49"/>
  <c r="E64" i="49"/>
  <c r="H64" i="49"/>
  <c r="K64" i="49"/>
  <c r="P64" i="49"/>
  <c r="K68" i="49"/>
  <c r="B69" i="49"/>
  <c r="C69" i="49"/>
  <c r="D69" i="49"/>
  <c r="E69" i="49"/>
  <c r="G69" i="49"/>
  <c r="H69" i="49"/>
  <c r="I69" i="49"/>
  <c r="J69" i="49"/>
  <c r="K69" i="49"/>
  <c r="L69" i="49"/>
  <c r="M69" i="49"/>
  <c r="N69" i="49"/>
  <c r="P69" i="49"/>
  <c r="Q69" i="49"/>
  <c r="B70" i="49"/>
  <c r="D70" i="49"/>
  <c r="E70" i="49"/>
  <c r="M70" i="49"/>
  <c r="N70" i="49"/>
  <c r="O70" i="49"/>
  <c r="P70" i="49"/>
  <c r="Q70" i="49"/>
  <c r="C71" i="49"/>
  <c r="D71" i="49"/>
  <c r="E71" i="49"/>
  <c r="F71" i="49"/>
  <c r="N71" i="49"/>
  <c r="Q71" i="49"/>
  <c r="G72" i="49"/>
  <c r="H72" i="49"/>
  <c r="I72" i="49"/>
  <c r="J72" i="49"/>
  <c r="K72" i="49"/>
  <c r="L72" i="49"/>
  <c r="M72" i="49"/>
  <c r="O72" i="49"/>
  <c r="P72" i="49"/>
  <c r="Q72" i="49"/>
  <c r="B75" i="49"/>
  <c r="D75" i="49"/>
  <c r="F75" i="49"/>
  <c r="D77" i="49"/>
  <c r="E77" i="49"/>
  <c r="D52" i="48"/>
  <c r="G52" i="48"/>
  <c r="H52" i="48"/>
  <c r="K68" i="48"/>
  <c r="L55" i="48"/>
  <c r="M68" i="48"/>
  <c r="O68" i="48"/>
  <c r="K69" i="48"/>
  <c r="Q52" i="48"/>
  <c r="D53" i="48"/>
  <c r="G53" i="48"/>
  <c r="H53" i="48"/>
  <c r="D54" i="48"/>
  <c r="E71" i="48"/>
  <c r="F54" i="48"/>
  <c r="G71" i="48"/>
  <c r="H54" i="48"/>
  <c r="I54" i="48"/>
  <c r="K54" i="48"/>
  <c r="L54" i="48"/>
  <c r="M71" i="48"/>
  <c r="O54" i="48"/>
  <c r="B56" i="48"/>
  <c r="G56" i="48"/>
  <c r="H56" i="48"/>
  <c r="K57" i="48"/>
  <c r="B58" i="48"/>
  <c r="C58" i="48"/>
  <c r="E58" i="48"/>
  <c r="G58" i="48"/>
  <c r="H58" i="48"/>
  <c r="J58" i="48"/>
  <c r="K58" i="48"/>
  <c r="L58" i="48"/>
  <c r="O58" i="48"/>
  <c r="P58" i="48"/>
  <c r="Q59" i="48"/>
  <c r="B60" i="48"/>
  <c r="D60" i="48"/>
  <c r="E60" i="48"/>
  <c r="F60" i="48"/>
  <c r="G60" i="48"/>
  <c r="H60" i="48"/>
  <c r="O60" i="48"/>
  <c r="D61" i="48"/>
  <c r="H61" i="48"/>
  <c r="B62" i="48"/>
  <c r="K62" i="48"/>
  <c r="Q62" i="48"/>
  <c r="B63" i="48"/>
  <c r="C63" i="48"/>
  <c r="D63" i="48"/>
  <c r="E63" i="48"/>
  <c r="F63" i="48"/>
  <c r="G63" i="48"/>
  <c r="H63" i="48"/>
  <c r="J63" i="48"/>
  <c r="K63" i="48"/>
  <c r="M63" i="48"/>
  <c r="N63" i="48"/>
  <c r="O63" i="48"/>
  <c r="Q63" i="48"/>
  <c r="B64" i="48"/>
  <c r="C64" i="48"/>
  <c r="D64" i="48"/>
  <c r="E64" i="48"/>
  <c r="G64" i="48"/>
  <c r="H64" i="48"/>
  <c r="J64" i="48"/>
  <c r="K64" i="48"/>
  <c r="L64" i="48"/>
  <c r="O64" i="48"/>
  <c r="P64" i="48"/>
  <c r="Q53" i="48"/>
  <c r="Q54" i="48"/>
  <c r="D55" i="48"/>
  <c r="G55" i="48"/>
  <c r="Q55" i="48"/>
  <c r="Q56" i="48"/>
  <c r="D57" i="48"/>
  <c r="G57" i="48"/>
  <c r="H57" i="48"/>
  <c r="I57" i="48"/>
  <c r="Q57" i="48"/>
  <c r="D58" i="48"/>
  <c r="Q58" i="48"/>
  <c r="Q60" i="48"/>
  <c r="I61" i="48"/>
  <c r="L61" i="48"/>
  <c r="Q61" i="48"/>
  <c r="D62" i="48"/>
  <c r="H62" i="48"/>
  <c r="I62" i="48"/>
  <c r="L62" i="48"/>
  <c r="I63" i="48"/>
  <c r="L63" i="48"/>
  <c r="P63" i="48"/>
  <c r="I64" i="48"/>
  <c r="Q64" i="48"/>
  <c r="A3" i="47"/>
  <c r="C59" i="47"/>
  <c r="F60" i="47"/>
  <c r="G60" i="47"/>
  <c r="I60" i="47"/>
  <c r="E52" i="47"/>
  <c r="F69" i="48"/>
  <c r="H69" i="47"/>
  <c r="M52" i="47"/>
  <c r="N52" i="47"/>
  <c r="O52" i="47"/>
  <c r="B70" i="47"/>
  <c r="N70" i="47"/>
  <c r="B71" i="47"/>
  <c r="E54" i="47"/>
  <c r="F54" i="47"/>
  <c r="G54" i="47"/>
  <c r="H71" i="47"/>
  <c r="I54" i="47"/>
  <c r="K54" i="47"/>
  <c r="M54" i="47"/>
  <c r="N54" i="47"/>
  <c r="O54" i="47"/>
  <c r="Q71" i="48"/>
  <c r="E72" i="47"/>
  <c r="G72" i="48"/>
  <c r="M55" i="47"/>
  <c r="N55" i="47"/>
  <c r="O55" i="47"/>
  <c r="P72" i="47"/>
  <c r="Q72" i="48"/>
  <c r="D73" i="47"/>
  <c r="M56" i="47"/>
  <c r="O56" i="47"/>
  <c r="B74" i="47"/>
  <c r="G57" i="47"/>
  <c r="H74" i="48"/>
  <c r="K57" i="47"/>
  <c r="M57" i="47"/>
  <c r="N74" i="47"/>
  <c r="O57" i="47"/>
  <c r="B75" i="47"/>
  <c r="C58" i="47"/>
  <c r="E58" i="47"/>
  <c r="F58" i="47"/>
  <c r="G58" i="47"/>
  <c r="I58" i="47"/>
  <c r="J75" i="47"/>
  <c r="N58" i="47"/>
  <c r="E59" i="47"/>
  <c r="G59" i="47"/>
  <c r="J76" i="47"/>
  <c r="K59" i="47"/>
  <c r="L76" i="49"/>
  <c r="M59" i="47"/>
  <c r="O59" i="47"/>
  <c r="Q76" i="48"/>
  <c r="L60" i="47"/>
  <c r="M60" i="47"/>
  <c r="N60" i="47"/>
  <c r="P60" i="47"/>
  <c r="K61" i="47"/>
  <c r="L61" i="47"/>
  <c r="M61" i="47"/>
  <c r="N61" i="47"/>
  <c r="O61" i="47"/>
  <c r="P61" i="47"/>
  <c r="E62" i="47"/>
  <c r="F62" i="47"/>
  <c r="G62" i="47"/>
  <c r="L62" i="47"/>
  <c r="N62" i="47"/>
  <c r="P62" i="47"/>
  <c r="B63" i="47"/>
  <c r="D63" i="47"/>
  <c r="E63" i="47"/>
  <c r="H63" i="47"/>
  <c r="I63" i="47"/>
  <c r="J63" i="47"/>
  <c r="K63" i="47"/>
  <c r="L63" i="47"/>
  <c r="M63" i="47"/>
  <c r="N63" i="47"/>
  <c r="O63" i="47"/>
  <c r="P63" i="47"/>
  <c r="Q63" i="47"/>
  <c r="B77" i="47"/>
  <c r="C64" i="47"/>
  <c r="D77" i="47"/>
  <c r="E64" i="47"/>
  <c r="F64" i="47"/>
  <c r="G64" i="47"/>
  <c r="I64" i="47"/>
  <c r="J77" i="47"/>
  <c r="Q64" i="47"/>
  <c r="A49" i="47"/>
  <c r="G52" i="47"/>
  <c r="K52" i="47"/>
  <c r="E53" i="47"/>
  <c r="F53" i="47"/>
  <c r="G53" i="47"/>
  <c r="K53" i="47"/>
  <c r="O53" i="47"/>
  <c r="F55" i="47"/>
  <c r="K55" i="47"/>
  <c r="F56" i="47"/>
  <c r="I56" i="47"/>
  <c r="K56" i="47"/>
  <c r="K58" i="47"/>
  <c r="M58" i="47"/>
  <c r="O58" i="47"/>
  <c r="K60" i="47"/>
  <c r="O60" i="47"/>
  <c r="K62" i="47"/>
  <c r="M62" i="47"/>
  <c r="O62" i="47"/>
  <c r="C63" i="47"/>
  <c r="F63" i="47"/>
  <c r="G63" i="47"/>
  <c r="K64" i="47"/>
  <c r="M64" i="47"/>
  <c r="N64" i="47"/>
  <c r="O64" i="47"/>
  <c r="A66" i="47"/>
  <c r="B72" i="47"/>
  <c r="J73" i="47"/>
  <c r="N77" i="47"/>
  <c r="H34" i="46"/>
  <c r="I34" i="46"/>
  <c r="J34" i="46"/>
  <c r="L34" i="46"/>
  <c r="H70" i="47"/>
  <c r="B37" i="46"/>
  <c r="D35" i="46"/>
  <c r="K34" i="46"/>
  <c r="P34" i="46"/>
  <c r="H37" i="46"/>
  <c r="J37" i="46"/>
  <c r="L37" i="46"/>
  <c r="L178" i="6" s="1"/>
  <c r="H35" i="46"/>
  <c r="J35" i="46"/>
  <c r="L35" i="46"/>
  <c r="B36" i="46"/>
  <c r="D36" i="46"/>
  <c r="F36" i="46"/>
  <c r="H36" i="46"/>
  <c r="J36" i="46"/>
  <c r="L36" i="46"/>
  <c r="N36" i="46"/>
  <c r="P37" i="46"/>
  <c r="P178" i="6" s="1"/>
  <c r="B67" i="45"/>
  <c r="C67" i="45"/>
  <c r="D67" i="45"/>
  <c r="O72" i="45"/>
  <c r="P68" i="45"/>
  <c r="Q72" i="45"/>
  <c r="I81" i="45"/>
  <c r="K81" i="45"/>
  <c r="L81" i="45"/>
  <c r="G64" i="45"/>
  <c r="L64" i="45"/>
  <c r="M64" i="45"/>
  <c r="E83" i="45"/>
  <c r="P65" i="45"/>
  <c r="Q65" i="45"/>
  <c r="B84" i="45"/>
  <c r="C84" i="45"/>
  <c r="D84" i="45"/>
  <c r="E66" i="45"/>
  <c r="F84" i="45"/>
  <c r="G84" i="45"/>
  <c r="H66" i="45"/>
  <c r="I66" i="45"/>
  <c r="Q84" i="45"/>
  <c r="K67" i="45"/>
  <c r="P67" i="45"/>
  <c r="Q67" i="45"/>
  <c r="E68" i="45"/>
  <c r="C69" i="45"/>
  <c r="D69" i="45"/>
  <c r="H69" i="45"/>
  <c r="L69" i="45"/>
  <c r="O69" i="45"/>
  <c r="P69" i="45"/>
  <c r="Q69" i="45"/>
  <c r="D70" i="45"/>
  <c r="E70" i="45"/>
  <c r="F70" i="45"/>
  <c r="G70" i="45"/>
  <c r="H70" i="45"/>
  <c r="I70" i="45"/>
  <c r="J70" i="45"/>
  <c r="K70" i="45"/>
  <c r="L70" i="45"/>
  <c r="M70" i="45"/>
  <c r="N70" i="45"/>
  <c r="O70" i="45"/>
  <c r="P70" i="45"/>
  <c r="B71" i="45"/>
  <c r="C71" i="45"/>
  <c r="D71" i="45"/>
  <c r="H71" i="45"/>
  <c r="K71" i="45"/>
  <c r="N71" i="45"/>
  <c r="P71" i="45"/>
  <c r="Q71" i="45"/>
  <c r="E72" i="45"/>
  <c r="G72" i="45"/>
  <c r="H72" i="45"/>
  <c r="I72" i="45"/>
  <c r="J72" i="45"/>
  <c r="H73" i="45"/>
  <c r="J73" i="45"/>
  <c r="K73" i="45"/>
  <c r="B74" i="45"/>
  <c r="C74" i="45"/>
  <c r="D74" i="45"/>
  <c r="F74" i="45"/>
  <c r="G74" i="45"/>
  <c r="H74" i="45"/>
  <c r="I74" i="45"/>
  <c r="J74" i="45"/>
  <c r="K74" i="45"/>
  <c r="L74" i="45"/>
  <c r="M74" i="45"/>
  <c r="N74" i="45"/>
  <c r="O74" i="45"/>
  <c r="P74" i="45"/>
  <c r="Q74" i="45"/>
  <c r="B75" i="45"/>
  <c r="C75" i="45"/>
  <c r="D75" i="45"/>
  <c r="E75" i="45"/>
  <c r="F75" i="45"/>
  <c r="G75" i="45"/>
  <c r="H75" i="45"/>
  <c r="I75" i="45"/>
  <c r="J75" i="45"/>
  <c r="K75" i="45"/>
  <c r="L75" i="45"/>
  <c r="O75" i="45"/>
  <c r="P75" i="45"/>
  <c r="B90" i="45"/>
  <c r="C90" i="45"/>
  <c r="D76" i="45"/>
  <c r="E90" i="45"/>
  <c r="F90" i="45"/>
  <c r="G90" i="45"/>
  <c r="H76" i="45"/>
  <c r="I90" i="45"/>
  <c r="J90" i="45"/>
  <c r="K90" i="45"/>
  <c r="L76" i="45"/>
  <c r="M90" i="45"/>
  <c r="N90" i="45"/>
  <c r="O90" i="45"/>
  <c r="P76" i="45"/>
  <c r="Q90" i="45"/>
  <c r="J63" i="45"/>
  <c r="K63" i="45"/>
  <c r="L63" i="45"/>
  <c r="M63" i="45"/>
  <c r="N63" i="45"/>
  <c r="O63" i="45"/>
  <c r="P63" i="45"/>
  <c r="Q63" i="45"/>
  <c r="B64" i="45"/>
  <c r="D64" i="45"/>
  <c r="E64" i="45"/>
  <c r="F64" i="45"/>
  <c r="H64" i="45"/>
  <c r="I64" i="45"/>
  <c r="J64" i="45"/>
  <c r="K64" i="45"/>
  <c r="E65" i="45"/>
  <c r="F65" i="45"/>
  <c r="G65" i="45"/>
  <c r="H65" i="45"/>
  <c r="I65" i="45"/>
  <c r="J65" i="45"/>
  <c r="K65" i="45"/>
  <c r="L65" i="45"/>
  <c r="M65" i="45"/>
  <c r="N65" i="45"/>
  <c r="Q66" i="45"/>
  <c r="E67" i="45"/>
  <c r="F67" i="45"/>
  <c r="H67" i="45"/>
  <c r="I67" i="45"/>
  <c r="J67" i="45"/>
  <c r="L67" i="45"/>
  <c r="M67" i="45"/>
  <c r="N67" i="45"/>
  <c r="F68" i="45"/>
  <c r="H68" i="45"/>
  <c r="I68" i="45"/>
  <c r="Q68" i="45"/>
  <c r="B69" i="45"/>
  <c r="E69" i="45"/>
  <c r="F69" i="45"/>
  <c r="I69" i="45"/>
  <c r="J69" i="45"/>
  <c r="K69" i="45"/>
  <c r="M69" i="45"/>
  <c r="N69" i="45"/>
  <c r="B70" i="45"/>
  <c r="C70" i="45"/>
  <c r="Q70" i="45"/>
  <c r="E71" i="45"/>
  <c r="F71" i="45"/>
  <c r="I71" i="45"/>
  <c r="F72" i="45"/>
  <c r="E73" i="45"/>
  <c r="F73" i="45"/>
  <c r="I73" i="45"/>
  <c r="M73" i="45"/>
  <c r="N73" i="45"/>
  <c r="E74" i="45"/>
  <c r="M75" i="45"/>
  <c r="N75" i="45"/>
  <c r="Q75" i="45"/>
  <c r="B76" i="45"/>
  <c r="C76" i="45"/>
  <c r="E76" i="45"/>
  <c r="F76" i="45"/>
  <c r="I76" i="45"/>
  <c r="M76" i="45"/>
  <c r="O76" i="45"/>
  <c r="Q76" i="45"/>
  <c r="J81" i="45"/>
  <c r="M81" i="45"/>
  <c r="N81" i="45"/>
  <c r="O81" i="45"/>
  <c r="P81" i="45"/>
  <c r="Q81" i="45"/>
  <c r="B82" i="45"/>
  <c r="D82" i="45"/>
  <c r="E82" i="45"/>
  <c r="F82" i="45"/>
  <c r="H82" i="45"/>
  <c r="I82" i="45"/>
  <c r="J82" i="45"/>
  <c r="K82" i="45"/>
  <c r="L82" i="45"/>
  <c r="M82" i="45"/>
  <c r="F83" i="45"/>
  <c r="G83" i="45"/>
  <c r="H83" i="45"/>
  <c r="I83" i="45"/>
  <c r="J83" i="45"/>
  <c r="K83" i="45"/>
  <c r="L83" i="45"/>
  <c r="M83" i="45"/>
  <c r="N83" i="45"/>
  <c r="B88" i="45"/>
  <c r="C88" i="45"/>
  <c r="E88" i="45"/>
  <c r="F88" i="45"/>
  <c r="I88" i="45"/>
  <c r="J88" i="45"/>
  <c r="K88" i="45"/>
  <c r="M88" i="45"/>
  <c r="N88" i="45"/>
  <c r="O88" i="45"/>
  <c r="Q88" i="45"/>
  <c r="G89" i="45"/>
  <c r="C64" i="44"/>
  <c r="I36" i="42"/>
  <c r="M36" i="42"/>
  <c r="N72" i="44"/>
  <c r="O36" i="42"/>
  <c r="P63" i="44"/>
  <c r="G63" i="44"/>
  <c r="J63" i="44"/>
  <c r="F64" i="44"/>
  <c r="G64" i="44"/>
  <c r="H64" i="44"/>
  <c r="J64" i="44"/>
  <c r="K64" i="44"/>
  <c r="L64" i="44"/>
  <c r="N65" i="44"/>
  <c r="Q65" i="44"/>
  <c r="D66" i="44"/>
  <c r="E66" i="44"/>
  <c r="F66" i="44"/>
  <c r="G66" i="44"/>
  <c r="H66" i="44"/>
  <c r="J67" i="44"/>
  <c r="P67" i="44"/>
  <c r="Q67" i="44"/>
  <c r="J68" i="44"/>
  <c r="K68" i="44"/>
  <c r="B69" i="44"/>
  <c r="C69" i="44"/>
  <c r="D69" i="44"/>
  <c r="E69" i="44"/>
  <c r="F69" i="44"/>
  <c r="G69" i="44"/>
  <c r="H69" i="44"/>
  <c r="I69" i="44"/>
  <c r="J69" i="44"/>
  <c r="K69" i="44"/>
  <c r="L69" i="44"/>
  <c r="M69" i="44"/>
  <c r="N69" i="44"/>
  <c r="O69" i="44"/>
  <c r="P69" i="44"/>
  <c r="Q69" i="44"/>
  <c r="E70" i="44"/>
  <c r="F70" i="44"/>
  <c r="G70" i="44"/>
  <c r="H70" i="44"/>
  <c r="Q70" i="44"/>
  <c r="B71" i="44"/>
  <c r="J71" i="44"/>
  <c r="M71" i="44"/>
  <c r="Q71" i="44"/>
  <c r="D72" i="44"/>
  <c r="J72" i="44"/>
  <c r="K72" i="44"/>
  <c r="G73" i="44"/>
  <c r="H73" i="44"/>
  <c r="J73" i="44"/>
  <c r="M73" i="44"/>
  <c r="B74" i="44"/>
  <c r="C74" i="44"/>
  <c r="D74" i="44"/>
  <c r="E74" i="44"/>
  <c r="G74" i="44"/>
  <c r="H74" i="44"/>
  <c r="J74" i="44"/>
  <c r="K74" i="44"/>
  <c r="L74" i="44"/>
  <c r="Q74" i="44"/>
  <c r="B75" i="44"/>
  <c r="C75" i="44"/>
  <c r="D75" i="44"/>
  <c r="E75" i="44"/>
  <c r="F75" i="44"/>
  <c r="G75" i="44"/>
  <c r="H75" i="44"/>
  <c r="I75" i="44"/>
  <c r="J75" i="44"/>
  <c r="K75" i="44"/>
  <c r="M75" i="44"/>
  <c r="N75" i="44"/>
  <c r="Q75" i="44"/>
  <c r="D76" i="44"/>
  <c r="E76" i="44"/>
  <c r="F76" i="44"/>
  <c r="G76" i="44"/>
  <c r="Q76" i="44"/>
  <c r="C63" i="44"/>
  <c r="D63" i="44"/>
  <c r="L63" i="44"/>
  <c r="D64" i="44"/>
  <c r="D65" i="44"/>
  <c r="H65" i="44"/>
  <c r="J65" i="44"/>
  <c r="K65" i="44"/>
  <c r="L65" i="44"/>
  <c r="O65" i="44"/>
  <c r="P65" i="44"/>
  <c r="O67" i="44"/>
  <c r="D68" i="44"/>
  <c r="G68" i="44"/>
  <c r="H68" i="44"/>
  <c r="L68" i="44"/>
  <c r="D70" i="44"/>
  <c r="C71" i="44"/>
  <c r="D71" i="44"/>
  <c r="G71" i="44"/>
  <c r="H72" i="44"/>
  <c r="L72" i="44"/>
  <c r="O72" i="44"/>
  <c r="P72" i="44"/>
  <c r="C73" i="44"/>
  <c r="D73" i="44"/>
  <c r="F73" i="44"/>
  <c r="L75" i="44"/>
  <c r="O75" i="44"/>
  <c r="P75" i="44"/>
  <c r="O76" i="44"/>
  <c r="M81" i="44"/>
  <c r="E83" i="44"/>
  <c r="E85" i="44"/>
  <c r="E86" i="44"/>
  <c r="A3" i="43"/>
  <c r="E80" i="45"/>
  <c r="I80" i="45"/>
  <c r="M80" i="45"/>
  <c r="Q80" i="45"/>
  <c r="B63" i="43"/>
  <c r="E63" i="43"/>
  <c r="F63" i="43"/>
  <c r="G81" i="44"/>
  <c r="B64" i="43"/>
  <c r="E64" i="43"/>
  <c r="F64" i="43"/>
  <c r="G82" i="44"/>
  <c r="I64" i="43"/>
  <c r="M64" i="43"/>
  <c r="N64" i="43"/>
  <c r="B65" i="43"/>
  <c r="E65" i="43"/>
  <c r="F65" i="43"/>
  <c r="G83" i="44"/>
  <c r="M83" i="44"/>
  <c r="O83" i="44"/>
  <c r="B66" i="43"/>
  <c r="C84" i="44"/>
  <c r="E66" i="43"/>
  <c r="F66" i="43"/>
  <c r="G84" i="44"/>
  <c r="H66" i="43"/>
  <c r="I66" i="43"/>
  <c r="O84" i="44"/>
  <c r="C85" i="44"/>
  <c r="D85" i="44"/>
  <c r="G67" i="43"/>
  <c r="K85" i="44"/>
  <c r="L85" i="44"/>
  <c r="N85" i="44"/>
  <c r="O85" i="44"/>
  <c r="C86" i="44"/>
  <c r="D86" i="44"/>
  <c r="G86" i="44"/>
  <c r="O86" i="44"/>
  <c r="P86" i="44"/>
  <c r="L87" i="44"/>
  <c r="B70" i="43"/>
  <c r="D88" i="43"/>
  <c r="F70" i="43"/>
  <c r="H70" i="43"/>
  <c r="L88" i="43"/>
  <c r="O88" i="44"/>
  <c r="D89" i="44"/>
  <c r="L89" i="44"/>
  <c r="B72" i="43"/>
  <c r="E72" i="43"/>
  <c r="F72" i="43"/>
  <c r="G72" i="43"/>
  <c r="B73" i="43"/>
  <c r="E73" i="43"/>
  <c r="F73" i="43"/>
  <c r="H73" i="43"/>
  <c r="B74" i="43"/>
  <c r="C74" i="43"/>
  <c r="E74" i="43"/>
  <c r="F74" i="43"/>
  <c r="G74" i="43"/>
  <c r="H74" i="43"/>
  <c r="I74" i="43"/>
  <c r="K74" i="43"/>
  <c r="L74" i="43"/>
  <c r="M74" i="43"/>
  <c r="N74" i="43"/>
  <c r="O74" i="43"/>
  <c r="B75" i="43"/>
  <c r="D75" i="43"/>
  <c r="E75" i="43"/>
  <c r="F75" i="43"/>
  <c r="G75" i="43"/>
  <c r="H75" i="43"/>
  <c r="I75" i="43"/>
  <c r="J75" i="43"/>
  <c r="L75" i="43"/>
  <c r="M75" i="43"/>
  <c r="N75" i="43"/>
  <c r="O75" i="43"/>
  <c r="P75" i="43"/>
  <c r="Q75" i="43"/>
  <c r="B76" i="43"/>
  <c r="F76" i="43"/>
  <c r="H76" i="43"/>
  <c r="O90" i="44"/>
  <c r="A60" i="43"/>
  <c r="C65" i="43"/>
  <c r="G65" i="43"/>
  <c r="G68" i="43"/>
  <c r="K68" i="43"/>
  <c r="O68" i="43"/>
  <c r="C69" i="43"/>
  <c r="C71" i="43"/>
  <c r="G71" i="43"/>
  <c r="C72" i="43"/>
  <c r="C73" i="43"/>
  <c r="C75" i="43"/>
  <c r="K75" i="43"/>
  <c r="A78" i="43"/>
  <c r="L84" i="43"/>
  <c r="L85" i="43"/>
  <c r="D89" i="43"/>
  <c r="G36" i="42"/>
  <c r="H81" i="43"/>
  <c r="B37" i="42"/>
  <c r="C37" i="42"/>
  <c r="D37" i="42"/>
  <c r="E37" i="42"/>
  <c r="E177" i="6" s="1"/>
  <c r="F37" i="42"/>
  <c r="G37" i="42"/>
  <c r="I34" i="42"/>
  <c r="L37" i="42"/>
  <c r="L177" i="6" s="1"/>
  <c r="B34" i="42"/>
  <c r="C34" i="42"/>
  <c r="E34" i="42"/>
  <c r="Q35" i="42"/>
  <c r="K36" i="42"/>
  <c r="G56" i="41"/>
  <c r="H55" i="41"/>
  <c r="J65" i="41"/>
  <c r="K65" i="41"/>
  <c r="L65" i="41"/>
  <c r="N65" i="41"/>
  <c r="P55" i="41"/>
  <c r="B51" i="41"/>
  <c r="D72" i="41"/>
  <c r="E51" i="41"/>
  <c r="I51" i="41"/>
  <c r="J72" i="41"/>
  <c r="K72" i="41"/>
  <c r="L72" i="41"/>
  <c r="M51" i="41"/>
  <c r="N72" i="41"/>
  <c r="O72" i="41"/>
  <c r="P72" i="41"/>
  <c r="B73" i="41"/>
  <c r="C73" i="41"/>
  <c r="F73" i="41"/>
  <c r="H52" i="41"/>
  <c r="I52" i="41"/>
  <c r="J52" i="41"/>
  <c r="K52" i="41"/>
  <c r="L52" i="41"/>
  <c r="M52" i="41"/>
  <c r="N52" i="41"/>
  <c r="P52" i="41"/>
  <c r="Q52" i="41"/>
  <c r="B53" i="41"/>
  <c r="C53" i="41"/>
  <c r="D53" i="41"/>
  <c r="E53" i="41"/>
  <c r="F74" i="41"/>
  <c r="G74" i="41"/>
  <c r="H74" i="41"/>
  <c r="I53" i="41"/>
  <c r="J74" i="41"/>
  <c r="K53" i="41"/>
  <c r="L53" i="41"/>
  <c r="N74" i="41"/>
  <c r="B75" i="41"/>
  <c r="E54" i="41"/>
  <c r="H54" i="41"/>
  <c r="I54" i="41"/>
  <c r="L54" i="41"/>
  <c r="M54" i="41"/>
  <c r="Q54" i="41"/>
  <c r="J56" i="41"/>
  <c r="K56" i="41"/>
  <c r="L56" i="41"/>
  <c r="O56" i="41"/>
  <c r="P56" i="41"/>
  <c r="Q56" i="41"/>
  <c r="B57" i="41"/>
  <c r="C57" i="41"/>
  <c r="D57" i="41"/>
  <c r="G57" i="41"/>
  <c r="B58" i="41"/>
  <c r="C58" i="41"/>
  <c r="E58" i="41"/>
  <c r="I58" i="41"/>
  <c r="J58" i="41"/>
  <c r="M58" i="41"/>
  <c r="N58" i="41"/>
  <c r="O58" i="41"/>
  <c r="P58" i="41"/>
  <c r="Q58" i="41"/>
  <c r="B59" i="41"/>
  <c r="H59" i="41"/>
  <c r="J59" i="41"/>
  <c r="K59" i="41"/>
  <c r="L59" i="41"/>
  <c r="J60" i="41"/>
  <c r="L60" i="41"/>
  <c r="N60" i="41"/>
  <c r="O60" i="41"/>
  <c r="P60" i="41"/>
  <c r="Q60" i="41"/>
  <c r="B61" i="41"/>
  <c r="C61" i="41"/>
  <c r="D61" i="41"/>
  <c r="E61" i="41"/>
  <c r="F61" i="41"/>
  <c r="G61" i="41"/>
  <c r="H61" i="41"/>
  <c r="I61" i="41"/>
  <c r="M61" i="41"/>
  <c r="Q61" i="41"/>
  <c r="B62" i="41"/>
  <c r="E62" i="41"/>
  <c r="F62" i="41"/>
  <c r="G62" i="41"/>
  <c r="H62" i="41"/>
  <c r="I62" i="41"/>
  <c r="K62" i="41"/>
  <c r="L62" i="41"/>
  <c r="M62" i="41"/>
  <c r="P62" i="41"/>
  <c r="Q62" i="41"/>
  <c r="J63" i="41"/>
  <c r="N63" i="41"/>
  <c r="O63" i="41"/>
  <c r="P63" i="41"/>
  <c r="Q63" i="41"/>
  <c r="B64" i="41"/>
  <c r="E64" i="41"/>
  <c r="F64" i="41"/>
  <c r="G64" i="41"/>
  <c r="H64" i="41"/>
  <c r="I64" i="41"/>
  <c r="J64" i="41"/>
  <c r="K64" i="41"/>
  <c r="L64" i="41"/>
  <c r="M64" i="41"/>
  <c r="N64" i="41"/>
  <c r="O64" i="41"/>
  <c r="P64" i="41"/>
  <c r="Q64" i="41"/>
  <c r="C65" i="41"/>
  <c r="D65" i="41"/>
  <c r="G65" i="41"/>
  <c r="Q65" i="41"/>
  <c r="E66" i="41"/>
  <c r="F81" i="41"/>
  <c r="I66" i="41"/>
  <c r="M66" i="41"/>
  <c r="Q66" i="41"/>
  <c r="B67" i="41"/>
  <c r="C67" i="41"/>
  <c r="D82" i="41"/>
  <c r="E67" i="41"/>
  <c r="F67" i="41"/>
  <c r="H67" i="41"/>
  <c r="I67" i="41"/>
  <c r="M67" i="41"/>
  <c r="Q67" i="41"/>
  <c r="D51" i="41"/>
  <c r="F51" i="41"/>
  <c r="G51" i="41"/>
  <c r="H51" i="41"/>
  <c r="J51" i="41"/>
  <c r="K51" i="41"/>
  <c r="L51" i="41"/>
  <c r="O51" i="41"/>
  <c r="P51" i="41"/>
  <c r="C52" i="41"/>
  <c r="D52" i="41"/>
  <c r="F52" i="41"/>
  <c r="G52" i="41"/>
  <c r="P53" i="41"/>
  <c r="B54" i="41"/>
  <c r="C54" i="41"/>
  <c r="D54" i="41"/>
  <c r="F54" i="41"/>
  <c r="G54" i="41"/>
  <c r="J54" i="41"/>
  <c r="N54" i="41"/>
  <c r="O54" i="41"/>
  <c r="P54" i="41"/>
  <c r="C55" i="41"/>
  <c r="D55" i="41"/>
  <c r="N55" i="41"/>
  <c r="O55" i="41"/>
  <c r="C56" i="41"/>
  <c r="D56" i="41"/>
  <c r="D58" i="41"/>
  <c r="F58" i="41"/>
  <c r="G58" i="41"/>
  <c r="H58" i="41"/>
  <c r="K58" i="41"/>
  <c r="L58" i="41"/>
  <c r="C59" i="41"/>
  <c r="D59" i="41"/>
  <c r="G59" i="41"/>
  <c r="C60" i="41"/>
  <c r="D60" i="41"/>
  <c r="H60" i="41"/>
  <c r="K60" i="41"/>
  <c r="J61" i="41"/>
  <c r="K61" i="41"/>
  <c r="L61" i="41"/>
  <c r="N61" i="41"/>
  <c r="O61" i="41"/>
  <c r="P61" i="41"/>
  <c r="C62" i="41"/>
  <c r="D62" i="41"/>
  <c r="J62" i="41"/>
  <c r="N62" i="41"/>
  <c r="O62" i="41"/>
  <c r="D63" i="41"/>
  <c r="G63" i="41"/>
  <c r="H63" i="41"/>
  <c r="K63" i="41"/>
  <c r="L63" i="41"/>
  <c r="C64" i="41"/>
  <c r="D64" i="41"/>
  <c r="O65" i="41"/>
  <c r="B66" i="41"/>
  <c r="C66" i="41"/>
  <c r="D66" i="41"/>
  <c r="G66" i="41"/>
  <c r="H66" i="41"/>
  <c r="J67" i="41"/>
  <c r="K67" i="41"/>
  <c r="L67" i="41"/>
  <c r="N67" i="41"/>
  <c r="O67" i="41"/>
  <c r="P67" i="41"/>
  <c r="B72" i="41"/>
  <c r="E72" i="41"/>
  <c r="F72" i="41"/>
  <c r="G72" i="41"/>
  <c r="H72" i="41"/>
  <c r="I72" i="41"/>
  <c r="D73" i="41"/>
  <c r="G73" i="41"/>
  <c r="H73" i="41"/>
  <c r="I73" i="41"/>
  <c r="J73" i="41"/>
  <c r="K73" i="41"/>
  <c r="L73" i="41"/>
  <c r="M73" i="41"/>
  <c r="N73" i="41"/>
  <c r="P73" i="41"/>
  <c r="Q73" i="41"/>
  <c r="B74" i="41"/>
  <c r="C74" i="41"/>
  <c r="D74" i="41"/>
  <c r="P74" i="41"/>
  <c r="C75" i="41"/>
  <c r="D75" i="41"/>
  <c r="E75" i="41"/>
  <c r="F75" i="41"/>
  <c r="G75" i="41"/>
  <c r="I75" i="41"/>
  <c r="J75" i="41"/>
  <c r="L75" i="41"/>
  <c r="M75" i="41"/>
  <c r="N75" i="41"/>
  <c r="O75" i="41"/>
  <c r="P75" i="41"/>
  <c r="Q75" i="41"/>
  <c r="B81" i="41"/>
  <c r="C81" i="41"/>
  <c r="D81" i="41"/>
  <c r="G81" i="41"/>
  <c r="H81" i="41"/>
  <c r="J82" i="41"/>
  <c r="K82" i="41"/>
  <c r="L82" i="41"/>
  <c r="N82" i="41"/>
  <c r="O82" i="41"/>
  <c r="P82" i="41"/>
  <c r="B36" i="38"/>
  <c r="D64" i="40"/>
  <c r="J36" i="38"/>
  <c r="L57" i="40"/>
  <c r="I51" i="40"/>
  <c r="J51" i="40"/>
  <c r="K51" i="40"/>
  <c r="L51" i="40"/>
  <c r="M51" i="40"/>
  <c r="N51" i="40"/>
  <c r="O51" i="40"/>
  <c r="P51" i="40"/>
  <c r="P52" i="40"/>
  <c r="Q52" i="40"/>
  <c r="B53" i="40"/>
  <c r="E53" i="40"/>
  <c r="F53" i="40"/>
  <c r="G53" i="40"/>
  <c r="H53" i="40"/>
  <c r="I53" i="40"/>
  <c r="J53" i="40"/>
  <c r="K53" i="40"/>
  <c r="L53" i="40"/>
  <c r="I54" i="40"/>
  <c r="J54" i="40"/>
  <c r="K54" i="40"/>
  <c r="L54" i="40"/>
  <c r="M54" i="40"/>
  <c r="N54" i="40"/>
  <c r="O54" i="40"/>
  <c r="P54" i="40"/>
  <c r="Q54" i="40"/>
  <c r="I56" i="40"/>
  <c r="J56" i="40"/>
  <c r="K56" i="40"/>
  <c r="L56" i="40"/>
  <c r="O56" i="40"/>
  <c r="P56" i="40"/>
  <c r="Q56" i="40"/>
  <c r="P57" i="40"/>
  <c r="Q57" i="40"/>
  <c r="P58" i="40"/>
  <c r="D59" i="40"/>
  <c r="E59" i="40"/>
  <c r="F59" i="40"/>
  <c r="G59" i="40"/>
  <c r="H59" i="40"/>
  <c r="I59" i="40"/>
  <c r="J59" i="40"/>
  <c r="L59" i="40"/>
  <c r="M59" i="40"/>
  <c r="N59" i="40"/>
  <c r="Q59" i="40"/>
  <c r="I60" i="40"/>
  <c r="J60" i="40"/>
  <c r="K60" i="40"/>
  <c r="L60" i="40"/>
  <c r="M60" i="40"/>
  <c r="O60" i="40"/>
  <c r="P60" i="40"/>
  <c r="N61" i="40"/>
  <c r="P61" i="40"/>
  <c r="B62" i="40"/>
  <c r="C62" i="40"/>
  <c r="D62" i="40"/>
  <c r="F62" i="40"/>
  <c r="G62" i="40"/>
  <c r="H62" i="40"/>
  <c r="J62" i="40"/>
  <c r="N62" i="40"/>
  <c r="Q62" i="40"/>
  <c r="I63" i="40"/>
  <c r="J63" i="40"/>
  <c r="K63" i="40"/>
  <c r="L63" i="40"/>
  <c r="M63" i="40"/>
  <c r="N63" i="40"/>
  <c r="O63" i="40"/>
  <c r="P63" i="40"/>
  <c r="Q63" i="40"/>
  <c r="I64" i="40"/>
  <c r="J64" i="40"/>
  <c r="K64" i="40"/>
  <c r="L64" i="40"/>
  <c r="M64" i="40"/>
  <c r="N64" i="40"/>
  <c r="O64" i="40"/>
  <c r="P64" i="40"/>
  <c r="E65" i="40"/>
  <c r="N65" i="40"/>
  <c r="O65" i="40"/>
  <c r="P65" i="40"/>
  <c r="I66" i="40"/>
  <c r="J66" i="40"/>
  <c r="K66" i="40"/>
  <c r="L66" i="40"/>
  <c r="M66" i="40"/>
  <c r="O66" i="40"/>
  <c r="P66" i="40"/>
  <c r="N67" i="40"/>
  <c r="O67" i="40"/>
  <c r="P67" i="40"/>
  <c r="Q67" i="40"/>
  <c r="C51" i="40"/>
  <c r="D52" i="40"/>
  <c r="E52" i="40"/>
  <c r="I52" i="40"/>
  <c r="K52" i="40"/>
  <c r="L52" i="40"/>
  <c r="M52" i="40"/>
  <c r="O52" i="40"/>
  <c r="M53" i="40"/>
  <c r="O53" i="40"/>
  <c r="P53" i="40"/>
  <c r="I55" i="40"/>
  <c r="K55" i="40"/>
  <c r="L55" i="40"/>
  <c r="M55" i="40"/>
  <c r="O55" i="40"/>
  <c r="P55" i="40"/>
  <c r="M56" i="40"/>
  <c r="O57" i="40"/>
  <c r="M58" i="40"/>
  <c r="O58" i="40"/>
  <c r="K59" i="40"/>
  <c r="O59" i="40"/>
  <c r="P59" i="40"/>
  <c r="C60" i="40"/>
  <c r="L61" i="40"/>
  <c r="O61" i="40"/>
  <c r="Q61" i="40"/>
  <c r="E62" i="40"/>
  <c r="I62" i="40"/>
  <c r="K62" i="40"/>
  <c r="L62" i="40"/>
  <c r="M62" i="40"/>
  <c r="O62" i="40"/>
  <c r="P62" i="40"/>
  <c r="Q64" i="40"/>
  <c r="Q66" i="40"/>
  <c r="A3" i="39"/>
  <c r="F71" i="40"/>
  <c r="J71" i="40"/>
  <c r="N71" i="40"/>
  <c r="I73" i="39"/>
  <c r="L73" i="40"/>
  <c r="E74" i="39"/>
  <c r="O74" i="40"/>
  <c r="E75" i="39"/>
  <c r="I75" i="39"/>
  <c r="L75" i="40"/>
  <c r="M75" i="39"/>
  <c r="I77" i="39"/>
  <c r="N57" i="39"/>
  <c r="P57" i="39"/>
  <c r="Q57" i="39"/>
  <c r="E78" i="39"/>
  <c r="I78" i="39"/>
  <c r="O78" i="40"/>
  <c r="P59" i="39"/>
  <c r="Q78" i="39"/>
  <c r="K60" i="39"/>
  <c r="L60" i="39"/>
  <c r="N60" i="39"/>
  <c r="Q60" i="39"/>
  <c r="N61" i="39"/>
  <c r="O61" i="39"/>
  <c r="P61" i="39"/>
  <c r="E79" i="39"/>
  <c r="H79" i="41"/>
  <c r="I79" i="39"/>
  <c r="L62" i="39"/>
  <c r="Q79" i="39"/>
  <c r="H63" i="39"/>
  <c r="I63" i="39"/>
  <c r="J63" i="39"/>
  <c r="K63" i="39"/>
  <c r="L63" i="39"/>
  <c r="H64" i="39"/>
  <c r="I64" i="39"/>
  <c r="J64" i="39"/>
  <c r="K64" i="39"/>
  <c r="L64" i="39"/>
  <c r="M64" i="39"/>
  <c r="N64" i="39"/>
  <c r="O64" i="39"/>
  <c r="P64" i="39"/>
  <c r="Q64" i="39"/>
  <c r="E80" i="39"/>
  <c r="I66" i="39"/>
  <c r="Q66" i="39"/>
  <c r="B82" i="40"/>
  <c r="A48" i="39"/>
  <c r="D57" i="39"/>
  <c r="D63" i="39"/>
  <c r="A69" i="39"/>
  <c r="E72" i="39"/>
  <c r="E73" i="39"/>
  <c r="M73" i="39"/>
  <c r="I74" i="39"/>
  <c r="E76" i="39"/>
  <c r="I76" i="39"/>
  <c r="M76" i="39"/>
  <c r="E77" i="39"/>
  <c r="E81" i="39"/>
  <c r="I82" i="39"/>
  <c r="L34" i="38"/>
  <c r="O34" i="38"/>
  <c r="P34" i="38"/>
  <c r="F36" i="38"/>
  <c r="G36" i="38"/>
  <c r="M77" i="39"/>
  <c r="Q72" i="39"/>
  <c r="F37" i="38"/>
  <c r="G34" i="38"/>
  <c r="H34" i="38"/>
  <c r="K34" i="38"/>
  <c r="M34" i="38"/>
  <c r="H37" i="38"/>
  <c r="H176" i="6" s="1"/>
  <c r="J37" i="38"/>
  <c r="K37" i="38"/>
  <c r="O37" i="38"/>
  <c r="N36" i="38"/>
  <c r="C55" i="37"/>
  <c r="D57" i="37"/>
  <c r="E57" i="37"/>
  <c r="G55" i="37"/>
  <c r="C51" i="37"/>
  <c r="F72" i="37"/>
  <c r="G51" i="37"/>
  <c r="I72" i="37"/>
  <c r="L72" i="37"/>
  <c r="M72" i="37"/>
  <c r="N72" i="37"/>
  <c r="C52" i="37"/>
  <c r="G52" i="37"/>
  <c r="K52" i="37"/>
  <c r="L52" i="37"/>
  <c r="M52" i="37"/>
  <c r="O52" i="37"/>
  <c r="D74" i="37"/>
  <c r="E53" i="37"/>
  <c r="F74" i="37"/>
  <c r="G53" i="37"/>
  <c r="K53" i="37"/>
  <c r="O53" i="37"/>
  <c r="H54" i="37"/>
  <c r="I54" i="37"/>
  <c r="K54" i="37"/>
  <c r="O54" i="37"/>
  <c r="P54" i="37"/>
  <c r="J55" i="37"/>
  <c r="K55" i="37"/>
  <c r="N55" i="37"/>
  <c r="Q55" i="37"/>
  <c r="H56" i="37"/>
  <c r="N56" i="37"/>
  <c r="J57" i="37"/>
  <c r="K57" i="37"/>
  <c r="L57" i="37"/>
  <c r="M57" i="37"/>
  <c r="N57" i="37"/>
  <c r="O57" i="37"/>
  <c r="P57" i="37"/>
  <c r="Q57" i="37"/>
  <c r="B58" i="37"/>
  <c r="C58" i="37"/>
  <c r="D58" i="37"/>
  <c r="F58" i="37"/>
  <c r="J58" i="37"/>
  <c r="N58" i="37"/>
  <c r="Q58" i="37"/>
  <c r="B59" i="37"/>
  <c r="C59" i="37"/>
  <c r="D59" i="37"/>
  <c r="E59" i="37"/>
  <c r="G59" i="37"/>
  <c r="H59" i="37"/>
  <c r="J59" i="37"/>
  <c r="L59" i="37"/>
  <c r="M59" i="37"/>
  <c r="N59" i="37"/>
  <c r="O59" i="37"/>
  <c r="P59" i="37"/>
  <c r="C60" i="37"/>
  <c r="H60" i="37"/>
  <c r="I60" i="37"/>
  <c r="J60" i="37"/>
  <c r="K60" i="37"/>
  <c r="L60" i="37"/>
  <c r="M60" i="37"/>
  <c r="N60" i="37"/>
  <c r="O60" i="37"/>
  <c r="P60" i="37"/>
  <c r="Q60" i="37"/>
  <c r="B61" i="37"/>
  <c r="C61" i="37"/>
  <c r="D61" i="37"/>
  <c r="E61" i="37"/>
  <c r="F61" i="37"/>
  <c r="G61" i="37"/>
  <c r="H61" i="37"/>
  <c r="I61" i="37"/>
  <c r="J61" i="37"/>
  <c r="K61" i="37"/>
  <c r="L61" i="37"/>
  <c r="M61" i="37"/>
  <c r="N61" i="37"/>
  <c r="Q61" i="37"/>
  <c r="B62" i="37"/>
  <c r="C62" i="37"/>
  <c r="F62" i="37"/>
  <c r="G62" i="37"/>
  <c r="J62" i="37"/>
  <c r="N62" i="37"/>
  <c r="H63" i="37"/>
  <c r="B64" i="37"/>
  <c r="C64" i="37"/>
  <c r="D64" i="37"/>
  <c r="E64" i="37"/>
  <c r="F64" i="37"/>
  <c r="G64" i="37"/>
  <c r="H64" i="37"/>
  <c r="I64" i="37"/>
  <c r="J64" i="37"/>
  <c r="K64" i="37"/>
  <c r="L64" i="37"/>
  <c r="M64" i="37"/>
  <c r="N64" i="37"/>
  <c r="O64" i="37"/>
  <c r="H65" i="37"/>
  <c r="B66" i="37"/>
  <c r="C81" i="37"/>
  <c r="E66" i="37"/>
  <c r="F66" i="37"/>
  <c r="I66" i="37"/>
  <c r="K66" i="37"/>
  <c r="L81" i="37"/>
  <c r="O81" i="37"/>
  <c r="B67" i="37"/>
  <c r="C67" i="37"/>
  <c r="F67" i="37"/>
  <c r="G67" i="37"/>
  <c r="H67" i="37"/>
  <c r="I82" i="37"/>
  <c r="K82" i="37"/>
  <c r="L82" i="37"/>
  <c r="M67" i="37"/>
  <c r="N67" i="37"/>
  <c r="O67" i="37"/>
  <c r="P67" i="37"/>
  <c r="Q67" i="37"/>
  <c r="I51" i="37"/>
  <c r="L51" i="37"/>
  <c r="M51" i="37"/>
  <c r="N51" i="37"/>
  <c r="P51" i="37"/>
  <c r="Q51" i="37"/>
  <c r="D52" i="37"/>
  <c r="H52" i="37"/>
  <c r="I52" i="37"/>
  <c r="H53" i="37"/>
  <c r="I53" i="37"/>
  <c r="L53" i="37"/>
  <c r="M53" i="37"/>
  <c r="P53" i="37"/>
  <c r="Q54" i="37"/>
  <c r="H55" i="37"/>
  <c r="L55" i="37"/>
  <c r="M55" i="37"/>
  <c r="O55" i="37"/>
  <c r="P55" i="37"/>
  <c r="P56" i="37"/>
  <c r="H57" i="37"/>
  <c r="E58" i="37"/>
  <c r="G58" i="37"/>
  <c r="H58" i="37"/>
  <c r="I58" i="37"/>
  <c r="K58" i="37"/>
  <c r="L58" i="37"/>
  <c r="M58" i="37"/>
  <c r="O58" i="37"/>
  <c r="P58" i="37"/>
  <c r="I59" i="37"/>
  <c r="K59" i="37"/>
  <c r="Q59" i="37"/>
  <c r="O61" i="37"/>
  <c r="P61" i="37"/>
  <c r="D62" i="37"/>
  <c r="E62" i="37"/>
  <c r="H62" i="37"/>
  <c r="K62" i="37"/>
  <c r="L62" i="37"/>
  <c r="M62" i="37"/>
  <c r="O62" i="37"/>
  <c r="P62" i="37"/>
  <c r="Q62" i="37"/>
  <c r="P63" i="37"/>
  <c r="P64" i="37"/>
  <c r="Q64" i="37"/>
  <c r="C65" i="37"/>
  <c r="D66" i="37"/>
  <c r="G66" i="37"/>
  <c r="H66" i="37"/>
  <c r="P66" i="37"/>
  <c r="Q66" i="37"/>
  <c r="D67" i="37"/>
  <c r="E67" i="37"/>
  <c r="P72" i="37"/>
  <c r="Q72" i="37"/>
  <c r="C73" i="37"/>
  <c r="D73" i="37"/>
  <c r="G73" i="37"/>
  <c r="H73" i="37"/>
  <c r="I73" i="37"/>
  <c r="K73" i="37"/>
  <c r="L73" i="37"/>
  <c r="M73" i="37"/>
  <c r="O73" i="37"/>
  <c r="E74" i="37"/>
  <c r="H74" i="37"/>
  <c r="I74" i="37"/>
  <c r="K74" i="37"/>
  <c r="L74" i="37"/>
  <c r="M74" i="37"/>
  <c r="O74" i="37"/>
  <c r="P74" i="37"/>
  <c r="H75" i="37"/>
  <c r="K75" i="37"/>
  <c r="O75" i="37"/>
  <c r="Q75" i="37"/>
  <c r="B81" i="37"/>
  <c r="D81" i="37"/>
  <c r="E81" i="37"/>
  <c r="F81" i="37"/>
  <c r="G81" i="37"/>
  <c r="H81" i="37"/>
  <c r="K81" i="37"/>
  <c r="P81" i="37"/>
  <c r="Q81" i="37"/>
  <c r="B82" i="37"/>
  <c r="D82" i="37"/>
  <c r="E82" i="37"/>
  <c r="F82" i="37"/>
  <c r="G82" i="37"/>
  <c r="N82" i="37"/>
  <c r="I36" i="34"/>
  <c r="M51" i="36"/>
  <c r="M52" i="36"/>
  <c r="O52" i="36"/>
  <c r="B53" i="36"/>
  <c r="C53" i="36"/>
  <c r="I53" i="36"/>
  <c r="M53" i="36"/>
  <c r="N53" i="36"/>
  <c r="K54" i="36"/>
  <c r="K55" i="36"/>
  <c r="M55" i="36"/>
  <c r="N55" i="36"/>
  <c r="M56" i="36"/>
  <c r="B57" i="36"/>
  <c r="K57" i="36"/>
  <c r="B58" i="36"/>
  <c r="L58" i="36"/>
  <c r="M58" i="36"/>
  <c r="N58" i="36"/>
  <c r="Q58" i="36"/>
  <c r="B59" i="36"/>
  <c r="C59" i="36"/>
  <c r="E59" i="36"/>
  <c r="G59" i="36"/>
  <c r="I59" i="36"/>
  <c r="K59" i="36"/>
  <c r="K60" i="36"/>
  <c r="L60" i="36"/>
  <c r="M60" i="36"/>
  <c r="N60" i="36"/>
  <c r="Q60" i="36"/>
  <c r="B61" i="36"/>
  <c r="Q61" i="36"/>
  <c r="C62" i="36"/>
  <c r="E62" i="36"/>
  <c r="G62" i="36"/>
  <c r="I62" i="36"/>
  <c r="J62" i="36"/>
  <c r="K62" i="36"/>
  <c r="M62" i="36"/>
  <c r="O62" i="36"/>
  <c r="M63" i="36"/>
  <c r="P63" i="36"/>
  <c r="Q63" i="36"/>
  <c r="J64" i="36"/>
  <c r="K64" i="36"/>
  <c r="L64" i="36"/>
  <c r="M64" i="36"/>
  <c r="N64" i="36"/>
  <c r="O64" i="36"/>
  <c r="P64" i="36"/>
  <c r="Q64" i="36"/>
  <c r="B65" i="36"/>
  <c r="M65" i="36"/>
  <c r="Q65" i="36"/>
  <c r="K66" i="36"/>
  <c r="M66" i="36"/>
  <c r="O66" i="36"/>
  <c r="Q66" i="36"/>
  <c r="B67" i="36"/>
  <c r="Q67" i="36"/>
  <c r="E56" i="36"/>
  <c r="I57" i="36"/>
  <c r="E60" i="36"/>
  <c r="I61" i="36"/>
  <c r="Q62" i="36"/>
  <c r="I65" i="36"/>
  <c r="J73" i="36"/>
  <c r="B76" i="36"/>
  <c r="J77" i="36"/>
  <c r="A3" i="35"/>
  <c r="H71" i="37"/>
  <c r="I64" i="35"/>
  <c r="K64" i="35"/>
  <c r="O60" i="35"/>
  <c r="P71" i="37"/>
  <c r="B72" i="36"/>
  <c r="C51" i="35"/>
  <c r="E51" i="35"/>
  <c r="G51" i="35"/>
  <c r="G52" i="35"/>
  <c r="I52" i="35"/>
  <c r="M52" i="35"/>
  <c r="N52" i="35"/>
  <c r="C53" i="35"/>
  <c r="E53" i="35"/>
  <c r="I53" i="35"/>
  <c r="J53" i="35"/>
  <c r="K53" i="35"/>
  <c r="O53" i="35"/>
  <c r="Q53" i="35"/>
  <c r="B75" i="35"/>
  <c r="C54" i="35"/>
  <c r="E54" i="35"/>
  <c r="C55" i="35"/>
  <c r="E55" i="35"/>
  <c r="G55" i="35"/>
  <c r="I55" i="35"/>
  <c r="B77" i="35"/>
  <c r="E77" i="37"/>
  <c r="C57" i="35"/>
  <c r="D57" i="35"/>
  <c r="E57" i="35"/>
  <c r="F57" i="35"/>
  <c r="G57" i="35"/>
  <c r="H57" i="35"/>
  <c r="I57" i="35"/>
  <c r="J57" i="35"/>
  <c r="K57" i="35"/>
  <c r="L57" i="35"/>
  <c r="M57" i="35"/>
  <c r="N57" i="35"/>
  <c r="B58" i="35"/>
  <c r="C58" i="35"/>
  <c r="D58" i="35"/>
  <c r="E58" i="35"/>
  <c r="F58" i="35"/>
  <c r="G58" i="35"/>
  <c r="H58" i="35"/>
  <c r="I58" i="35"/>
  <c r="J58" i="35"/>
  <c r="K58" i="35"/>
  <c r="L58" i="35"/>
  <c r="N58" i="35"/>
  <c r="E59" i="35"/>
  <c r="I59" i="35"/>
  <c r="J78" i="35"/>
  <c r="M59" i="35"/>
  <c r="N78" i="36"/>
  <c r="O59" i="35"/>
  <c r="Q78" i="37"/>
  <c r="B60" i="35"/>
  <c r="C60" i="35"/>
  <c r="D60" i="35"/>
  <c r="F60" i="35"/>
  <c r="C61" i="35"/>
  <c r="D61" i="35"/>
  <c r="E61" i="35"/>
  <c r="F61" i="35"/>
  <c r="G61" i="35"/>
  <c r="H61" i="35"/>
  <c r="I61" i="35"/>
  <c r="J61" i="35"/>
  <c r="K61" i="35"/>
  <c r="L61" i="35"/>
  <c r="M61" i="35"/>
  <c r="N61" i="35"/>
  <c r="C62" i="35"/>
  <c r="I62" i="35"/>
  <c r="K62" i="35"/>
  <c r="M62" i="35"/>
  <c r="O62" i="35"/>
  <c r="Q62" i="35"/>
  <c r="B63" i="35"/>
  <c r="C63" i="35"/>
  <c r="D63" i="35"/>
  <c r="E63" i="35"/>
  <c r="F63" i="35"/>
  <c r="G63" i="35"/>
  <c r="B64" i="35"/>
  <c r="D64" i="35"/>
  <c r="F64" i="35"/>
  <c r="G64" i="35"/>
  <c r="H64" i="35"/>
  <c r="M64" i="35"/>
  <c r="C65" i="35"/>
  <c r="E65" i="35"/>
  <c r="G65" i="35"/>
  <c r="K65" i="35"/>
  <c r="C66" i="35"/>
  <c r="G66" i="35"/>
  <c r="E67" i="35"/>
  <c r="G67" i="35"/>
  <c r="I67" i="35"/>
  <c r="K67" i="35"/>
  <c r="M67" i="35"/>
  <c r="O67" i="35"/>
  <c r="A48" i="35"/>
  <c r="E52" i="35"/>
  <c r="K52" i="35"/>
  <c r="G53" i="35"/>
  <c r="M53" i="35"/>
  <c r="G54" i="35"/>
  <c r="I54" i="35"/>
  <c r="K55" i="35"/>
  <c r="M55" i="35"/>
  <c r="O55" i="35"/>
  <c r="C56" i="35"/>
  <c r="G56" i="35"/>
  <c r="I56" i="35"/>
  <c r="K56" i="35"/>
  <c r="O56" i="35"/>
  <c r="O58" i="35"/>
  <c r="G59" i="35"/>
  <c r="K59" i="35"/>
  <c r="E60" i="35"/>
  <c r="G60" i="35"/>
  <c r="I60" i="35"/>
  <c r="M60" i="35"/>
  <c r="E62" i="35"/>
  <c r="G62" i="35"/>
  <c r="I63" i="35"/>
  <c r="O63" i="35"/>
  <c r="Q63" i="35"/>
  <c r="C64" i="35"/>
  <c r="E64" i="35"/>
  <c r="O64" i="35"/>
  <c r="E66" i="35"/>
  <c r="K66" i="35"/>
  <c r="M66" i="35"/>
  <c r="C67" i="35"/>
  <c r="A69" i="35"/>
  <c r="J74" i="35"/>
  <c r="N75" i="35"/>
  <c r="N77" i="35"/>
  <c r="C34" i="34"/>
  <c r="G34" i="34"/>
  <c r="H34" i="34"/>
  <c r="I34" i="34"/>
  <c r="L37" i="34"/>
  <c r="M34" i="34"/>
  <c r="O34" i="34"/>
  <c r="Q34" i="34"/>
  <c r="H35" i="34"/>
  <c r="J35" i="34"/>
  <c r="K35" i="34"/>
  <c r="N35" i="34"/>
  <c r="O35" i="34"/>
  <c r="P35" i="34"/>
  <c r="M105" i="33"/>
  <c r="O105" i="33"/>
  <c r="Q89" i="33"/>
  <c r="E84" i="33"/>
  <c r="G113" i="33"/>
  <c r="I113" i="33"/>
  <c r="K113" i="33"/>
  <c r="M113" i="33"/>
  <c r="O113" i="33"/>
  <c r="Q113" i="33"/>
  <c r="E85" i="33"/>
  <c r="G85" i="33"/>
  <c r="O85" i="33"/>
  <c r="E86" i="33"/>
  <c r="G86" i="33"/>
  <c r="I86" i="33"/>
  <c r="K86" i="33"/>
  <c r="M86" i="33"/>
  <c r="O115" i="33"/>
  <c r="Q115" i="33"/>
  <c r="C116" i="33"/>
  <c r="E116" i="33"/>
  <c r="G116" i="33"/>
  <c r="I116" i="33"/>
  <c r="F88" i="33"/>
  <c r="G88" i="33"/>
  <c r="H88" i="33"/>
  <c r="I88" i="33"/>
  <c r="J88" i="33"/>
  <c r="K88" i="33"/>
  <c r="L88" i="33"/>
  <c r="M88" i="33"/>
  <c r="O88" i="33"/>
  <c r="Q88" i="33"/>
  <c r="F89" i="33"/>
  <c r="G89" i="33"/>
  <c r="H89" i="33"/>
  <c r="I89" i="33"/>
  <c r="J89" i="33"/>
  <c r="K89" i="33"/>
  <c r="E90" i="33"/>
  <c r="G90" i="33"/>
  <c r="H90" i="33"/>
  <c r="I90" i="33"/>
  <c r="J90" i="33"/>
  <c r="L90" i="33"/>
  <c r="Q90" i="33"/>
  <c r="B91" i="33"/>
  <c r="C91" i="33"/>
  <c r="D91" i="33"/>
  <c r="E91" i="33"/>
  <c r="F91" i="33"/>
  <c r="G91" i="33"/>
  <c r="H91" i="33"/>
  <c r="I91" i="33"/>
  <c r="J91" i="33"/>
  <c r="K91" i="33"/>
  <c r="L91" i="33"/>
  <c r="M91" i="33"/>
  <c r="N91" i="33"/>
  <c r="P91" i="33"/>
  <c r="Q91" i="33"/>
  <c r="B92" i="33"/>
  <c r="D92" i="33"/>
  <c r="F92" i="33"/>
  <c r="H92" i="33"/>
  <c r="J92" i="33"/>
  <c r="K92" i="33"/>
  <c r="L92" i="33"/>
  <c r="M92" i="33"/>
  <c r="N92" i="33"/>
  <c r="O92" i="33"/>
  <c r="P92" i="33"/>
  <c r="Q92" i="33"/>
  <c r="C93" i="33"/>
  <c r="F93" i="33"/>
  <c r="H93" i="33"/>
  <c r="I93" i="33"/>
  <c r="J93" i="33"/>
  <c r="L93" i="33"/>
  <c r="G94" i="33"/>
  <c r="H94" i="33"/>
  <c r="I94" i="33"/>
  <c r="J94" i="33"/>
  <c r="K94" i="33"/>
  <c r="L94" i="33"/>
  <c r="M94" i="33"/>
  <c r="P94" i="33"/>
  <c r="Q94" i="33"/>
  <c r="B95" i="33"/>
  <c r="C95" i="33"/>
  <c r="D95" i="33"/>
  <c r="E95" i="33"/>
  <c r="F95" i="33"/>
  <c r="G95" i="33"/>
  <c r="H95" i="33"/>
  <c r="I95" i="33"/>
  <c r="J95" i="33"/>
  <c r="K95" i="33"/>
  <c r="L95" i="33"/>
  <c r="M95" i="33"/>
  <c r="N95" i="33"/>
  <c r="O95" i="33"/>
  <c r="P95" i="33"/>
  <c r="Q95" i="33"/>
  <c r="B96" i="33"/>
  <c r="D96" i="33"/>
  <c r="F96" i="33"/>
  <c r="G96" i="33"/>
  <c r="H96" i="33"/>
  <c r="I96" i="33"/>
  <c r="J96" i="33"/>
  <c r="K96" i="33"/>
  <c r="L96" i="33"/>
  <c r="M96" i="33"/>
  <c r="N96" i="33"/>
  <c r="P96" i="33"/>
  <c r="Q96" i="33"/>
  <c r="C97" i="33"/>
  <c r="D97" i="33"/>
  <c r="E97" i="33"/>
  <c r="F97" i="33"/>
  <c r="H97" i="33"/>
  <c r="I97" i="33"/>
  <c r="J97" i="33"/>
  <c r="L97" i="33"/>
  <c r="H98" i="33"/>
  <c r="J98" i="33"/>
  <c r="L98" i="33"/>
  <c r="N98" i="33"/>
  <c r="P98" i="33"/>
  <c r="Q98" i="33"/>
  <c r="C99" i="33"/>
  <c r="E99" i="33"/>
  <c r="F99" i="33"/>
  <c r="G99" i="33"/>
  <c r="H99" i="33"/>
  <c r="I99" i="33"/>
  <c r="J99" i="33"/>
  <c r="L99" i="33"/>
  <c r="Q99" i="33"/>
  <c r="G100" i="33"/>
  <c r="H100" i="33"/>
  <c r="I100" i="33"/>
  <c r="J100" i="33"/>
  <c r="K100" i="33"/>
  <c r="L100" i="33"/>
  <c r="B101" i="33"/>
  <c r="C101" i="33"/>
  <c r="D101" i="33"/>
  <c r="E101" i="33"/>
  <c r="F101" i="33"/>
  <c r="H101" i="33"/>
  <c r="I101" i="33"/>
  <c r="J101" i="33"/>
  <c r="L101" i="33"/>
  <c r="M101" i="33"/>
  <c r="N101" i="33"/>
  <c r="P101" i="33"/>
  <c r="Q101" i="33"/>
  <c r="B102" i="33"/>
  <c r="D102" i="33"/>
  <c r="F102" i="33"/>
  <c r="H102" i="33"/>
  <c r="I102" i="33"/>
  <c r="J102" i="33"/>
  <c r="L102" i="33"/>
  <c r="N102" i="33"/>
  <c r="O102" i="33"/>
  <c r="P102" i="33"/>
  <c r="Q102" i="33"/>
  <c r="B103" i="33"/>
  <c r="C103" i="33"/>
  <c r="D103" i="33"/>
  <c r="E103" i="33"/>
  <c r="F103" i="33"/>
  <c r="G103" i="33"/>
  <c r="H103" i="33"/>
  <c r="I103" i="33"/>
  <c r="J103" i="33"/>
  <c r="K103" i="33"/>
  <c r="L103" i="33"/>
  <c r="M103" i="33"/>
  <c r="N103" i="33"/>
  <c r="P103" i="33"/>
  <c r="Q103" i="33"/>
  <c r="H104" i="33"/>
  <c r="J104" i="33"/>
  <c r="L104" i="33"/>
  <c r="M104" i="33"/>
  <c r="N104" i="33"/>
  <c r="O104" i="33"/>
  <c r="P104" i="33"/>
  <c r="Q104" i="33"/>
  <c r="C105" i="33"/>
  <c r="D105" i="33"/>
  <c r="E105" i="33"/>
  <c r="F105" i="33"/>
  <c r="G105" i="33"/>
  <c r="H105" i="33"/>
  <c r="I105" i="33"/>
  <c r="J105" i="33"/>
  <c r="L105" i="33"/>
  <c r="Q105" i="33"/>
  <c r="G106" i="33"/>
  <c r="H106" i="33"/>
  <c r="I106" i="33"/>
  <c r="J106" i="33"/>
  <c r="K106" i="33"/>
  <c r="L106" i="33"/>
  <c r="N106" i="33"/>
  <c r="O106" i="33"/>
  <c r="P106" i="33"/>
  <c r="Q106" i="33"/>
  <c r="B107" i="33"/>
  <c r="C107" i="33"/>
  <c r="D107" i="33"/>
  <c r="E107" i="33"/>
  <c r="F107" i="33"/>
  <c r="G107" i="33"/>
  <c r="H107" i="33"/>
  <c r="I107" i="33"/>
  <c r="J107" i="33"/>
  <c r="K107" i="33"/>
  <c r="L107" i="33"/>
  <c r="M107" i="33"/>
  <c r="N107" i="33"/>
  <c r="P107" i="33"/>
  <c r="E108" i="33"/>
  <c r="G108" i="33"/>
  <c r="K123" i="33"/>
  <c r="M123" i="33"/>
  <c r="O123" i="33"/>
  <c r="C84" i="33"/>
  <c r="K84" i="33"/>
  <c r="M84" i="33"/>
  <c r="O84" i="33"/>
  <c r="Q84" i="33"/>
  <c r="C85" i="33"/>
  <c r="I85" i="33"/>
  <c r="K85" i="33"/>
  <c r="M85" i="33"/>
  <c r="O86" i="33"/>
  <c r="Q86" i="33"/>
  <c r="C87" i="33"/>
  <c r="E87" i="33"/>
  <c r="G87" i="33"/>
  <c r="K87" i="33"/>
  <c r="M87" i="33"/>
  <c r="O87" i="33"/>
  <c r="Q87" i="33"/>
  <c r="C88" i="33"/>
  <c r="K90" i="33"/>
  <c r="O91" i="33"/>
  <c r="C92" i="33"/>
  <c r="E92" i="33"/>
  <c r="G92" i="33"/>
  <c r="I92" i="33"/>
  <c r="G93" i="33"/>
  <c r="K93" i="33"/>
  <c r="O93" i="33"/>
  <c r="Q93" i="33"/>
  <c r="C94" i="33"/>
  <c r="E94" i="33"/>
  <c r="C96" i="33"/>
  <c r="E96" i="33"/>
  <c r="O96" i="33"/>
  <c r="G97" i="33"/>
  <c r="K97" i="33"/>
  <c r="M97" i="33"/>
  <c r="O97" i="33"/>
  <c r="Q97" i="33"/>
  <c r="C98" i="33"/>
  <c r="E98" i="33"/>
  <c r="G98" i="33"/>
  <c r="I98" i="33"/>
  <c r="K98" i="33"/>
  <c r="M98" i="33"/>
  <c r="O98" i="33"/>
  <c r="K99" i="33"/>
  <c r="G101" i="33"/>
  <c r="K101" i="33"/>
  <c r="O101" i="33"/>
  <c r="C102" i="33"/>
  <c r="E102" i="33"/>
  <c r="G102" i="33"/>
  <c r="K102" i="33"/>
  <c r="M102" i="33"/>
  <c r="O103" i="33"/>
  <c r="E104" i="33"/>
  <c r="G104" i="33"/>
  <c r="I104" i="33"/>
  <c r="K104" i="33"/>
  <c r="K105" i="33"/>
  <c r="C106" i="33"/>
  <c r="O107" i="33"/>
  <c r="Q107" i="33"/>
  <c r="C108" i="33"/>
  <c r="I108" i="33"/>
  <c r="K108" i="33"/>
  <c r="M108" i="33"/>
  <c r="O108" i="33"/>
  <c r="C113" i="33"/>
  <c r="E113" i="33"/>
  <c r="C114" i="33"/>
  <c r="G114" i="33"/>
  <c r="I114" i="33"/>
  <c r="K114" i="33"/>
  <c r="M114" i="33"/>
  <c r="O114" i="33"/>
  <c r="I115" i="33"/>
  <c r="K115" i="33"/>
  <c r="K116" i="33"/>
  <c r="M116" i="33"/>
  <c r="O116" i="33"/>
  <c r="Q116" i="33"/>
  <c r="N120" i="33"/>
  <c r="C123" i="33"/>
  <c r="I123" i="33"/>
  <c r="C91" i="32"/>
  <c r="Q93" i="32"/>
  <c r="B84" i="32"/>
  <c r="C84" i="32"/>
  <c r="D84" i="32"/>
  <c r="N84" i="32"/>
  <c r="I85" i="32"/>
  <c r="J85" i="32"/>
  <c r="L85" i="32"/>
  <c r="M85" i="32"/>
  <c r="N85" i="32"/>
  <c r="O85" i="32"/>
  <c r="P85" i="32"/>
  <c r="B86" i="32"/>
  <c r="C86" i="32"/>
  <c r="D86" i="32"/>
  <c r="E86" i="32"/>
  <c r="F86" i="32"/>
  <c r="C87" i="32"/>
  <c r="D87" i="32"/>
  <c r="G87" i="32"/>
  <c r="H87" i="32"/>
  <c r="I87" i="32"/>
  <c r="J87" i="32"/>
  <c r="L87" i="32"/>
  <c r="I88" i="32"/>
  <c r="M88" i="32"/>
  <c r="N88" i="32"/>
  <c r="O88" i="32"/>
  <c r="P88" i="32"/>
  <c r="C89" i="32"/>
  <c r="D89" i="32"/>
  <c r="J89" i="32"/>
  <c r="M89" i="32"/>
  <c r="H90" i="32"/>
  <c r="I90" i="32"/>
  <c r="J90" i="32"/>
  <c r="L90" i="32"/>
  <c r="I91" i="32"/>
  <c r="C92" i="32"/>
  <c r="D92" i="32"/>
  <c r="E92" i="32"/>
  <c r="F92" i="32"/>
  <c r="G92" i="32"/>
  <c r="H92" i="32"/>
  <c r="I92" i="32"/>
  <c r="J92" i="32"/>
  <c r="L92" i="32"/>
  <c r="G93" i="32"/>
  <c r="H93" i="32"/>
  <c r="I93" i="32"/>
  <c r="J93" i="32"/>
  <c r="L93" i="32"/>
  <c r="M93" i="32"/>
  <c r="N93" i="32"/>
  <c r="O93" i="32"/>
  <c r="H94" i="32"/>
  <c r="I95" i="32"/>
  <c r="O95" i="32"/>
  <c r="B96" i="32"/>
  <c r="C96" i="32"/>
  <c r="D96" i="32"/>
  <c r="E96" i="32"/>
  <c r="F96" i="32"/>
  <c r="G96" i="32"/>
  <c r="H96" i="32"/>
  <c r="M96" i="32"/>
  <c r="Q96" i="32"/>
  <c r="B97" i="32"/>
  <c r="C97" i="32"/>
  <c r="D97" i="32"/>
  <c r="K97" i="32"/>
  <c r="L97" i="32"/>
  <c r="M97" i="32"/>
  <c r="N97" i="32"/>
  <c r="O97" i="32"/>
  <c r="P97" i="32"/>
  <c r="C98" i="32"/>
  <c r="D98" i="32"/>
  <c r="E98" i="32"/>
  <c r="F98" i="32"/>
  <c r="G98" i="32"/>
  <c r="H98" i="32"/>
  <c r="I98" i="32"/>
  <c r="J98" i="32"/>
  <c r="L98" i="32"/>
  <c r="Q98" i="32"/>
  <c r="I99" i="32"/>
  <c r="J99" i="32"/>
  <c r="O99" i="32"/>
  <c r="P99" i="32"/>
  <c r="C100" i="32"/>
  <c r="D100" i="32"/>
  <c r="G100" i="32"/>
  <c r="H100" i="32"/>
  <c r="I100" i="32"/>
  <c r="J100" i="32"/>
  <c r="L100" i="32"/>
  <c r="B101" i="32"/>
  <c r="C101" i="32"/>
  <c r="D101" i="32"/>
  <c r="N101" i="32"/>
  <c r="Q101" i="32"/>
  <c r="B102" i="32"/>
  <c r="C102" i="32"/>
  <c r="D102" i="32"/>
  <c r="G102" i="32"/>
  <c r="H102" i="32"/>
  <c r="I102" i="32"/>
  <c r="J102" i="32"/>
  <c r="M102" i="32"/>
  <c r="N102" i="32"/>
  <c r="O102" i="32"/>
  <c r="P102" i="32"/>
  <c r="J103" i="32"/>
  <c r="P103" i="32"/>
  <c r="B104" i="32"/>
  <c r="C104" i="32"/>
  <c r="D104" i="32"/>
  <c r="E104" i="32"/>
  <c r="F104" i="32"/>
  <c r="G104" i="32"/>
  <c r="M105" i="32"/>
  <c r="N105" i="32"/>
  <c r="O105" i="32"/>
  <c r="G106" i="32"/>
  <c r="H106" i="32"/>
  <c r="B107" i="32"/>
  <c r="C107" i="32"/>
  <c r="D107" i="32"/>
  <c r="G107" i="32"/>
  <c r="H107" i="32"/>
  <c r="I107" i="32"/>
  <c r="M107" i="32"/>
  <c r="N107" i="32"/>
  <c r="G108" i="32"/>
  <c r="H108" i="32"/>
  <c r="I108" i="32"/>
  <c r="J108" i="32"/>
  <c r="L108" i="32"/>
  <c r="N108" i="32"/>
  <c r="I84" i="32"/>
  <c r="J84" i="32"/>
  <c r="B85" i="32"/>
  <c r="D85" i="32"/>
  <c r="H85" i="32"/>
  <c r="G86" i="32"/>
  <c r="H86" i="32"/>
  <c r="I86" i="32"/>
  <c r="J86" i="32"/>
  <c r="L86" i="32"/>
  <c r="M86" i="32"/>
  <c r="B88" i="32"/>
  <c r="C88" i="32"/>
  <c r="D88" i="32"/>
  <c r="G88" i="32"/>
  <c r="H88" i="32"/>
  <c r="J88" i="32"/>
  <c r="L88" i="32"/>
  <c r="D91" i="32"/>
  <c r="J91" i="32"/>
  <c r="L91" i="32"/>
  <c r="M91" i="32"/>
  <c r="N91" i="32"/>
  <c r="O91" i="32"/>
  <c r="P91" i="32"/>
  <c r="B92" i="32"/>
  <c r="C93" i="32"/>
  <c r="D93" i="32"/>
  <c r="E93" i="32"/>
  <c r="P93" i="32"/>
  <c r="C94" i="32"/>
  <c r="D94" i="32"/>
  <c r="N94" i="32"/>
  <c r="B95" i="32"/>
  <c r="C95" i="32"/>
  <c r="D95" i="32"/>
  <c r="G95" i="32"/>
  <c r="H95" i="32"/>
  <c r="J95" i="32"/>
  <c r="P95" i="32"/>
  <c r="J96" i="32"/>
  <c r="N96" i="32"/>
  <c r="O96" i="32"/>
  <c r="P96" i="32"/>
  <c r="G97" i="32"/>
  <c r="H97" i="32"/>
  <c r="I97" i="32"/>
  <c r="J97" i="32"/>
  <c r="B99" i="32"/>
  <c r="C99" i="32"/>
  <c r="D99" i="32"/>
  <c r="G99" i="32"/>
  <c r="H99" i="32"/>
  <c r="B100" i="32"/>
  <c r="L102" i="32"/>
  <c r="C103" i="32"/>
  <c r="D103" i="32"/>
  <c r="H104" i="32"/>
  <c r="I104" i="32"/>
  <c r="J104" i="32"/>
  <c r="L104" i="32"/>
  <c r="C105" i="32"/>
  <c r="D105" i="32"/>
  <c r="I105" i="32"/>
  <c r="J105" i="32"/>
  <c r="L105" i="32"/>
  <c r="P105" i="32"/>
  <c r="J107" i="32"/>
  <c r="L107" i="32"/>
  <c r="O107" i="32"/>
  <c r="P107" i="32"/>
  <c r="B108" i="32"/>
  <c r="B85" i="31"/>
  <c r="C88" i="31"/>
  <c r="K112" i="33"/>
  <c r="P97" i="31"/>
  <c r="Q97" i="31"/>
  <c r="B113" i="31"/>
  <c r="F84" i="31"/>
  <c r="I113" i="32"/>
  <c r="K84" i="31"/>
  <c r="L84" i="31"/>
  <c r="Q113" i="32"/>
  <c r="Q114" i="32"/>
  <c r="C86" i="31"/>
  <c r="F86" i="31"/>
  <c r="I115" i="32"/>
  <c r="K86" i="31"/>
  <c r="L86" i="31"/>
  <c r="M115" i="32"/>
  <c r="O86" i="31"/>
  <c r="P86" i="31"/>
  <c r="B87" i="31"/>
  <c r="D87" i="31"/>
  <c r="H87" i="31"/>
  <c r="I87" i="31"/>
  <c r="J87" i="31"/>
  <c r="K87" i="31"/>
  <c r="L87" i="31"/>
  <c r="Q116" i="32"/>
  <c r="L88" i="31"/>
  <c r="M117" i="33"/>
  <c r="N88" i="31"/>
  <c r="O117" i="33"/>
  <c r="E89" i="31"/>
  <c r="F89" i="31"/>
  <c r="H89" i="31"/>
  <c r="I89" i="31"/>
  <c r="J89" i="31"/>
  <c r="K89" i="31"/>
  <c r="L89" i="31"/>
  <c r="Q118" i="33"/>
  <c r="L90" i="31"/>
  <c r="H91" i="31"/>
  <c r="I91" i="31"/>
  <c r="J91" i="31"/>
  <c r="K91" i="31"/>
  <c r="L91" i="31"/>
  <c r="M91" i="31"/>
  <c r="N91" i="31"/>
  <c r="P91" i="31"/>
  <c r="Q91" i="31"/>
  <c r="B92" i="31"/>
  <c r="D92" i="31"/>
  <c r="L92" i="31"/>
  <c r="O92" i="31"/>
  <c r="I93" i="31"/>
  <c r="J93" i="31"/>
  <c r="L93" i="31"/>
  <c r="M93" i="31"/>
  <c r="N93" i="31"/>
  <c r="O119" i="33"/>
  <c r="H94" i="31"/>
  <c r="K94" i="31"/>
  <c r="L94" i="31"/>
  <c r="N94" i="31"/>
  <c r="K95" i="31"/>
  <c r="N95" i="31"/>
  <c r="O95" i="31"/>
  <c r="P95" i="31"/>
  <c r="Q95" i="31"/>
  <c r="C96" i="31"/>
  <c r="D96" i="31"/>
  <c r="H96" i="31"/>
  <c r="K96" i="31"/>
  <c r="H97" i="31"/>
  <c r="K120" i="33"/>
  <c r="O120" i="33"/>
  <c r="B98" i="31"/>
  <c r="D98" i="31"/>
  <c r="E121" i="33"/>
  <c r="G121" i="33"/>
  <c r="K98" i="31"/>
  <c r="L98" i="31"/>
  <c r="P98" i="31"/>
  <c r="Q98" i="31"/>
  <c r="B99" i="31"/>
  <c r="D99" i="31"/>
  <c r="E99" i="31"/>
  <c r="K99" i="31"/>
  <c r="N99" i="31"/>
  <c r="B100" i="31"/>
  <c r="D100" i="31"/>
  <c r="E100" i="31"/>
  <c r="F100" i="31"/>
  <c r="K100" i="31"/>
  <c r="L100" i="31"/>
  <c r="B101" i="31"/>
  <c r="D101" i="31"/>
  <c r="O101" i="31"/>
  <c r="P101" i="31"/>
  <c r="Q101" i="31"/>
  <c r="B102" i="31"/>
  <c r="D102" i="31"/>
  <c r="E102" i="31"/>
  <c r="F102" i="31"/>
  <c r="K102" i="31"/>
  <c r="L102" i="31"/>
  <c r="H103" i="31"/>
  <c r="I103" i="31"/>
  <c r="J103" i="31"/>
  <c r="O103" i="31"/>
  <c r="P103" i="31"/>
  <c r="Q103" i="31"/>
  <c r="B104" i="31"/>
  <c r="C122" i="33"/>
  <c r="E122" i="33"/>
  <c r="G122" i="33"/>
  <c r="L104" i="31"/>
  <c r="O104" i="31"/>
  <c r="P104" i="31"/>
  <c r="B105" i="31"/>
  <c r="D105" i="31"/>
  <c r="E105" i="31"/>
  <c r="F105" i="31"/>
  <c r="H105" i="31"/>
  <c r="I105" i="31"/>
  <c r="J105" i="31"/>
  <c r="K105" i="31"/>
  <c r="L105" i="31"/>
  <c r="M105" i="31"/>
  <c r="N105" i="31"/>
  <c r="H106" i="31"/>
  <c r="K106" i="31"/>
  <c r="L106" i="31"/>
  <c r="N106" i="31"/>
  <c r="O106" i="31"/>
  <c r="Q106" i="31"/>
  <c r="E107" i="31"/>
  <c r="F107" i="31"/>
  <c r="H107" i="31"/>
  <c r="I107" i="31"/>
  <c r="J107" i="31"/>
  <c r="K107" i="31"/>
  <c r="L107" i="31"/>
  <c r="E108" i="31"/>
  <c r="F108" i="31"/>
  <c r="H108" i="31"/>
  <c r="I108" i="31"/>
  <c r="J108" i="31"/>
  <c r="L108" i="31"/>
  <c r="M123" i="32"/>
  <c r="Q123" i="32"/>
  <c r="B84" i="31"/>
  <c r="C84" i="31"/>
  <c r="E84" i="31"/>
  <c r="M84" i="31"/>
  <c r="N84" i="31"/>
  <c r="E85" i="31"/>
  <c r="F85" i="31"/>
  <c r="H85" i="31"/>
  <c r="K85" i="31"/>
  <c r="L85" i="31"/>
  <c r="M85" i="31"/>
  <c r="N85" i="31"/>
  <c r="O85" i="31"/>
  <c r="P85" i="31"/>
  <c r="Q85" i="31"/>
  <c r="B86" i="31"/>
  <c r="D86" i="31"/>
  <c r="E86" i="31"/>
  <c r="M86" i="31"/>
  <c r="N86" i="31"/>
  <c r="M87" i="31"/>
  <c r="N87" i="31"/>
  <c r="O87" i="31"/>
  <c r="P87" i="31"/>
  <c r="Q87" i="31"/>
  <c r="B88" i="31"/>
  <c r="D88" i="31"/>
  <c r="E88" i="31"/>
  <c r="F88" i="31"/>
  <c r="P88" i="31"/>
  <c r="Q88" i="31"/>
  <c r="D89" i="31"/>
  <c r="M89" i="31"/>
  <c r="N89" i="31"/>
  <c r="B90" i="31"/>
  <c r="D90" i="31"/>
  <c r="E90" i="31"/>
  <c r="F90" i="31"/>
  <c r="K90" i="31"/>
  <c r="M90" i="31"/>
  <c r="N90" i="31"/>
  <c r="O90" i="31"/>
  <c r="P90" i="31"/>
  <c r="Q90" i="31"/>
  <c r="B91" i="31"/>
  <c r="C91" i="31"/>
  <c r="D91" i="31"/>
  <c r="E91" i="31"/>
  <c r="F91" i="31"/>
  <c r="E92" i="31"/>
  <c r="F92" i="31"/>
  <c r="K92" i="31"/>
  <c r="M92" i="31"/>
  <c r="N92" i="31"/>
  <c r="P92" i="31"/>
  <c r="Q92" i="31"/>
  <c r="B93" i="31"/>
  <c r="D93" i="31"/>
  <c r="E93" i="31"/>
  <c r="F93" i="31"/>
  <c r="H93" i="31"/>
  <c r="M94" i="31"/>
  <c r="O94" i="31"/>
  <c r="P94" i="31"/>
  <c r="Q94" i="31"/>
  <c r="B95" i="31"/>
  <c r="D95" i="31"/>
  <c r="E95" i="31"/>
  <c r="F95" i="31"/>
  <c r="H95" i="31"/>
  <c r="I95" i="31"/>
  <c r="J95" i="31"/>
  <c r="L95" i="31"/>
  <c r="M95" i="31"/>
  <c r="E96" i="31"/>
  <c r="F96" i="31"/>
  <c r="L96" i="31"/>
  <c r="M96" i="31"/>
  <c r="N96" i="31"/>
  <c r="O96" i="31"/>
  <c r="P96" i="31"/>
  <c r="Q96" i="31"/>
  <c r="B97" i="31"/>
  <c r="D97" i="31"/>
  <c r="E97" i="31"/>
  <c r="F97" i="31"/>
  <c r="I97" i="31"/>
  <c r="J97" i="31"/>
  <c r="L97" i="31"/>
  <c r="M97" i="31"/>
  <c r="N97" i="31"/>
  <c r="E98" i="31"/>
  <c r="F98" i="31"/>
  <c r="M98" i="31"/>
  <c r="N98" i="31"/>
  <c r="F99" i="31"/>
  <c r="H99" i="31"/>
  <c r="L99" i="31"/>
  <c r="M99" i="31"/>
  <c r="O99" i="31"/>
  <c r="P99" i="31"/>
  <c r="Q99" i="31"/>
  <c r="M100" i="31"/>
  <c r="N100" i="31"/>
  <c r="H101" i="31"/>
  <c r="I101" i="31"/>
  <c r="J101" i="31"/>
  <c r="K101" i="31"/>
  <c r="L101" i="31"/>
  <c r="M101" i="31"/>
  <c r="N101" i="31"/>
  <c r="M102" i="31"/>
  <c r="N102" i="31"/>
  <c r="E103" i="31"/>
  <c r="F103" i="31"/>
  <c r="K103" i="31"/>
  <c r="L103" i="31"/>
  <c r="M103" i="31"/>
  <c r="N103" i="31"/>
  <c r="D104" i="31"/>
  <c r="E104" i="31"/>
  <c r="F104" i="31"/>
  <c r="K104" i="31"/>
  <c r="M104" i="31"/>
  <c r="N104" i="31"/>
  <c r="Q105" i="31"/>
  <c r="B106" i="31"/>
  <c r="D106" i="31"/>
  <c r="E106" i="31"/>
  <c r="F106" i="31"/>
  <c r="M106" i="31"/>
  <c r="P106" i="31"/>
  <c r="B107" i="31"/>
  <c r="D107" i="31"/>
  <c r="M107" i="31"/>
  <c r="N107" i="31"/>
  <c r="K108" i="31"/>
  <c r="M108" i="31"/>
  <c r="N108" i="31"/>
  <c r="O108" i="31"/>
  <c r="P108" i="31"/>
  <c r="B114" i="31"/>
  <c r="B115" i="31"/>
  <c r="B116" i="31"/>
  <c r="B118" i="31"/>
  <c r="B119" i="31"/>
  <c r="B123" i="31"/>
  <c r="C34" i="30"/>
  <c r="G36" i="30"/>
  <c r="H36" i="30"/>
  <c r="O36" i="30"/>
  <c r="F35" i="30"/>
  <c r="G37" i="30"/>
  <c r="G174" i="6" s="1"/>
  <c r="J34" i="30"/>
  <c r="O37" i="30"/>
  <c r="O174" i="6" s="1"/>
  <c r="P37" i="30"/>
  <c r="B34" i="30"/>
  <c r="F34" i="30"/>
  <c r="N34" i="30"/>
  <c r="P34" i="30"/>
  <c r="B35" i="30"/>
  <c r="P35" i="30"/>
  <c r="C36" i="30"/>
  <c r="C37" i="30"/>
  <c r="C174" i="6" s="1"/>
  <c r="B57" i="26"/>
  <c r="E57" i="26"/>
  <c r="G57" i="26"/>
  <c r="M100" i="29"/>
  <c r="O100" i="29"/>
  <c r="Q100" i="29"/>
  <c r="C134" i="29"/>
  <c r="D96" i="29"/>
  <c r="H96" i="29"/>
  <c r="I96" i="29"/>
  <c r="K96" i="29"/>
  <c r="L96" i="29"/>
  <c r="M96" i="29"/>
  <c r="N134" i="29"/>
  <c r="P96" i="29"/>
  <c r="Q96" i="29"/>
  <c r="C97" i="29"/>
  <c r="D97" i="29"/>
  <c r="E97" i="29"/>
  <c r="G97" i="29"/>
  <c r="H97" i="29"/>
  <c r="I97" i="29"/>
  <c r="J135" i="29"/>
  <c r="K97" i="29"/>
  <c r="L97" i="29"/>
  <c r="P97" i="29"/>
  <c r="D98" i="29"/>
  <c r="E98" i="29"/>
  <c r="F136" i="29"/>
  <c r="G136" i="29"/>
  <c r="H98" i="29"/>
  <c r="I98" i="29"/>
  <c r="K98" i="29"/>
  <c r="L98" i="29"/>
  <c r="M98" i="29"/>
  <c r="O98" i="29"/>
  <c r="P98" i="29"/>
  <c r="Q98" i="29"/>
  <c r="B137" i="29"/>
  <c r="C99" i="29"/>
  <c r="D99" i="29"/>
  <c r="H99" i="29"/>
  <c r="L99" i="29"/>
  <c r="N137" i="29"/>
  <c r="O137" i="29"/>
  <c r="P99" i="29"/>
  <c r="Q99" i="29"/>
  <c r="B100" i="29"/>
  <c r="C100" i="29"/>
  <c r="E100" i="29"/>
  <c r="G100" i="29"/>
  <c r="K100" i="29"/>
  <c r="C101" i="29"/>
  <c r="D101" i="29"/>
  <c r="H101" i="29"/>
  <c r="L101" i="29"/>
  <c r="O101" i="29"/>
  <c r="P101" i="29"/>
  <c r="B102" i="29"/>
  <c r="C102" i="29"/>
  <c r="E102" i="29"/>
  <c r="G102" i="29"/>
  <c r="B103" i="29"/>
  <c r="C103" i="29"/>
  <c r="D103" i="29"/>
  <c r="E103" i="29"/>
  <c r="G103" i="29"/>
  <c r="H103" i="29"/>
  <c r="I103" i="29"/>
  <c r="J103" i="29"/>
  <c r="K103" i="29"/>
  <c r="M103" i="29"/>
  <c r="N103" i="29"/>
  <c r="O103" i="29"/>
  <c r="P103" i="29"/>
  <c r="Q103" i="29"/>
  <c r="B104" i="29"/>
  <c r="C104" i="29"/>
  <c r="D104" i="29"/>
  <c r="E104" i="29"/>
  <c r="F104" i="29"/>
  <c r="G104" i="29"/>
  <c r="H104" i="29"/>
  <c r="I104" i="29"/>
  <c r="J104" i="29"/>
  <c r="K104" i="29"/>
  <c r="L104" i="29"/>
  <c r="N104" i="29"/>
  <c r="P104" i="29"/>
  <c r="G105" i="29"/>
  <c r="I105" i="29"/>
  <c r="K105" i="29"/>
  <c r="Q105" i="29"/>
  <c r="B108" i="29"/>
  <c r="C108" i="29"/>
  <c r="E108" i="29"/>
  <c r="F108" i="29"/>
  <c r="G108" i="29"/>
  <c r="H144" i="29"/>
  <c r="I144" i="29"/>
  <c r="J108" i="29"/>
  <c r="K144" i="29"/>
  <c r="M144" i="29"/>
  <c r="N108" i="29"/>
  <c r="O144" i="29"/>
  <c r="B109" i="29"/>
  <c r="F109" i="29"/>
  <c r="G145" i="29"/>
  <c r="H145" i="29"/>
  <c r="I145" i="29"/>
  <c r="J109" i="29"/>
  <c r="K145" i="29"/>
  <c r="N109" i="29"/>
  <c r="O145" i="29"/>
  <c r="P145" i="29"/>
  <c r="Q109" i="29"/>
  <c r="B110" i="29"/>
  <c r="C110" i="29"/>
  <c r="F110" i="29"/>
  <c r="H146" i="29"/>
  <c r="J110" i="29"/>
  <c r="N110" i="29"/>
  <c r="O110" i="29"/>
  <c r="Q110" i="29"/>
  <c r="B111" i="29"/>
  <c r="C111" i="29"/>
  <c r="E111" i="29"/>
  <c r="F111" i="29"/>
  <c r="G111" i="29"/>
  <c r="J111" i="29"/>
  <c r="K147" i="29"/>
  <c r="M147" i="29"/>
  <c r="N111" i="29"/>
  <c r="O147" i="29"/>
  <c r="P147" i="29"/>
  <c r="Q147" i="29"/>
  <c r="H112" i="29"/>
  <c r="G113" i="29"/>
  <c r="K113" i="29"/>
  <c r="F114" i="29"/>
  <c r="G114" i="29"/>
  <c r="H114" i="29"/>
  <c r="I114" i="29"/>
  <c r="J114" i="29"/>
  <c r="K114" i="29"/>
  <c r="L114" i="29"/>
  <c r="M114" i="29"/>
  <c r="O114" i="29"/>
  <c r="P114" i="29"/>
  <c r="Q114" i="29"/>
  <c r="B115" i="29"/>
  <c r="C115" i="29"/>
  <c r="D115" i="29"/>
  <c r="E115" i="29"/>
  <c r="F115" i="29"/>
  <c r="G115" i="29"/>
  <c r="H115" i="29"/>
  <c r="I115" i="29"/>
  <c r="J115" i="29"/>
  <c r="K115" i="29"/>
  <c r="L115" i="29"/>
  <c r="N115" i="29"/>
  <c r="P115" i="29"/>
  <c r="G116" i="29"/>
  <c r="H116" i="29"/>
  <c r="I116" i="29"/>
  <c r="M116" i="29"/>
  <c r="O116" i="29"/>
  <c r="P116" i="29"/>
  <c r="Q116" i="29"/>
  <c r="B117" i="29"/>
  <c r="C117" i="29"/>
  <c r="E117" i="29"/>
  <c r="F117" i="29"/>
  <c r="G117" i="29"/>
  <c r="H117" i="29"/>
  <c r="I117" i="29"/>
  <c r="J117" i="29"/>
  <c r="L117" i="29"/>
  <c r="N117" i="29"/>
  <c r="B118" i="29"/>
  <c r="D118" i="29"/>
  <c r="F118" i="29"/>
  <c r="G118" i="29"/>
  <c r="H118" i="29"/>
  <c r="I118" i="29"/>
  <c r="J118" i="29"/>
  <c r="K118" i="29"/>
  <c r="L118" i="29"/>
  <c r="M118" i="29"/>
  <c r="N118" i="29"/>
  <c r="O118" i="29"/>
  <c r="P118" i="29"/>
  <c r="Q118" i="29"/>
  <c r="B119" i="29"/>
  <c r="C119" i="29"/>
  <c r="G119" i="29"/>
  <c r="H119" i="29"/>
  <c r="I119" i="29"/>
  <c r="K119" i="29"/>
  <c r="M119" i="29"/>
  <c r="O119" i="29"/>
  <c r="P119" i="29"/>
  <c r="E120" i="29"/>
  <c r="F120" i="29"/>
  <c r="G120" i="29"/>
  <c r="H120" i="29"/>
  <c r="I120" i="29"/>
  <c r="J120" i="29"/>
  <c r="K120" i="29"/>
  <c r="L120" i="29"/>
  <c r="B121" i="29"/>
  <c r="D121" i="29"/>
  <c r="E121" i="29"/>
  <c r="F121" i="29"/>
  <c r="I121" i="29"/>
  <c r="J121" i="29"/>
  <c r="L121" i="29"/>
  <c r="N121" i="29"/>
  <c r="O121" i="29"/>
  <c r="P121" i="29"/>
  <c r="Q121" i="29"/>
  <c r="B59" i="26"/>
  <c r="G128" i="29"/>
  <c r="I128" i="29"/>
  <c r="K59" i="26"/>
  <c r="K76" i="26" s="1"/>
  <c r="E124" i="29"/>
  <c r="I154" i="29"/>
  <c r="K124" i="29"/>
  <c r="M124" i="29"/>
  <c r="O124" i="29"/>
  <c r="Q124" i="29"/>
  <c r="B125" i="29"/>
  <c r="E125" i="29"/>
  <c r="F125" i="29"/>
  <c r="G125" i="29"/>
  <c r="J125" i="29"/>
  <c r="M125" i="29"/>
  <c r="B126" i="29"/>
  <c r="C126" i="29"/>
  <c r="F126" i="29"/>
  <c r="G156" i="29"/>
  <c r="I156" i="29"/>
  <c r="J126" i="29"/>
  <c r="M126" i="29"/>
  <c r="N126" i="29"/>
  <c r="B127" i="29"/>
  <c r="E127" i="29"/>
  <c r="F127" i="29"/>
  <c r="G127" i="29"/>
  <c r="I127" i="29"/>
  <c r="J127" i="29"/>
  <c r="K127" i="29"/>
  <c r="M127" i="29"/>
  <c r="N127" i="29"/>
  <c r="O157" i="29"/>
  <c r="Q127" i="29"/>
  <c r="B128" i="29"/>
  <c r="C128" i="29"/>
  <c r="B159" i="29"/>
  <c r="D129" i="29"/>
  <c r="E129" i="29"/>
  <c r="F159" i="29"/>
  <c r="H129" i="29"/>
  <c r="J159" i="29"/>
  <c r="L129" i="29"/>
  <c r="M129" i="29"/>
  <c r="N159" i="29"/>
  <c r="O159" i="29"/>
  <c r="P129" i="29"/>
  <c r="Q159" i="29"/>
  <c r="E96" i="29"/>
  <c r="G96" i="29"/>
  <c r="M97" i="29"/>
  <c r="O97" i="29"/>
  <c r="Q97" i="29"/>
  <c r="C98" i="29"/>
  <c r="E99" i="29"/>
  <c r="G99" i="29"/>
  <c r="I99" i="29"/>
  <c r="K99" i="29"/>
  <c r="M99" i="29"/>
  <c r="O99" i="29"/>
  <c r="I100" i="29"/>
  <c r="E101" i="29"/>
  <c r="G101" i="29"/>
  <c r="I101" i="29"/>
  <c r="K101" i="29"/>
  <c r="M101" i="29"/>
  <c r="Q101" i="29"/>
  <c r="M104" i="29"/>
  <c r="O104" i="29"/>
  <c r="Q104" i="29"/>
  <c r="C105" i="29"/>
  <c r="Q108" i="29"/>
  <c r="C109" i="29"/>
  <c r="E109" i="29"/>
  <c r="G109" i="29"/>
  <c r="H109" i="29"/>
  <c r="I109" i="29"/>
  <c r="K109" i="29"/>
  <c r="O109" i="29"/>
  <c r="P109" i="29"/>
  <c r="E110" i="29"/>
  <c r="G110" i="29"/>
  <c r="H110" i="29"/>
  <c r="I110" i="29"/>
  <c r="K110" i="29"/>
  <c r="M110" i="29"/>
  <c r="Q111" i="29"/>
  <c r="E112" i="29"/>
  <c r="G112" i="29"/>
  <c r="I112" i="29"/>
  <c r="K112" i="29"/>
  <c r="M112" i="29"/>
  <c r="O112" i="29"/>
  <c r="P112" i="29"/>
  <c r="E113" i="29"/>
  <c r="H113" i="29"/>
  <c r="I113" i="29"/>
  <c r="M113" i="29"/>
  <c r="O113" i="29"/>
  <c r="P113" i="29"/>
  <c r="E114" i="29"/>
  <c r="M115" i="29"/>
  <c r="O115" i="29"/>
  <c r="Q115" i="29"/>
  <c r="E116" i="29"/>
  <c r="K116" i="29"/>
  <c r="K117" i="29"/>
  <c r="M117" i="29"/>
  <c r="O117" i="29"/>
  <c r="P117" i="29"/>
  <c r="C118" i="29"/>
  <c r="E118" i="29"/>
  <c r="E119" i="29"/>
  <c r="M120" i="29"/>
  <c r="O120" i="29"/>
  <c r="P120" i="29"/>
  <c r="C121" i="29"/>
  <c r="G121" i="29"/>
  <c r="H121" i="29"/>
  <c r="K121" i="29"/>
  <c r="M121" i="29"/>
  <c r="I125" i="29"/>
  <c r="K125" i="29"/>
  <c r="O126" i="29"/>
  <c r="Q126" i="29"/>
  <c r="C127" i="29"/>
  <c r="O128" i="29"/>
  <c r="C129" i="29"/>
  <c r="Q129" i="29"/>
  <c r="B134" i="29"/>
  <c r="D134" i="29"/>
  <c r="E134" i="29"/>
  <c r="F134" i="29"/>
  <c r="G134" i="29"/>
  <c r="H134" i="29"/>
  <c r="I134" i="29"/>
  <c r="J134" i="29"/>
  <c r="K134" i="29"/>
  <c r="L134" i="29"/>
  <c r="M134" i="29"/>
  <c r="P134" i="29"/>
  <c r="Q134" i="29"/>
  <c r="B135" i="29"/>
  <c r="C135" i="29"/>
  <c r="D135" i="29"/>
  <c r="E135" i="29"/>
  <c r="F135" i="29"/>
  <c r="G135" i="29"/>
  <c r="H135" i="29"/>
  <c r="I135" i="29"/>
  <c r="K135" i="29"/>
  <c r="L135" i="29"/>
  <c r="M135" i="29"/>
  <c r="N135" i="29"/>
  <c r="O135" i="29"/>
  <c r="P135" i="29"/>
  <c r="Q135" i="29"/>
  <c r="B136" i="29"/>
  <c r="C136" i="29"/>
  <c r="D136" i="29"/>
  <c r="E136" i="29"/>
  <c r="I136" i="29"/>
  <c r="J136" i="29"/>
  <c r="K136" i="29"/>
  <c r="L136" i="29"/>
  <c r="M136" i="29"/>
  <c r="N136" i="29"/>
  <c r="O136" i="29"/>
  <c r="P136" i="29"/>
  <c r="Q136" i="29"/>
  <c r="D137" i="29"/>
  <c r="E137" i="29"/>
  <c r="F137" i="29"/>
  <c r="G137" i="29"/>
  <c r="H137" i="29"/>
  <c r="I137" i="29"/>
  <c r="J137" i="29"/>
  <c r="K137" i="29"/>
  <c r="L137" i="29"/>
  <c r="M137" i="29"/>
  <c r="E139" i="29"/>
  <c r="G139" i="29"/>
  <c r="I139" i="29"/>
  <c r="K139" i="29"/>
  <c r="M139" i="29"/>
  <c r="O139" i="29"/>
  <c r="Q139" i="29"/>
  <c r="C141" i="29"/>
  <c r="G141" i="29"/>
  <c r="I141" i="29"/>
  <c r="K141" i="29"/>
  <c r="Q144" i="29"/>
  <c r="C145" i="29"/>
  <c r="E145" i="29"/>
  <c r="E146" i="29"/>
  <c r="G146" i="29"/>
  <c r="I146" i="29"/>
  <c r="K146" i="29"/>
  <c r="M146" i="29"/>
  <c r="E147" i="29"/>
  <c r="G147" i="29"/>
  <c r="E155" i="29"/>
  <c r="F155" i="29"/>
  <c r="G155" i="29"/>
  <c r="I155" i="29"/>
  <c r="J155" i="29"/>
  <c r="K155" i="29"/>
  <c r="M155" i="29"/>
  <c r="C156" i="29"/>
  <c r="F156" i="29"/>
  <c r="M156" i="29"/>
  <c r="N156" i="29"/>
  <c r="O156" i="29"/>
  <c r="Q156" i="29"/>
  <c r="C157" i="29"/>
  <c r="E157" i="29"/>
  <c r="Q157" i="29"/>
  <c r="C159" i="29"/>
  <c r="F96" i="28"/>
  <c r="G96" i="28"/>
  <c r="H96" i="28"/>
  <c r="I96" i="28"/>
  <c r="J96" i="28"/>
  <c r="N96" i="28"/>
  <c r="O96" i="28"/>
  <c r="D97" i="28"/>
  <c r="E98" i="28"/>
  <c r="F98" i="28"/>
  <c r="H98" i="28"/>
  <c r="I136" i="28"/>
  <c r="J98" i="28"/>
  <c r="L98" i="28"/>
  <c r="M98" i="28"/>
  <c r="N98" i="28"/>
  <c r="O98" i="28"/>
  <c r="N99" i="28"/>
  <c r="P99" i="28"/>
  <c r="B100" i="28"/>
  <c r="D100" i="28"/>
  <c r="E138" i="28"/>
  <c r="B101" i="28"/>
  <c r="P101" i="28"/>
  <c r="Q101" i="28"/>
  <c r="B102" i="28"/>
  <c r="D102" i="28"/>
  <c r="E103" i="28"/>
  <c r="F103" i="28"/>
  <c r="G103" i="28"/>
  <c r="H103" i="28"/>
  <c r="I103" i="28"/>
  <c r="J103" i="28"/>
  <c r="K103" i="28"/>
  <c r="L103" i="28"/>
  <c r="D104" i="28"/>
  <c r="G105" i="28"/>
  <c r="H105" i="28"/>
  <c r="I141" i="28"/>
  <c r="J105" i="28"/>
  <c r="K105" i="28"/>
  <c r="L105" i="28"/>
  <c r="N105" i="28"/>
  <c r="B108" i="28"/>
  <c r="D108" i="28"/>
  <c r="F108" i="28"/>
  <c r="H109" i="28"/>
  <c r="L109" i="28"/>
  <c r="B110" i="28"/>
  <c r="M110" i="28"/>
  <c r="N110" i="28"/>
  <c r="O110" i="28"/>
  <c r="P110" i="28"/>
  <c r="B111" i="28"/>
  <c r="C147" i="28"/>
  <c r="D111" i="28"/>
  <c r="F111" i="28"/>
  <c r="H111" i="28"/>
  <c r="L111" i="28"/>
  <c r="E112" i="28"/>
  <c r="F112" i="28"/>
  <c r="G112" i="28"/>
  <c r="H112" i="28"/>
  <c r="I112" i="28"/>
  <c r="J112" i="28"/>
  <c r="K112" i="28"/>
  <c r="L112" i="28"/>
  <c r="M148" i="28"/>
  <c r="O148" i="28"/>
  <c r="B113" i="28"/>
  <c r="D113" i="28"/>
  <c r="C114" i="28"/>
  <c r="E114" i="28"/>
  <c r="F114" i="28"/>
  <c r="G114" i="28"/>
  <c r="J114" i="28"/>
  <c r="K114" i="28"/>
  <c r="L114" i="28"/>
  <c r="B115" i="28"/>
  <c r="C115" i="28"/>
  <c r="D115" i="28"/>
  <c r="E115" i="28"/>
  <c r="F115" i="28"/>
  <c r="G115" i="28"/>
  <c r="F116" i="28"/>
  <c r="B117" i="28"/>
  <c r="C117" i="28"/>
  <c r="N117" i="28"/>
  <c r="O117" i="28"/>
  <c r="P117" i="28"/>
  <c r="Q117" i="28"/>
  <c r="E118" i="28"/>
  <c r="F118" i="28"/>
  <c r="G118" i="28"/>
  <c r="H118" i="28"/>
  <c r="I118" i="28"/>
  <c r="J118" i="28"/>
  <c r="K118" i="28"/>
  <c r="L118" i="28"/>
  <c r="B119" i="28"/>
  <c r="D119" i="28"/>
  <c r="F119" i="28"/>
  <c r="G119" i="28"/>
  <c r="M119" i="28"/>
  <c r="N119" i="28"/>
  <c r="O119" i="28"/>
  <c r="B120" i="28"/>
  <c r="C120" i="28"/>
  <c r="D120" i="28"/>
  <c r="E120" i="28"/>
  <c r="F120" i="28"/>
  <c r="G120" i="28"/>
  <c r="H120" i="28"/>
  <c r="I120" i="28"/>
  <c r="J120" i="28"/>
  <c r="K120" i="28"/>
  <c r="H121" i="28"/>
  <c r="I121" i="28"/>
  <c r="J121" i="28"/>
  <c r="K121" i="28"/>
  <c r="B127" i="28"/>
  <c r="E125" i="28"/>
  <c r="G125" i="28"/>
  <c r="N72" i="26"/>
  <c r="F124" i="28"/>
  <c r="H124" i="28"/>
  <c r="I124" i="28"/>
  <c r="J124" i="28"/>
  <c r="K124" i="28"/>
  <c r="L124" i="28"/>
  <c r="N124" i="28"/>
  <c r="O124" i="28"/>
  <c r="P124" i="28"/>
  <c r="Q124" i="28"/>
  <c r="N125" i="28"/>
  <c r="P125" i="28"/>
  <c r="B126" i="28"/>
  <c r="D126" i="28"/>
  <c r="E126" i="28"/>
  <c r="F127" i="28"/>
  <c r="N127" i="28"/>
  <c r="P127" i="28"/>
  <c r="N128" i="28"/>
  <c r="P128" i="28"/>
  <c r="E129" i="28"/>
  <c r="F129" i="28"/>
  <c r="G129" i="28"/>
  <c r="J129" i="28"/>
  <c r="M129" i="28"/>
  <c r="N129" i="28"/>
  <c r="O129" i="28"/>
  <c r="P129" i="28"/>
  <c r="B96" i="28"/>
  <c r="D96" i="28"/>
  <c r="E97" i="28"/>
  <c r="F97" i="28"/>
  <c r="G97" i="28"/>
  <c r="I97" i="28"/>
  <c r="M97" i="28"/>
  <c r="N97" i="28"/>
  <c r="P97" i="28"/>
  <c r="B98" i="28"/>
  <c r="D98" i="28"/>
  <c r="D99" i="28"/>
  <c r="Q99" i="28"/>
  <c r="D101" i="28"/>
  <c r="F101" i="28"/>
  <c r="G101" i="28"/>
  <c r="H101" i="28"/>
  <c r="I101" i="28"/>
  <c r="J101" i="28"/>
  <c r="M101" i="28"/>
  <c r="N101" i="28"/>
  <c r="O101" i="28"/>
  <c r="B103" i="28"/>
  <c r="D103" i="28"/>
  <c r="M103" i="28"/>
  <c r="N103" i="28"/>
  <c r="O103" i="28"/>
  <c r="E104" i="28"/>
  <c r="F104" i="28"/>
  <c r="G104" i="28"/>
  <c r="H104" i="28"/>
  <c r="I104" i="28"/>
  <c r="B105" i="28"/>
  <c r="D105" i="28"/>
  <c r="E105" i="28"/>
  <c r="F105" i="28"/>
  <c r="M105" i="28"/>
  <c r="O105" i="28"/>
  <c r="H108" i="28"/>
  <c r="I108" i="28"/>
  <c r="J108" i="28"/>
  <c r="L108" i="28"/>
  <c r="C109" i="28"/>
  <c r="D109" i="28"/>
  <c r="F109" i="28"/>
  <c r="G109" i="28"/>
  <c r="D110" i="28"/>
  <c r="E110" i="28"/>
  <c r="F110" i="28"/>
  <c r="G110" i="28"/>
  <c r="H110" i="28"/>
  <c r="I110" i="28"/>
  <c r="J110" i="28"/>
  <c r="K110" i="28"/>
  <c r="L110" i="28"/>
  <c r="C112" i="28"/>
  <c r="D112" i="28"/>
  <c r="M112" i="28"/>
  <c r="N112" i="28"/>
  <c r="O112" i="28"/>
  <c r="E113" i="28"/>
  <c r="F113" i="28"/>
  <c r="G113" i="28"/>
  <c r="L113" i="28"/>
  <c r="D114" i="28"/>
  <c r="H114" i="28"/>
  <c r="I114" i="28"/>
  <c r="H115" i="28"/>
  <c r="I115" i="28"/>
  <c r="J115" i="28"/>
  <c r="K115" i="28"/>
  <c r="L115" i="28"/>
  <c r="Q115" i="28"/>
  <c r="B116" i="28"/>
  <c r="C116" i="28"/>
  <c r="D116" i="28"/>
  <c r="D117" i="28"/>
  <c r="E117" i="28"/>
  <c r="F117" i="28"/>
  <c r="G117" i="28"/>
  <c r="H117" i="28"/>
  <c r="I117" i="28"/>
  <c r="J117" i="28"/>
  <c r="K117" i="28"/>
  <c r="L117" i="28"/>
  <c r="M117" i="28"/>
  <c r="B118" i="28"/>
  <c r="C118" i="28"/>
  <c r="D118" i="28"/>
  <c r="C119" i="28"/>
  <c r="H119" i="28"/>
  <c r="I119" i="28"/>
  <c r="J119" i="28"/>
  <c r="L119" i="28"/>
  <c r="L120" i="28"/>
  <c r="M120" i="28"/>
  <c r="N120" i="28"/>
  <c r="B121" i="28"/>
  <c r="C121" i="28"/>
  <c r="D121" i="28"/>
  <c r="E121" i="28"/>
  <c r="F121" i="28"/>
  <c r="G121" i="28"/>
  <c r="F125" i="28"/>
  <c r="F126" i="28"/>
  <c r="G126" i="28"/>
  <c r="H126" i="28"/>
  <c r="I126" i="28"/>
  <c r="J126" i="28"/>
  <c r="K126" i="28"/>
  <c r="L126" i="28"/>
  <c r="M126" i="28"/>
  <c r="N126" i="28"/>
  <c r="O126" i="28"/>
  <c r="P126" i="28"/>
  <c r="Q126" i="28"/>
  <c r="E128" i="28"/>
  <c r="F128" i="28"/>
  <c r="G128" i="28"/>
  <c r="H128" i="28"/>
  <c r="I128" i="28"/>
  <c r="J128" i="28"/>
  <c r="K128" i="28"/>
  <c r="L153" i="28"/>
  <c r="B133" i="28"/>
  <c r="C101" i="27"/>
  <c r="D133" i="28"/>
  <c r="E101" i="27"/>
  <c r="F133" i="28"/>
  <c r="H133" i="28"/>
  <c r="I104" i="27"/>
  <c r="M96" i="27"/>
  <c r="O96" i="27"/>
  <c r="E135" i="27"/>
  <c r="M97" i="27"/>
  <c r="O97" i="27"/>
  <c r="Q97" i="27"/>
  <c r="E136" i="27"/>
  <c r="I98" i="27"/>
  <c r="O98" i="27"/>
  <c r="E137" i="27"/>
  <c r="O99" i="27"/>
  <c r="M138" i="29"/>
  <c r="Q138" i="29"/>
  <c r="E139" i="27"/>
  <c r="K101" i="27"/>
  <c r="M101" i="27"/>
  <c r="O101" i="27"/>
  <c r="M140" i="29"/>
  <c r="Q140" i="28"/>
  <c r="G103" i="27"/>
  <c r="H103" i="27"/>
  <c r="I103" i="27"/>
  <c r="J103" i="27"/>
  <c r="K103" i="27"/>
  <c r="L103" i="27"/>
  <c r="M103" i="27"/>
  <c r="N103" i="27"/>
  <c r="O103" i="27"/>
  <c r="P103" i="27"/>
  <c r="L104" i="27"/>
  <c r="M104" i="27"/>
  <c r="N104" i="27"/>
  <c r="O104" i="27"/>
  <c r="P104" i="27"/>
  <c r="Q104" i="27"/>
  <c r="C105" i="27"/>
  <c r="E105" i="27"/>
  <c r="G105" i="27"/>
  <c r="I105" i="27"/>
  <c r="K105" i="27"/>
  <c r="M141" i="27"/>
  <c r="O105" i="27"/>
  <c r="D143" i="28"/>
  <c r="E143" i="29"/>
  <c r="F143" i="28"/>
  <c r="I143" i="29"/>
  <c r="L113" i="27"/>
  <c r="M143" i="29"/>
  <c r="N118" i="27"/>
  <c r="P144" i="28"/>
  <c r="B145" i="28"/>
  <c r="D109" i="27"/>
  <c r="E109" i="27"/>
  <c r="G109" i="27"/>
  <c r="H109" i="27"/>
  <c r="J109" i="27"/>
  <c r="C110" i="27"/>
  <c r="D146" i="28"/>
  <c r="E110" i="27"/>
  <c r="F146" i="28"/>
  <c r="G110" i="27"/>
  <c r="I110" i="27"/>
  <c r="K110" i="27"/>
  <c r="L146" i="28"/>
  <c r="N146" i="28"/>
  <c r="O110" i="27"/>
  <c r="P147" i="28"/>
  <c r="Q111" i="27"/>
  <c r="B148" i="28"/>
  <c r="C112" i="27"/>
  <c r="D148" i="28"/>
  <c r="E148" i="29"/>
  <c r="F148" i="28"/>
  <c r="G112" i="27"/>
  <c r="C113" i="27"/>
  <c r="L149" i="28"/>
  <c r="M149" i="29"/>
  <c r="N149" i="28"/>
  <c r="Q149" i="29"/>
  <c r="D114" i="27"/>
  <c r="E114" i="27"/>
  <c r="F114" i="27"/>
  <c r="G114" i="27"/>
  <c r="H114" i="27"/>
  <c r="J114" i="27"/>
  <c r="M115" i="27"/>
  <c r="B150" i="28"/>
  <c r="D116" i="27"/>
  <c r="E150" i="29"/>
  <c r="G116" i="27"/>
  <c r="H116" i="27"/>
  <c r="B117" i="27"/>
  <c r="C117" i="27"/>
  <c r="D117" i="27"/>
  <c r="E117" i="27"/>
  <c r="F117" i="27"/>
  <c r="G117" i="27"/>
  <c r="H117" i="27"/>
  <c r="I117" i="27"/>
  <c r="J117" i="27"/>
  <c r="K117" i="27"/>
  <c r="L117" i="27"/>
  <c r="M117" i="27"/>
  <c r="O117" i="27"/>
  <c r="P117" i="27"/>
  <c r="B118" i="27"/>
  <c r="C118" i="27"/>
  <c r="E118" i="27"/>
  <c r="F118" i="27"/>
  <c r="G118" i="27"/>
  <c r="H118" i="27"/>
  <c r="E151" i="29"/>
  <c r="G119" i="27"/>
  <c r="H151" i="28"/>
  <c r="J151" i="28"/>
  <c r="K119" i="27"/>
  <c r="L151" i="28"/>
  <c r="M151" i="29"/>
  <c r="N151" i="28"/>
  <c r="O119" i="27"/>
  <c r="P151" i="28"/>
  <c r="M120" i="27"/>
  <c r="Q120" i="27"/>
  <c r="D121" i="27"/>
  <c r="E121" i="27"/>
  <c r="F121" i="27"/>
  <c r="G121" i="27"/>
  <c r="H121" i="27"/>
  <c r="I121" i="27"/>
  <c r="J121" i="27"/>
  <c r="K121" i="27"/>
  <c r="L121" i="27"/>
  <c r="M121" i="27"/>
  <c r="N121" i="27"/>
  <c r="O121" i="27"/>
  <c r="P121" i="27"/>
  <c r="Q121" i="27"/>
  <c r="M153" i="29"/>
  <c r="O153" i="29"/>
  <c r="P153" i="28"/>
  <c r="Q124" i="27"/>
  <c r="C124" i="27"/>
  <c r="D124" i="27"/>
  <c r="G124" i="27"/>
  <c r="I124" i="27"/>
  <c r="K124" i="27"/>
  <c r="M154" i="27"/>
  <c r="D125" i="27"/>
  <c r="K125" i="27"/>
  <c r="L125" i="27"/>
  <c r="O125" i="27"/>
  <c r="C126" i="27"/>
  <c r="E126" i="27"/>
  <c r="G126" i="27"/>
  <c r="K126" i="27"/>
  <c r="L126" i="27"/>
  <c r="M126" i="27"/>
  <c r="G127" i="27"/>
  <c r="H127" i="27"/>
  <c r="K127" i="27"/>
  <c r="L127" i="27"/>
  <c r="E158" i="29"/>
  <c r="G128" i="27"/>
  <c r="H128" i="27"/>
  <c r="I158" i="29"/>
  <c r="K128" i="27"/>
  <c r="L128" i="27"/>
  <c r="M158" i="29"/>
  <c r="O128" i="27"/>
  <c r="C129" i="27"/>
  <c r="D129" i="27"/>
  <c r="E129" i="27"/>
  <c r="G129" i="27"/>
  <c r="H129" i="27"/>
  <c r="K129" i="27"/>
  <c r="L129" i="27"/>
  <c r="K98" i="27"/>
  <c r="M98" i="27"/>
  <c r="M99" i="27"/>
  <c r="I100" i="27"/>
  <c r="K100" i="27"/>
  <c r="M100" i="27"/>
  <c r="O100" i="27"/>
  <c r="Q100" i="27"/>
  <c r="I101" i="27"/>
  <c r="M102" i="27"/>
  <c r="O102" i="27"/>
  <c r="Q103" i="27"/>
  <c r="K104" i="27"/>
  <c r="D111" i="27"/>
  <c r="L111" i="27"/>
  <c r="J112" i="27"/>
  <c r="K112" i="27"/>
  <c r="L112" i="27"/>
  <c r="N112" i="27"/>
  <c r="B115" i="27"/>
  <c r="C115" i="27"/>
  <c r="D115" i="27"/>
  <c r="K116" i="27"/>
  <c r="N117" i="27"/>
  <c r="D118" i="27"/>
  <c r="C119" i="27"/>
  <c r="D119" i="27"/>
  <c r="D120" i="27"/>
  <c r="H120" i="27"/>
  <c r="E124" i="27"/>
  <c r="E125" i="27"/>
  <c r="O126" i="27"/>
  <c r="E127" i="27"/>
  <c r="I127" i="27"/>
  <c r="M127" i="27"/>
  <c r="E128" i="27"/>
  <c r="E138" i="27"/>
  <c r="E140" i="27"/>
  <c r="E141" i="27"/>
  <c r="I147" i="27"/>
  <c r="H63" i="26"/>
  <c r="J63" i="26"/>
  <c r="B70" i="26"/>
  <c r="E134" i="27"/>
  <c r="F70" i="26"/>
  <c r="H62" i="26"/>
  <c r="J70" i="26"/>
  <c r="K62" i="26"/>
  <c r="M135" i="27"/>
  <c r="N70" i="26"/>
  <c r="O62" i="26"/>
  <c r="F72" i="26"/>
  <c r="G64" i="26"/>
  <c r="H64" i="26"/>
  <c r="J64" i="26"/>
  <c r="K64" i="26"/>
  <c r="B66" i="26"/>
  <c r="E74" i="26"/>
  <c r="H66" i="26"/>
  <c r="B67" i="26"/>
  <c r="D67" i="26"/>
  <c r="E75" i="26"/>
  <c r="F67" i="26"/>
  <c r="G75" i="26"/>
  <c r="G172" i="6" s="1"/>
  <c r="H67" i="26"/>
  <c r="I75" i="26"/>
  <c r="J67" i="26"/>
  <c r="L67" i="26"/>
  <c r="N67" i="26"/>
  <c r="P67" i="26"/>
  <c r="B68" i="26"/>
  <c r="D68" i="26"/>
  <c r="N68" i="26"/>
  <c r="P68" i="26"/>
  <c r="C57" i="26"/>
  <c r="E58" i="26"/>
  <c r="G58" i="26"/>
  <c r="G117" i="6" s="1"/>
  <c r="I58" i="26"/>
  <c r="K58" i="26"/>
  <c r="M58" i="26"/>
  <c r="O58" i="26"/>
  <c r="O117" i="6" s="1"/>
  <c r="Q58" i="26"/>
  <c r="C59" i="26"/>
  <c r="E59" i="26"/>
  <c r="G59" i="26"/>
  <c r="G118" i="6" s="1"/>
  <c r="I59" i="26"/>
  <c r="I76" i="26" s="1"/>
  <c r="M59" i="26"/>
  <c r="M76" i="26" s="1"/>
  <c r="O59" i="26"/>
  <c r="O118" i="6" s="1"/>
  <c r="Q59" i="26"/>
  <c r="Q118" i="6" s="1"/>
  <c r="B62" i="26"/>
  <c r="J62" i="26"/>
  <c r="P62" i="26"/>
  <c r="B63" i="26"/>
  <c r="P64" i="26"/>
  <c r="B71" i="26"/>
  <c r="F71" i="26"/>
  <c r="J71" i="26"/>
  <c r="B72" i="26"/>
  <c r="B130" i="25"/>
  <c r="F130" i="25"/>
  <c r="I130" i="25"/>
  <c r="J130" i="25"/>
  <c r="K130" i="25"/>
  <c r="C182" i="25"/>
  <c r="E182" i="25"/>
  <c r="F182" i="25"/>
  <c r="G182" i="25"/>
  <c r="I182" i="25"/>
  <c r="J182" i="25"/>
  <c r="K182" i="25"/>
  <c r="M182" i="25"/>
  <c r="N182" i="25"/>
  <c r="B183" i="25"/>
  <c r="E183" i="25"/>
  <c r="N132" i="25"/>
  <c r="O132" i="25"/>
  <c r="Q132" i="25"/>
  <c r="B133" i="25"/>
  <c r="C133" i="25"/>
  <c r="E184" i="25"/>
  <c r="F133" i="25"/>
  <c r="G133" i="25"/>
  <c r="I184" i="25"/>
  <c r="J184" i="25"/>
  <c r="K184" i="25"/>
  <c r="M184" i="25"/>
  <c r="N184" i="25"/>
  <c r="O184" i="25"/>
  <c r="Q184" i="25"/>
  <c r="B186" i="25"/>
  <c r="C186" i="25"/>
  <c r="E135" i="25"/>
  <c r="F186" i="25"/>
  <c r="B189" i="25"/>
  <c r="C140" i="25"/>
  <c r="E140" i="25"/>
  <c r="F189" i="25"/>
  <c r="G140" i="25"/>
  <c r="I140" i="25"/>
  <c r="J140" i="25"/>
  <c r="K140" i="25"/>
  <c r="M140" i="25"/>
  <c r="N189" i="25"/>
  <c r="O140" i="25"/>
  <c r="Q189" i="25"/>
  <c r="E139" i="25"/>
  <c r="F59" i="22"/>
  <c r="H59" i="22"/>
  <c r="H76" i="22" s="1"/>
  <c r="N59" i="22"/>
  <c r="N112" i="6" s="1"/>
  <c r="B192" i="25"/>
  <c r="C192" i="25"/>
  <c r="D192" i="25"/>
  <c r="E144" i="25"/>
  <c r="F192" i="25"/>
  <c r="G192" i="25"/>
  <c r="H144" i="25"/>
  <c r="I144" i="25"/>
  <c r="J144" i="25"/>
  <c r="K144" i="25"/>
  <c r="L144" i="25"/>
  <c r="N144" i="25"/>
  <c r="P192" i="25"/>
  <c r="Q144" i="25"/>
  <c r="E145" i="25"/>
  <c r="G145" i="25"/>
  <c r="H145" i="25"/>
  <c r="I145" i="25"/>
  <c r="K145" i="25"/>
  <c r="L193" i="25"/>
  <c r="M145" i="25"/>
  <c r="N145" i="25"/>
  <c r="O145" i="25"/>
  <c r="P193" i="25"/>
  <c r="Q145" i="25"/>
  <c r="B146" i="25"/>
  <c r="C194" i="25"/>
  <c r="D194" i="25"/>
  <c r="E146" i="25"/>
  <c r="F194" i="25"/>
  <c r="H146" i="25"/>
  <c r="K194" i="25"/>
  <c r="M146" i="25"/>
  <c r="O194" i="25"/>
  <c r="Q146" i="25"/>
  <c r="E147" i="25"/>
  <c r="H147" i="25"/>
  <c r="I147" i="25"/>
  <c r="J147" i="25"/>
  <c r="K147" i="25"/>
  <c r="L147" i="25"/>
  <c r="M147" i="25"/>
  <c r="N147" i="25"/>
  <c r="O147" i="25"/>
  <c r="P147" i="25"/>
  <c r="Q147" i="25"/>
  <c r="B149" i="25"/>
  <c r="C197" i="25"/>
  <c r="F197" i="25"/>
  <c r="H197" i="25"/>
  <c r="I197" i="25"/>
  <c r="J149" i="25"/>
  <c r="K149" i="25"/>
  <c r="L197" i="25"/>
  <c r="M149" i="25"/>
  <c r="N197" i="25"/>
  <c r="Q197" i="25"/>
  <c r="D153" i="25"/>
  <c r="E153" i="25"/>
  <c r="F153" i="25"/>
  <c r="G153" i="25"/>
  <c r="H153" i="25"/>
  <c r="I153" i="25"/>
  <c r="J153" i="25"/>
  <c r="K153" i="25"/>
  <c r="L153" i="25"/>
  <c r="M153" i="25"/>
  <c r="N153" i="25"/>
  <c r="O153" i="25"/>
  <c r="P153" i="25"/>
  <c r="B156" i="25"/>
  <c r="D156" i="25"/>
  <c r="F156" i="25"/>
  <c r="G156" i="25"/>
  <c r="H156" i="25"/>
  <c r="I156" i="25"/>
  <c r="J156" i="25"/>
  <c r="K156" i="25"/>
  <c r="L156" i="25"/>
  <c r="M156" i="25"/>
  <c r="N156" i="25"/>
  <c r="O156" i="25"/>
  <c r="P156" i="25"/>
  <c r="E159" i="25"/>
  <c r="I159" i="25"/>
  <c r="K159" i="25"/>
  <c r="L159" i="25"/>
  <c r="M159" i="25"/>
  <c r="N159" i="25"/>
  <c r="O159" i="25"/>
  <c r="P159" i="25"/>
  <c r="Q159" i="25"/>
  <c r="D60" i="22"/>
  <c r="F60" i="22"/>
  <c r="H60" i="22"/>
  <c r="J60" i="22"/>
  <c r="L60" i="22"/>
  <c r="N60" i="22"/>
  <c r="P60" i="22"/>
  <c r="C163" i="25"/>
  <c r="D203" i="25"/>
  <c r="E203" i="25"/>
  <c r="F163" i="25"/>
  <c r="G163" i="25"/>
  <c r="H203" i="25"/>
  <c r="I203" i="25"/>
  <c r="K163" i="25"/>
  <c r="L163" i="25"/>
  <c r="M203" i="25"/>
  <c r="O163" i="25"/>
  <c r="P163" i="25"/>
  <c r="Q163" i="25"/>
  <c r="C164" i="25"/>
  <c r="D164" i="25"/>
  <c r="E164" i="25"/>
  <c r="F164" i="25"/>
  <c r="G164" i="25"/>
  <c r="H204" i="25"/>
  <c r="I164" i="25"/>
  <c r="K164" i="25"/>
  <c r="L204" i="25"/>
  <c r="O164" i="25"/>
  <c r="P164" i="25"/>
  <c r="C165" i="25"/>
  <c r="D165" i="25"/>
  <c r="F165" i="25"/>
  <c r="G165" i="25"/>
  <c r="K165" i="25"/>
  <c r="M205" i="25"/>
  <c r="O165" i="25"/>
  <c r="P165" i="25"/>
  <c r="Q205" i="25"/>
  <c r="C166" i="25"/>
  <c r="D206" i="25"/>
  <c r="F166" i="25"/>
  <c r="G166" i="25"/>
  <c r="K166" i="25"/>
  <c r="M166" i="25"/>
  <c r="O166" i="25"/>
  <c r="P166" i="25"/>
  <c r="Q166" i="25"/>
  <c r="B170" i="25"/>
  <c r="G170" i="25"/>
  <c r="K170" i="25"/>
  <c r="L170" i="25"/>
  <c r="M170" i="25"/>
  <c r="N170" i="25"/>
  <c r="O170" i="25"/>
  <c r="P170" i="25"/>
  <c r="Q170" i="25"/>
  <c r="C209" i="25"/>
  <c r="D171" i="25"/>
  <c r="E209" i="25"/>
  <c r="F209" i="25"/>
  <c r="I209" i="25"/>
  <c r="J209" i="25"/>
  <c r="K209" i="25"/>
  <c r="N209" i="25"/>
  <c r="O209" i="25"/>
  <c r="B174" i="25"/>
  <c r="F174" i="25"/>
  <c r="G174" i="25"/>
  <c r="H174" i="25"/>
  <c r="I174" i="25"/>
  <c r="J174" i="25"/>
  <c r="K174" i="25"/>
  <c r="L174" i="25"/>
  <c r="M174" i="25"/>
  <c r="N174" i="25"/>
  <c r="O174" i="25"/>
  <c r="P174" i="25"/>
  <c r="Q174" i="25"/>
  <c r="B175" i="25"/>
  <c r="C211" i="25"/>
  <c r="D211" i="25"/>
  <c r="E175" i="25"/>
  <c r="F175" i="25"/>
  <c r="I175" i="25"/>
  <c r="J175" i="25"/>
  <c r="N175" i="25"/>
  <c r="B61" i="22"/>
  <c r="D61" i="22"/>
  <c r="F61" i="22"/>
  <c r="F114" i="6" s="1"/>
  <c r="H61" i="22"/>
  <c r="H114" i="6" s="1"/>
  <c r="J61" i="22"/>
  <c r="J78" i="22" s="1"/>
  <c r="L61" i="22"/>
  <c r="N61" i="22"/>
  <c r="P61" i="22"/>
  <c r="P78" i="22" s="1"/>
  <c r="P169" i="6" s="1"/>
  <c r="M130" i="25"/>
  <c r="N130" i="25"/>
  <c r="O130" i="25"/>
  <c r="Q130" i="25"/>
  <c r="B131" i="25"/>
  <c r="K131" i="25"/>
  <c r="M131" i="25"/>
  <c r="N131" i="25"/>
  <c r="Q131" i="25"/>
  <c r="B132" i="25"/>
  <c r="C132" i="25"/>
  <c r="E132" i="25"/>
  <c r="F132" i="25"/>
  <c r="G132" i="25"/>
  <c r="I132" i="25"/>
  <c r="J132" i="25"/>
  <c r="K132" i="25"/>
  <c r="M132" i="25"/>
  <c r="I135" i="25"/>
  <c r="J135" i="25"/>
  <c r="K135" i="25"/>
  <c r="M135" i="25"/>
  <c r="N135" i="25"/>
  <c r="O135" i="25"/>
  <c r="Q135" i="25"/>
  <c r="B140" i="25"/>
  <c r="F140" i="25"/>
  <c r="B145" i="25"/>
  <c r="C145" i="25"/>
  <c r="D145" i="25"/>
  <c r="F145" i="25"/>
  <c r="J145" i="25"/>
  <c r="F146" i="25"/>
  <c r="J146" i="25"/>
  <c r="K146" i="25"/>
  <c r="L146" i="25"/>
  <c r="N146" i="25"/>
  <c r="O146" i="25"/>
  <c r="P146" i="25"/>
  <c r="B147" i="25"/>
  <c r="C147" i="25"/>
  <c r="D147" i="25"/>
  <c r="F147" i="25"/>
  <c r="G147" i="25"/>
  <c r="C149" i="25"/>
  <c r="Q149" i="25"/>
  <c r="M151" i="25"/>
  <c r="B153" i="25"/>
  <c r="C153" i="25"/>
  <c r="Q153" i="25"/>
  <c r="C156" i="25"/>
  <c r="E156" i="25"/>
  <c r="Q156" i="25"/>
  <c r="B159" i="25"/>
  <c r="C159" i="25"/>
  <c r="D159" i="25"/>
  <c r="F159" i="25"/>
  <c r="G159" i="25"/>
  <c r="H159" i="25"/>
  <c r="J159" i="25"/>
  <c r="I163" i="25"/>
  <c r="M163" i="25"/>
  <c r="M164" i="25"/>
  <c r="Q164" i="25"/>
  <c r="E165" i="25"/>
  <c r="I165" i="25"/>
  <c r="M165" i="25"/>
  <c r="D166" i="25"/>
  <c r="E166" i="25"/>
  <c r="H166" i="25"/>
  <c r="I166" i="25"/>
  <c r="L166" i="25"/>
  <c r="C170" i="25"/>
  <c r="D170" i="25"/>
  <c r="E170" i="25"/>
  <c r="F170" i="25"/>
  <c r="H170" i="25"/>
  <c r="I170" i="25"/>
  <c r="J170" i="25"/>
  <c r="E171" i="25"/>
  <c r="I171" i="25"/>
  <c r="J171" i="25"/>
  <c r="K171" i="25"/>
  <c r="L171" i="25"/>
  <c r="M171" i="25"/>
  <c r="N171" i="25"/>
  <c r="O171" i="25"/>
  <c r="P171" i="25"/>
  <c r="Q171" i="25"/>
  <c r="C174" i="25"/>
  <c r="D174" i="25"/>
  <c r="E174" i="25"/>
  <c r="K175" i="25"/>
  <c r="L175" i="25"/>
  <c r="M175" i="25"/>
  <c r="O175" i="25"/>
  <c r="P175" i="25"/>
  <c r="Q175" i="25"/>
  <c r="B181" i="25"/>
  <c r="F181" i="25"/>
  <c r="I181" i="25"/>
  <c r="J181" i="25"/>
  <c r="K181" i="25"/>
  <c r="M181" i="25"/>
  <c r="N181" i="25"/>
  <c r="O181" i="25"/>
  <c r="Q181" i="25"/>
  <c r="B182" i="25"/>
  <c r="Q182" i="25"/>
  <c r="C183" i="25"/>
  <c r="F183" i="25"/>
  <c r="G183" i="25"/>
  <c r="I183" i="25"/>
  <c r="J183" i="25"/>
  <c r="K183" i="25"/>
  <c r="M183" i="25"/>
  <c r="N183" i="25"/>
  <c r="O183" i="25"/>
  <c r="Q183" i="25"/>
  <c r="B184" i="25"/>
  <c r="C184" i="25"/>
  <c r="E186" i="25"/>
  <c r="I186" i="25"/>
  <c r="J186" i="25"/>
  <c r="K186" i="25"/>
  <c r="M186" i="25"/>
  <c r="N186" i="25"/>
  <c r="O186" i="25"/>
  <c r="Q186" i="25"/>
  <c r="C189" i="25"/>
  <c r="E189" i="25"/>
  <c r="G189" i="25"/>
  <c r="I189" i="25"/>
  <c r="O189" i="25"/>
  <c r="N192" i="25"/>
  <c r="Q192" i="25"/>
  <c r="B193" i="25"/>
  <c r="C193" i="25"/>
  <c r="D193" i="25"/>
  <c r="E193" i="25"/>
  <c r="F193" i="25"/>
  <c r="G193" i="25"/>
  <c r="H193" i="25"/>
  <c r="I193" i="25"/>
  <c r="J193" i="25"/>
  <c r="K193" i="25"/>
  <c r="J194" i="25"/>
  <c r="L194" i="25"/>
  <c r="M194" i="25"/>
  <c r="N194" i="25"/>
  <c r="P194" i="25"/>
  <c r="Q194" i="25"/>
  <c r="B195" i="25"/>
  <c r="C195" i="25"/>
  <c r="D195" i="25"/>
  <c r="E195" i="25"/>
  <c r="F195" i="25"/>
  <c r="G195" i="25"/>
  <c r="H195" i="25"/>
  <c r="I195" i="25"/>
  <c r="J195" i="25"/>
  <c r="K195" i="25"/>
  <c r="J197" i="25"/>
  <c r="K197" i="25"/>
  <c r="M197" i="25"/>
  <c r="Q203" i="25"/>
  <c r="D204" i="25"/>
  <c r="M204" i="25"/>
  <c r="Q204" i="25"/>
  <c r="E205" i="25"/>
  <c r="I205" i="25"/>
  <c r="E206" i="25"/>
  <c r="F206" i="25"/>
  <c r="H206" i="25"/>
  <c r="I206" i="25"/>
  <c r="L206" i="25"/>
  <c r="L209" i="25"/>
  <c r="M209" i="25"/>
  <c r="P209" i="25"/>
  <c r="Q209" i="25"/>
  <c r="E211" i="25"/>
  <c r="I211" i="25"/>
  <c r="J211" i="25"/>
  <c r="K211" i="25"/>
  <c r="L211" i="25"/>
  <c r="M211" i="25"/>
  <c r="N211" i="25"/>
  <c r="O211" i="25"/>
  <c r="P211" i="25"/>
  <c r="Q211" i="25"/>
  <c r="B136" i="24"/>
  <c r="I72" i="22"/>
  <c r="K72" i="22"/>
  <c r="M72" i="22"/>
  <c r="D130" i="24"/>
  <c r="F130" i="24"/>
  <c r="G131" i="24"/>
  <c r="H131" i="24"/>
  <c r="I131" i="24"/>
  <c r="Q131" i="24"/>
  <c r="O132" i="24"/>
  <c r="P132" i="24"/>
  <c r="Q132" i="24"/>
  <c r="C133" i="24"/>
  <c r="D133" i="24"/>
  <c r="E133" i="24"/>
  <c r="I134" i="24"/>
  <c r="J134" i="24"/>
  <c r="K134" i="24"/>
  <c r="N134" i="24"/>
  <c r="O134" i="24"/>
  <c r="P134" i="24"/>
  <c r="Q134" i="24"/>
  <c r="E136" i="24"/>
  <c r="O136" i="24"/>
  <c r="P136" i="24"/>
  <c r="Q136" i="24"/>
  <c r="B137" i="24"/>
  <c r="C137" i="24"/>
  <c r="I137" i="24"/>
  <c r="J137" i="24"/>
  <c r="K137" i="24"/>
  <c r="N137" i="24"/>
  <c r="O137" i="24"/>
  <c r="P137" i="24"/>
  <c r="Q137" i="24"/>
  <c r="N138" i="24"/>
  <c r="O138" i="24"/>
  <c r="P138" i="24"/>
  <c r="Q138" i="24"/>
  <c r="D139" i="24"/>
  <c r="H139" i="24"/>
  <c r="J139" i="24"/>
  <c r="C140" i="24"/>
  <c r="D140" i="24"/>
  <c r="E140" i="24"/>
  <c r="N140" i="24"/>
  <c r="O140" i="24"/>
  <c r="P140" i="24"/>
  <c r="Q140" i="24"/>
  <c r="B144" i="24"/>
  <c r="D157" i="24"/>
  <c r="H158" i="24"/>
  <c r="Q73" i="22"/>
  <c r="B145" i="24"/>
  <c r="M145" i="24"/>
  <c r="J146" i="24"/>
  <c r="E147" i="24"/>
  <c r="G147" i="24"/>
  <c r="M148" i="24"/>
  <c r="N148" i="24"/>
  <c r="O148" i="24"/>
  <c r="L149" i="24"/>
  <c r="G151" i="24"/>
  <c r="M151" i="24"/>
  <c r="N151" i="24"/>
  <c r="O151" i="24"/>
  <c r="Q151" i="24"/>
  <c r="B152" i="24"/>
  <c r="C152" i="24"/>
  <c r="D152" i="24"/>
  <c r="E152" i="24"/>
  <c r="F152" i="24"/>
  <c r="G152" i="24"/>
  <c r="H152" i="24"/>
  <c r="I152" i="24"/>
  <c r="J152" i="24"/>
  <c r="B153" i="24"/>
  <c r="C153" i="24"/>
  <c r="E153" i="24"/>
  <c r="G153" i="24"/>
  <c r="I153" i="24"/>
  <c r="K153" i="24"/>
  <c r="M153" i="24"/>
  <c r="N153" i="24"/>
  <c r="O153" i="24"/>
  <c r="P153" i="24"/>
  <c r="B154" i="24"/>
  <c r="C154" i="24"/>
  <c r="D154" i="24"/>
  <c r="E154" i="24"/>
  <c r="F154" i="24"/>
  <c r="G154" i="24"/>
  <c r="H154" i="24"/>
  <c r="I154" i="24"/>
  <c r="J154" i="24"/>
  <c r="K154" i="24"/>
  <c r="L154" i="24"/>
  <c r="M154" i="24"/>
  <c r="B156" i="24"/>
  <c r="C156" i="24"/>
  <c r="D156" i="24"/>
  <c r="E156" i="24"/>
  <c r="F156" i="24"/>
  <c r="G156" i="24"/>
  <c r="H156" i="24"/>
  <c r="I156" i="24"/>
  <c r="G157" i="24"/>
  <c r="M157" i="24"/>
  <c r="N157" i="24"/>
  <c r="O157" i="24"/>
  <c r="Q157" i="24"/>
  <c r="B158" i="24"/>
  <c r="M159" i="24"/>
  <c r="O159" i="24"/>
  <c r="Q159" i="24"/>
  <c r="E74" i="22"/>
  <c r="F169" i="24"/>
  <c r="G74" i="22"/>
  <c r="K164" i="24"/>
  <c r="K163" i="24"/>
  <c r="L163" i="24"/>
  <c r="M163" i="24"/>
  <c r="N163" i="24"/>
  <c r="O163" i="24"/>
  <c r="P163" i="24"/>
  <c r="Q163" i="24"/>
  <c r="M164" i="24"/>
  <c r="N164" i="24"/>
  <c r="O164" i="24"/>
  <c r="P164" i="24"/>
  <c r="Q164" i="24"/>
  <c r="G165" i="24"/>
  <c r="H165" i="24"/>
  <c r="I165" i="24"/>
  <c r="J165" i="24"/>
  <c r="K165" i="24"/>
  <c r="L165" i="24"/>
  <c r="M165" i="24"/>
  <c r="F166" i="24"/>
  <c r="G166" i="24"/>
  <c r="K166" i="24"/>
  <c r="L166" i="24"/>
  <c r="M166" i="24"/>
  <c r="N166" i="24"/>
  <c r="O166" i="24"/>
  <c r="P166" i="24"/>
  <c r="Q166" i="24"/>
  <c r="Q167" i="24"/>
  <c r="G168" i="24"/>
  <c r="K168" i="24"/>
  <c r="L168" i="24"/>
  <c r="M168" i="24"/>
  <c r="N168" i="24"/>
  <c r="O168" i="24"/>
  <c r="M169" i="24"/>
  <c r="Q169" i="24"/>
  <c r="L170" i="24"/>
  <c r="M170" i="24"/>
  <c r="O170" i="24"/>
  <c r="G171" i="24"/>
  <c r="H171" i="24"/>
  <c r="I171" i="24"/>
  <c r="J171" i="24"/>
  <c r="K171" i="24"/>
  <c r="L171" i="24"/>
  <c r="M171" i="24"/>
  <c r="N171" i="24"/>
  <c r="O171" i="24"/>
  <c r="P171" i="24"/>
  <c r="Q171" i="24"/>
  <c r="E172" i="24"/>
  <c r="G172" i="24"/>
  <c r="K172" i="24"/>
  <c r="L172" i="24"/>
  <c r="N172" i="24"/>
  <c r="O172" i="24"/>
  <c r="P172" i="24"/>
  <c r="Q172" i="24"/>
  <c r="L173" i="24"/>
  <c r="M173" i="24"/>
  <c r="N173" i="24"/>
  <c r="O173" i="24"/>
  <c r="P173" i="24"/>
  <c r="Q173" i="24"/>
  <c r="M174" i="24"/>
  <c r="Q174" i="24"/>
  <c r="F175" i="24"/>
  <c r="G175" i="24"/>
  <c r="H175" i="24"/>
  <c r="I175" i="24"/>
  <c r="J175" i="24"/>
  <c r="K175" i="24"/>
  <c r="L175" i="24"/>
  <c r="M175" i="24"/>
  <c r="N175" i="24"/>
  <c r="O175" i="24"/>
  <c r="P175" i="24"/>
  <c r="Q175" i="24"/>
  <c r="H130" i="24"/>
  <c r="N131" i="24"/>
  <c r="P131" i="24"/>
  <c r="D132" i="24"/>
  <c r="H132" i="24"/>
  <c r="N133" i="24"/>
  <c r="P133" i="24"/>
  <c r="P135" i="24"/>
  <c r="D136" i="24"/>
  <c r="F136" i="24"/>
  <c r="H136" i="24"/>
  <c r="J136" i="24"/>
  <c r="N136" i="24"/>
  <c r="D137" i="24"/>
  <c r="F137" i="24"/>
  <c r="H137" i="24"/>
  <c r="L145" i="24"/>
  <c r="N145" i="24"/>
  <c r="P145" i="24"/>
  <c r="B146" i="24"/>
  <c r="D146" i="24"/>
  <c r="F146" i="24"/>
  <c r="H146" i="24"/>
  <c r="B149" i="24"/>
  <c r="L150" i="24"/>
  <c r="N150" i="24"/>
  <c r="L152" i="24"/>
  <c r="N152" i="24"/>
  <c r="D153" i="24"/>
  <c r="F153" i="24"/>
  <c r="H153" i="24"/>
  <c r="J153" i="24"/>
  <c r="L153" i="24"/>
  <c r="F157" i="24"/>
  <c r="H157" i="24"/>
  <c r="L157" i="24"/>
  <c r="L159" i="24"/>
  <c r="N159" i="24"/>
  <c r="P159" i="24"/>
  <c r="G163" i="24"/>
  <c r="F164" i="24"/>
  <c r="G164" i="24"/>
  <c r="L164" i="24"/>
  <c r="N165" i="24"/>
  <c r="O165" i="24"/>
  <c r="P165" i="24"/>
  <c r="L167" i="24"/>
  <c r="N167" i="24"/>
  <c r="O167" i="24"/>
  <c r="P167" i="24"/>
  <c r="K169" i="24"/>
  <c r="L169" i="24"/>
  <c r="N169" i="24"/>
  <c r="O169" i="24"/>
  <c r="P169" i="24"/>
  <c r="N170" i="24"/>
  <c r="L174" i="24"/>
  <c r="N174" i="24"/>
  <c r="O174" i="24"/>
  <c r="P174" i="24"/>
  <c r="P207" i="24"/>
  <c r="B180" i="24"/>
  <c r="F180" i="24"/>
  <c r="J180" i="24"/>
  <c r="B181" i="24"/>
  <c r="F181" i="24"/>
  <c r="J181" i="24"/>
  <c r="K130" i="23"/>
  <c r="L130" i="23"/>
  <c r="N181" i="24"/>
  <c r="O130" i="23"/>
  <c r="P130" i="23"/>
  <c r="B182" i="24"/>
  <c r="I131" i="23"/>
  <c r="J182" i="24"/>
  <c r="K131" i="23"/>
  <c r="L131" i="23"/>
  <c r="M131" i="23"/>
  <c r="N182" i="24"/>
  <c r="O182" i="23"/>
  <c r="P131" i="23"/>
  <c r="Q131" i="23"/>
  <c r="B183" i="24"/>
  <c r="E132" i="23"/>
  <c r="F183" i="24"/>
  <c r="I132" i="23"/>
  <c r="J183" i="24"/>
  <c r="K132" i="23"/>
  <c r="L132" i="23"/>
  <c r="N132" i="23"/>
  <c r="O132" i="23"/>
  <c r="P132" i="23"/>
  <c r="Q132" i="23"/>
  <c r="B184" i="24"/>
  <c r="F184" i="24"/>
  <c r="J184" i="24"/>
  <c r="K133" i="23"/>
  <c r="L133" i="23"/>
  <c r="M184" i="23"/>
  <c r="N184" i="24"/>
  <c r="O133" i="23"/>
  <c r="P133" i="23"/>
  <c r="B185" i="25"/>
  <c r="I134" i="23"/>
  <c r="K134" i="23"/>
  <c r="M134" i="23"/>
  <c r="N185" i="25"/>
  <c r="Q134" i="23"/>
  <c r="B186" i="24"/>
  <c r="C186" i="23"/>
  <c r="E135" i="23"/>
  <c r="G135" i="23"/>
  <c r="I135" i="23"/>
  <c r="J186" i="24"/>
  <c r="K135" i="23"/>
  <c r="L135" i="23"/>
  <c r="M186" i="23"/>
  <c r="N186" i="24"/>
  <c r="P135" i="23"/>
  <c r="B187" i="25"/>
  <c r="I136" i="23"/>
  <c r="K136" i="23"/>
  <c r="M136" i="23"/>
  <c r="O136" i="23"/>
  <c r="Q136" i="23"/>
  <c r="F137" i="23"/>
  <c r="G137" i="23"/>
  <c r="H137" i="23"/>
  <c r="I137" i="23"/>
  <c r="J137" i="23"/>
  <c r="K137" i="23"/>
  <c r="L137" i="23"/>
  <c r="M137" i="23"/>
  <c r="N137" i="23"/>
  <c r="Q137" i="23"/>
  <c r="K138" i="23"/>
  <c r="L138" i="23"/>
  <c r="M138" i="23"/>
  <c r="N138" i="23"/>
  <c r="O138" i="23"/>
  <c r="P138" i="23"/>
  <c r="Q138" i="23"/>
  <c r="C188" i="23"/>
  <c r="E188" i="23"/>
  <c r="F188" i="25"/>
  <c r="G188" i="23"/>
  <c r="I139" i="23"/>
  <c r="K139" i="23"/>
  <c r="M188" i="23"/>
  <c r="O139" i="23"/>
  <c r="F189" i="24"/>
  <c r="J189" i="24"/>
  <c r="L140" i="23"/>
  <c r="O140" i="23"/>
  <c r="P140" i="23"/>
  <c r="Q140" i="23"/>
  <c r="B149" i="23"/>
  <c r="C149" i="23"/>
  <c r="E147" i="23"/>
  <c r="F147" i="23"/>
  <c r="G147" i="23"/>
  <c r="O150" i="23"/>
  <c r="B192" i="24"/>
  <c r="J192" i="24"/>
  <c r="M144" i="23"/>
  <c r="N144" i="23"/>
  <c r="O144" i="23"/>
  <c r="P144" i="23"/>
  <c r="Q144" i="23"/>
  <c r="D145" i="23"/>
  <c r="E145" i="23"/>
  <c r="P145" i="23"/>
  <c r="Q145" i="23"/>
  <c r="B194" i="24"/>
  <c r="C194" i="23"/>
  <c r="F194" i="24"/>
  <c r="M146" i="23"/>
  <c r="P146" i="23"/>
  <c r="B195" i="24"/>
  <c r="C195" i="23"/>
  <c r="M147" i="23"/>
  <c r="O147" i="23"/>
  <c r="P147" i="23"/>
  <c r="Q147" i="23"/>
  <c r="C196" i="23"/>
  <c r="Q148" i="23"/>
  <c r="B197" i="24"/>
  <c r="J197" i="24"/>
  <c r="K149" i="23"/>
  <c r="M149" i="23"/>
  <c r="O149" i="23"/>
  <c r="P149" i="23"/>
  <c r="Q149" i="23"/>
  <c r="C150" i="23"/>
  <c r="E150" i="23"/>
  <c r="Q150" i="23"/>
  <c r="D151" i="23"/>
  <c r="J151" i="23"/>
  <c r="K151" i="23"/>
  <c r="L151" i="23"/>
  <c r="M151" i="23"/>
  <c r="P151" i="23"/>
  <c r="D152" i="23"/>
  <c r="P152" i="23"/>
  <c r="Q152" i="23"/>
  <c r="D153" i="23"/>
  <c r="F153" i="23"/>
  <c r="H153" i="23"/>
  <c r="L153" i="23"/>
  <c r="N153" i="23"/>
  <c r="P153" i="23"/>
  <c r="Q153" i="23"/>
  <c r="B154" i="23"/>
  <c r="C199" i="23"/>
  <c r="E154" i="23"/>
  <c r="F199" i="25"/>
  <c r="G154" i="23"/>
  <c r="I154" i="23"/>
  <c r="J154" i="23"/>
  <c r="K154" i="23"/>
  <c r="M154" i="23"/>
  <c r="N154" i="23"/>
  <c r="O154" i="23"/>
  <c r="Q154" i="23"/>
  <c r="N155" i="23"/>
  <c r="O155" i="23"/>
  <c r="P155" i="23"/>
  <c r="Q155" i="23"/>
  <c r="B156" i="23"/>
  <c r="C156" i="23"/>
  <c r="D156" i="23"/>
  <c r="E156" i="23"/>
  <c r="P156" i="23"/>
  <c r="C200" i="23"/>
  <c r="K157" i="23"/>
  <c r="M157" i="23"/>
  <c r="Q157" i="23"/>
  <c r="B158" i="23"/>
  <c r="P158" i="23"/>
  <c r="B159" i="23"/>
  <c r="C159" i="23"/>
  <c r="D159" i="23"/>
  <c r="E159" i="23"/>
  <c r="P159" i="23"/>
  <c r="Q159" i="23"/>
  <c r="C166" i="23"/>
  <c r="E166" i="23"/>
  <c r="F202" i="24"/>
  <c r="G167" i="23"/>
  <c r="I164" i="23"/>
  <c r="L202" i="24"/>
  <c r="N202" i="24"/>
  <c r="O170" i="23"/>
  <c r="O203" i="23"/>
  <c r="B204" i="24"/>
  <c r="F164" i="23"/>
  <c r="G164" i="23"/>
  <c r="J204" i="24"/>
  <c r="K204" i="23"/>
  <c r="B205" i="24"/>
  <c r="C165" i="23"/>
  <c r="E205" i="23"/>
  <c r="F165" i="23"/>
  <c r="K205" i="23"/>
  <c r="M205" i="23"/>
  <c r="N205" i="24"/>
  <c r="O205" i="23"/>
  <c r="B206" i="24"/>
  <c r="J206" i="24"/>
  <c r="K166" i="23"/>
  <c r="M166" i="23"/>
  <c r="N206" i="24"/>
  <c r="Q166" i="23"/>
  <c r="C167" i="23"/>
  <c r="E207" i="23"/>
  <c r="F207" i="25"/>
  <c r="M168" i="23"/>
  <c r="Q168" i="23"/>
  <c r="D169" i="23"/>
  <c r="E169" i="23"/>
  <c r="F169" i="23"/>
  <c r="P169" i="23"/>
  <c r="Q169" i="23"/>
  <c r="B170" i="23"/>
  <c r="D170" i="23"/>
  <c r="E170" i="23"/>
  <c r="F170" i="23"/>
  <c r="Q170" i="23"/>
  <c r="B209" i="24"/>
  <c r="C171" i="23"/>
  <c r="E171" i="23"/>
  <c r="F171" i="23"/>
  <c r="I171" i="23"/>
  <c r="J209" i="24"/>
  <c r="K209" i="23"/>
  <c r="M209" i="23"/>
  <c r="N209" i="24"/>
  <c r="O209" i="23"/>
  <c r="E210" i="23"/>
  <c r="L210" i="24"/>
  <c r="M172" i="23"/>
  <c r="C173" i="23"/>
  <c r="D173" i="23"/>
  <c r="E173" i="23"/>
  <c r="F173" i="23"/>
  <c r="P173" i="23"/>
  <c r="Q173" i="23"/>
  <c r="B174" i="23"/>
  <c r="C174" i="23"/>
  <c r="D174" i="23"/>
  <c r="E174" i="23"/>
  <c r="F174" i="23"/>
  <c r="Q174" i="23"/>
  <c r="B211" i="24"/>
  <c r="C175" i="23"/>
  <c r="F175" i="23"/>
  <c r="G175" i="23"/>
  <c r="I175" i="23"/>
  <c r="J211" i="24"/>
  <c r="N211" i="24"/>
  <c r="O211" i="23"/>
  <c r="P175" i="23"/>
  <c r="Q175" i="23"/>
  <c r="G131" i="23"/>
  <c r="O134" i="23"/>
  <c r="M135" i="23"/>
  <c r="O135" i="23"/>
  <c r="Q135" i="23"/>
  <c r="C136" i="23"/>
  <c r="E136" i="23"/>
  <c r="G136" i="23"/>
  <c r="O137" i="23"/>
  <c r="K140" i="23"/>
  <c r="M140" i="23"/>
  <c r="G144" i="23"/>
  <c r="I144" i="23"/>
  <c r="J144" i="23"/>
  <c r="K144" i="23"/>
  <c r="O145" i="23"/>
  <c r="Q146" i="23"/>
  <c r="B147" i="23"/>
  <c r="N151" i="23"/>
  <c r="O151" i="23"/>
  <c r="Q151" i="23"/>
  <c r="B152" i="23"/>
  <c r="C152" i="23"/>
  <c r="E152" i="23"/>
  <c r="F152" i="23"/>
  <c r="O152" i="23"/>
  <c r="B153" i="23"/>
  <c r="C153" i="23"/>
  <c r="E153" i="23"/>
  <c r="G153" i="23"/>
  <c r="I153" i="23"/>
  <c r="J153" i="23"/>
  <c r="K153" i="23"/>
  <c r="M153" i="23"/>
  <c r="O153" i="23"/>
  <c r="O156" i="23"/>
  <c r="Q156" i="23"/>
  <c r="B157" i="23"/>
  <c r="I158" i="23"/>
  <c r="J158" i="23"/>
  <c r="K158" i="23"/>
  <c r="M158" i="23"/>
  <c r="N158" i="23"/>
  <c r="O158" i="23"/>
  <c r="Q158" i="23"/>
  <c r="Q164" i="23"/>
  <c r="E165" i="23"/>
  <c r="G165" i="23"/>
  <c r="I165" i="23"/>
  <c r="K165" i="23"/>
  <c r="M165" i="23"/>
  <c r="O167" i="23"/>
  <c r="G171" i="23"/>
  <c r="K171" i="23"/>
  <c r="M171" i="23"/>
  <c r="Q171" i="23"/>
  <c r="C172" i="23"/>
  <c r="E172" i="23"/>
  <c r="G172" i="23"/>
  <c r="I172" i="23"/>
  <c r="K172" i="23"/>
  <c r="G174" i="23"/>
  <c r="I174" i="23"/>
  <c r="E186" i="23"/>
  <c r="C187" i="23"/>
  <c r="G187" i="23"/>
  <c r="C192" i="23"/>
  <c r="O196" i="23"/>
  <c r="C197" i="23"/>
  <c r="I197" i="23"/>
  <c r="C198" i="23"/>
  <c r="O198" i="23"/>
  <c r="O204" i="23"/>
  <c r="K207" i="23"/>
  <c r="M207" i="23"/>
  <c r="O207" i="23"/>
  <c r="E209" i="23"/>
  <c r="O210" i="23"/>
  <c r="O64" i="22"/>
  <c r="P64" i="22"/>
  <c r="C65" i="22"/>
  <c r="D65" i="22"/>
  <c r="O66" i="22"/>
  <c r="P66" i="22"/>
  <c r="Q66" i="22"/>
  <c r="B64" i="22"/>
  <c r="C185" i="23"/>
  <c r="D64" i="22"/>
  <c r="G184" i="23"/>
  <c r="J64" i="22"/>
  <c r="M189" i="23"/>
  <c r="H65" i="22"/>
  <c r="J65" i="22"/>
  <c r="L65" i="22"/>
  <c r="M65" i="22"/>
  <c r="N65" i="22"/>
  <c r="P65" i="22"/>
  <c r="B66" i="22"/>
  <c r="D66" i="22"/>
  <c r="E204" i="23"/>
  <c r="F66" i="22"/>
  <c r="G204" i="23"/>
  <c r="K210" i="23"/>
  <c r="M74" i="22"/>
  <c r="P74" i="22"/>
  <c r="F76" i="22"/>
  <c r="L68" i="22"/>
  <c r="Q68" i="22"/>
  <c r="C69" i="22"/>
  <c r="D69" i="22"/>
  <c r="E69" i="22"/>
  <c r="G69" i="22"/>
  <c r="F70" i="22"/>
  <c r="G70" i="22"/>
  <c r="H70" i="22"/>
  <c r="I70" i="22"/>
  <c r="K70" i="22"/>
  <c r="M70" i="22"/>
  <c r="N70" i="22"/>
  <c r="O70" i="22"/>
  <c r="P70" i="22"/>
  <c r="Q70" i="22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B59" i="22"/>
  <c r="D59" i="22"/>
  <c r="J59" i="22"/>
  <c r="J112" i="6" s="1"/>
  <c r="L59" i="22"/>
  <c r="L76" i="22" s="1"/>
  <c r="P59" i="22"/>
  <c r="B60" i="22"/>
  <c r="B113" i="6" s="1"/>
  <c r="H64" i="22"/>
  <c r="I64" i="22"/>
  <c r="K64" i="22"/>
  <c r="L64" i="22"/>
  <c r="M64" i="22"/>
  <c r="Q64" i="22"/>
  <c r="E66" i="22"/>
  <c r="G66" i="22"/>
  <c r="H66" i="22"/>
  <c r="I66" i="22"/>
  <c r="K66" i="22"/>
  <c r="L66" i="22"/>
  <c r="M66" i="22"/>
  <c r="I68" i="22"/>
  <c r="N68" i="22"/>
  <c r="O72" i="22"/>
  <c r="P72" i="22"/>
  <c r="Q72" i="22"/>
  <c r="C73" i="22"/>
  <c r="D73" i="22"/>
  <c r="E73" i="22"/>
  <c r="O73" i="22"/>
  <c r="P73" i="22"/>
  <c r="K74" i="22"/>
  <c r="L74" i="22"/>
  <c r="O74" i="22"/>
  <c r="Q74" i="22"/>
  <c r="D158" i="21"/>
  <c r="E158" i="21"/>
  <c r="F158" i="21"/>
  <c r="G158" i="21"/>
  <c r="H158" i="21"/>
  <c r="I158" i="21"/>
  <c r="J158" i="21"/>
  <c r="K158" i="21"/>
  <c r="L158" i="21"/>
  <c r="O158" i="21"/>
  <c r="Q158" i="21"/>
  <c r="B159" i="21"/>
  <c r="C159" i="21"/>
  <c r="E159" i="21"/>
  <c r="F159" i="21"/>
  <c r="G159" i="21"/>
  <c r="H216" i="21"/>
  <c r="I216" i="21"/>
  <c r="L159" i="21"/>
  <c r="M159" i="21"/>
  <c r="N159" i="21"/>
  <c r="O159" i="21"/>
  <c r="C160" i="21"/>
  <c r="G160" i="21"/>
  <c r="K160" i="21"/>
  <c r="M160" i="21"/>
  <c r="N160" i="21"/>
  <c r="O160" i="21"/>
  <c r="D161" i="21"/>
  <c r="E161" i="21"/>
  <c r="F161" i="21"/>
  <c r="G161" i="21"/>
  <c r="H161" i="21"/>
  <c r="I161" i="21"/>
  <c r="J161" i="21"/>
  <c r="K161" i="21"/>
  <c r="L161" i="21"/>
  <c r="O161" i="21"/>
  <c r="C220" i="21"/>
  <c r="D220" i="21"/>
  <c r="E220" i="21"/>
  <c r="G220" i="21"/>
  <c r="H220" i="21"/>
  <c r="I220" i="21"/>
  <c r="K220" i="21"/>
  <c r="L220" i="21"/>
  <c r="N163" i="21"/>
  <c r="O220" i="21"/>
  <c r="P163" i="21"/>
  <c r="Q163" i="21"/>
  <c r="B167" i="21"/>
  <c r="C167" i="21"/>
  <c r="D167" i="21"/>
  <c r="E167" i="21"/>
  <c r="F167" i="21"/>
  <c r="G167" i="21"/>
  <c r="H167" i="21"/>
  <c r="I167" i="21"/>
  <c r="J167" i="21"/>
  <c r="K167" i="21"/>
  <c r="L167" i="21"/>
  <c r="M167" i="21"/>
  <c r="N167" i="21"/>
  <c r="O167" i="21"/>
  <c r="D171" i="21"/>
  <c r="E171" i="21"/>
  <c r="I171" i="21"/>
  <c r="J171" i="21"/>
  <c r="K171" i="21"/>
  <c r="L171" i="21"/>
  <c r="M171" i="21"/>
  <c r="N171" i="21"/>
  <c r="P171" i="21"/>
  <c r="Q171" i="21"/>
  <c r="B172" i="21"/>
  <c r="C172" i="21"/>
  <c r="D224" i="21"/>
  <c r="E224" i="21"/>
  <c r="F224" i="21"/>
  <c r="G224" i="21"/>
  <c r="H224" i="21"/>
  <c r="I224" i="21"/>
  <c r="J172" i="21"/>
  <c r="K172" i="21"/>
  <c r="L224" i="21"/>
  <c r="F176" i="21"/>
  <c r="G176" i="21"/>
  <c r="H176" i="21"/>
  <c r="I176" i="21"/>
  <c r="K176" i="21"/>
  <c r="L176" i="21"/>
  <c r="N176" i="21"/>
  <c r="O176" i="21"/>
  <c r="P176" i="21"/>
  <c r="Q176" i="21"/>
  <c r="B228" i="21"/>
  <c r="C228" i="21"/>
  <c r="F228" i="21"/>
  <c r="G228" i="21"/>
  <c r="H228" i="21"/>
  <c r="I228" i="21"/>
  <c r="J228" i="21"/>
  <c r="K228" i="21"/>
  <c r="L228" i="21"/>
  <c r="B178" i="21"/>
  <c r="C178" i="21"/>
  <c r="D178" i="21"/>
  <c r="E178" i="21"/>
  <c r="G178" i="21"/>
  <c r="H178" i="21"/>
  <c r="I178" i="21"/>
  <c r="J178" i="21"/>
  <c r="K178" i="21"/>
  <c r="L178" i="21"/>
  <c r="M178" i="21"/>
  <c r="N229" i="21"/>
  <c r="O229" i="21"/>
  <c r="P229" i="21"/>
  <c r="Q229" i="21"/>
  <c r="B179" i="21"/>
  <c r="C179" i="21"/>
  <c r="N179" i="21"/>
  <c r="O179" i="21"/>
  <c r="P179" i="21"/>
  <c r="Q179" i="21"/>
  <c r="K180" i="21"/>
  <c r="C182" i="21"/>
  <c r="B183" i="21"/>
  <c r="C183" i="21"/>
  <c r="D183" i="21"/>
  <c r="E183" i="21"/>
  <c r="F183" i="21"/>
  <c r="H183" i="21"/>
  <c r="I183" i="21"/>
  <c r="J183" i="21"/>
  <c r="L183" i="21"/>
  <c r="N183" i="21"/>
  <c r="P183" i="21"/>
  <c r="Q183" i="21"/>
  <c r="B186" i="21"/>
  <c r="C186" i="21"/>
  <c r="D186" i="21"/>
  <c r="E186" i="21"/>
  <c r="F186" i="21"/>
  <c r="H186" i="21"/>
  <c r="I186" i="21"/>
  <c r="J186" i="21"/>
  <c r="K186" i="21"/>
  <c r="L186" i="21"/>
  <c r="M186" i="21"/>
  <c r="N186" i="21"/>
  <c r="O186" i="21"/>
  <c r="P186" i="21"/>
  <c r="Q186" i="21"/>
  <c r="K188" i="21"/>
  <c r="B190" i="21"/>
  <c r="C190" i="21"/>
  <c r="D190" i="21"/>
  <c r="E190" i="21"/>
  <c r="F190" i="21"/>
  <c r="G190" i="21"/>
  <c r="H190" i="21"/>
  <c r="D235" i="21"/>
  <c r="G235" i="21"/>
  <c r="M191" i="21"/>
  <c r="N235" i="21"/>
  <c r="O235" i="21"/>
  <c r="P235" i="21"/>
  <c r="C80" i="18"/>
  <c r="B206" i="21"/>
  <c r="C81" i="18"/>
  <c r="D81" i="18"/>
  <c r="E206" i="21"/>
  <c r="G81" i="18"/>
  <c r="G110" i="6" s="1"/>
  <c r="M81" i="18"/>
  <c r="P81" i="18"/>
  <c r="P110" i="6" s="1"/>
  <c r="B238" i="21"/>
  <c r="C195" i="21"/>
  <c r="D238" i="21"/>
  <c r="F238" i="21"/>
  <c r="G195" i="21"/>
  <c r="H238" i="21"/>
  <c r="J238" i="21"/>
  <c r="K195" i="21"/>
  <c r="L238" i="21"/>
  <c r="N238" i="21"/>
  <c r="P238" i="21"/>
  <c r="B239" i="21"/>
  <c r="D239" i="21"/>
  <c r="G196" i="21"/>
  <c r="J239" i="21"/>
  <c r="K196" i="21"/>
  <c r="L239" i="21"/>
  <c r="N239" i="21"/>
  <c r="O196" i="21"/>
  <c r="P239" i="21"/>
  <c r="Q239" i="21"/>
  <c r="B240" i="21"/>
  <c r="D240" i="21"/>
  <c r="E240" i="21"/>
  <c r="F240" i="21"/>
  <c r="G197" i="21"/>
  <c r="K197" i="21"/>
  <c r="M197" i="21"/>
  <c r="N240" i="21"/>
  <c r="O197" i="21"/>
  <c r="P240" i="21"/>
  <c r="Q240" i="21"/>
  <c r="B241" i="21"/>
  <c r="D241" i="21"/>
  <c r="F241" i="21"/>
  <c r="G198" i="21"/>
  <c r="I198" i="21"/>
  <c r="K198" i="21"/>
  <c r="M241" i="21"/>
  <c r="N241" i="21"/>
  <c r="O198" i="21"/>
  <c r="P241" i="21"/>
  <c r="Q241" i="21"/>
  <c r="E199" i="21"/>
  <c r="O199" i="21"/>
  <c r="P199" i="21"/>
  <c r="Q199" i="21"/>
  <c r="K243" i="21"/>
  <c r="N200" i="21"/>
  <c r="O200" i="21"/>
  <c r="P200" i="21"/>
  <c r="Q200" i="21"/>
  <c r="B201" i="21"/>
  <c r="C201" i="21"/>
  <c r="D201" i="21"/>
  <c r="E201" i="21"/>
  <c r="O201" i="21"/>
  <c r="Q201" i="21"/>
  <c r="C202" i="21"/>
  <c r="D202" i="21"/>
  <c r="G202" i="21"/>
  <c r="H202" i="21"/>
  <c r="I202" i="21"/>
  <c r="J202" i="21"/>
  <c r="K202" i="21"/>
  <c r="L202" i="21"/>
  <c r="M202" i="21"/>
  <c r="N202" i="21"/>
  <c r="O202" i="21"/>
  <c r="P202" i="21"/>
  <c r="Q202" i="21"/>
  <c r="B203" i="21"/>
  <c r="C203" i="21"/>
  <c r="D203" i="21"/>
  <c r="E203" i="21"/>
  <c r="O203" i="21"/>
  <c r="P203" i="21"/>
  <c r="Q203" i="21"/>
  <c r="B204" i="21"/>
  <c r="C204" i="21"/>
  <c r="E204" i="21"/>
  <c r="H204" i="21"/>
  <c r="O204" i="21"/>
  <c r="Q204" i="21"/>
  <c r="B205" i="21"/>
  <c r="C205" i="21"/>
  <c r="D205" i="21"/>
  <c r="E205" i="21"/>
  <c r="F205" i="21"/>
  <c r="G205" i="21"/>
  <c r="H205" i="21"/>
  <c r="I205" i="21"/>
  <c r="K205" i="21"/>
  <c r="M205" i="21"/>
  <c r="O205" i="21"/>
  <c r="K245" i="21"/>
  <c r="N206" i="21"/>
  <c r="O206" i="21"/>
  <c r="P206" i="21"/>
  <c r="Q206" i="21"/>
  <c r="B207" i="21"/>
  <c r="C207" i="21"/>
  <c r="D207" i="21"/>
  <c r="E207" i="21"/>
  <c r="O207" i="21"/>
  <c r="Q207" i="21"/>
  <c r="G208" i="21"/>
  <c r="I208" i="21"/>
  <c r="N208" i="21"/>
  <c r="O208" i="21"/>
  <c r="P208" i="21"/>
  <c r="Q208" i="21"/>
  <c r="B209" i="21"/>
  <c r="C209" i="21"/>
  <c r="D209" i="21"/>
  <c r="E209" i="21"/>
  <c r="F209" i="21"/>
  <c r="G209" i="21"/>
  <c r="H209" i="21"/>
  <c r="I209" i="21"/>
  <c r="K209" i="21"/>
  <c r="O209" i="21"/>
  <c r="P209" i="21"/>
  <c r="Q209" i="21"/>
  <c r="B246" i="21"/>
  <c r="C210" i="21"/>
  <c r="D246" i="21"/>
  <c r="E210" i="21"/>
  <c r="G210" i="21"/>
  <c r="I210" i="21"/>
  <c r="K210" i="21"/>
  <c r="N246" i="21"/>
  <c r="O210" i="21"/>
  <c r="P246" i="21"/>
  <c r="N158" i="21"/>
  <c r="P158" i="21"/>
  <c r="D159" i="21"/>
  <c r="H159" i="21"/>
  <c r="I159" i="21"/>
  <c r="P159" i="21"/>
  <c r="Q159" i="21"/>
  <c r="B160" i="21"/>
  <c r="D160" i="21"/>
  <c r="F160" i="21"/>
  <c r="H160" i="21"/>
  <c r="I160" i="21"/>
  <c r="J160" i="21"/>
  <c r="L160" i="21"/>
  <c r="N161" i="21"/>
  <c r="P161" i="21"/>
  <c r="Q161" i="21"/>
  <c r="P167" i="21"/>
  <c r="Q167" i="21"/>
  <c r="B171" i="21"/>
  <c r="C171" i="21"/>
  <c r="F171" i="21"/>
  <c r="G171" i="21"/>
  <c r="H171" i="21"/>
  <c r="O171" i="21"/>
  <c r="D172" i="21"/>
  <c r="E172" i="21"/>
  <c r="F172" i="21"/>
  <c r="G172" i="21"/>
  <c r="H172" i="21"/>
  <c r="N172" i="21"/>
  <c r="O172" i="21"/>
  <c r="P172" i="21"/>
  <c r="Q172" i="21"/>
  <c r="J176" i="21"/>
  <c r="M176" i="21"/>
  <c r="F177" i="21"/>
  <c r="G177" i="21"/>
  <c r="H177" i="21"/>
  <c r="I177" i="21"/>
  <c r="J177" i="21"/>
  <c r="K177" i="21"/>
  <c r="L177" i="21"/>
  <c r="N177" i="21"/>
  <c r="O177" i="21"/>
  <c r="P177" i="21"/>
  <c r="Q177" i="21"/>
  <c r="F178" i="21"/>
  <c r="F179" i="21"/>
  <c r="G179" i="21"/>
  <c r="H179" i="21"/>
  <c r="I179" i="21"/>
  <c r="J179" i="21"/>
  <c r="K179" i="21"/>
  <c r="L179" i="21"/>
  <c r="M179" i="21"/>
  <c r="G183" i="21"/>
  <c r="K183" i="21"/>
  <c r="M183" i="21"/>
  <c r="O183" i="21"/>
  <c r="C185" i="21"/>
  <c r="K185" i="21"/>
  <c r="G186" i="21"/>
  <c r="I190" i="21"/>
  <c r="J190" i="21"/>
  <c r="K190" i="21"/>
  <c r="L190" i="21"/>
  <c r="M190" i="21"/>
  <c r="N190" i="21"/>
  <c r="O190" i="21"/>
  <c r="P190" i="21"/>
  <c r="Q190" i="21"/>
  <c r="B191" i="21"/>
  <c r="C191" i="21"/>
  <c r="D191" i="21"/>
  <c r="E191" i="21"/>
  <c r="F191" i="21"/>
  <c r="G191" i="21"/>
  <c r="K192" i="21"/>
  <c r="B195" i="21"/>
  <c r="E195" i="21"/>
  <c r="F195" i="21"/>
  <c r="H195" i="21"/>
  <c r="I195" i="21"/>
  <c r="L195" i="21"/>
  <c r="M195" i="21"/>
  <c r="N195" i="21"/>
  <c r="J196" i="21"/>
  <c r="L196" i="21"/>
  <c r="M196" i="21"/>
  <c r="N196" i="21"/>
  <c r="P196" i="21"/>
  <c r="N197" i="21"/>
  <c r="P197" i="21"/>
  <c r="F198" i="21"/>
  <c r="B199" i="21"/>
  <c r="H199" i="21"/>
  <c r="I199" i="21"/>
  <c r="B200" i="21"/>
  <c r="E200" i="21"/>
  <c r="H200" i="21"/>
  <c r="I200" i="21"/>
  <c r="N201" i="21"/>
  <c r="P201" i="21"/>
  <c r="B202" i="21"/>
  <c r="E202" i="21"/>
  <c r="F202" i="21"/>
  <c r="N203" i="21"/>
  <c r="N204" i="21"/>
  <c r="P204" i="21"/>
  <c r="J205" i="21"/>
  <c r="L205" i="21"/>
  <c r="N205" i="21"/>
  <c r="P205" i="21"/>
  <c r="Q205" i="21"/>
  <c r="N207" i="21"/>
  <c r="P207" i="21"/>
  <c r="B208" i="21"/>
  <c r="E208" i="21"/>
  <c r="F208" i="21"/>
  <c r="H208" i="21"/>
  <c r="J209" i="21"/>
  <c r="L209" i="21"/>
  <c r="M209" i="21"/>
  <c r="N209" i="21"/>
  <c r="N210" i="21"/>
  <c r="P210" i="21"/>
  <c r="Q210" i="21"/>
  <c r="D215" i="21"/>
  <c r="E215" i="21"/>
  <c r="F215" i="21"/>
  <c r="G215" i="21"/>
  <c r="H215" i="21"/>
  <c r="I215" i="21"/>
  <c r="J215" i="21"/>
  <c r="K215" i="21"/>
  <c r="L215" i="21"/>
  <c r="N215" i="21"/>
  <c r="O215" i="21"/>
  <c r="P215" i="21"/>
  <c r="Q215" i="21"/>
  <c r="B216" i="21"/>
  <c r="C216" i="21"/>
  <c r="D216" i="21"/>
  <c r="E216" i="21"/>
  <c r="F216" i="21"/>
  <c r="G216" i="21"/>
  <c r="P216" i="21"/>
  <c r="Q216" i="21"/>
  <c r="B217" i="21"/>
  <c r="C217" i="21"/>
  <c r="D217" i="21"/>
  <c r="F217" i="21"/>
  <c r="G217" i="21"/>
  <c r="H217" i="21"/>
  <c r="I217" i="21"/>
  <c r="J217" i="21"/>
  <c r="K217" i="21"/>
  <c r="L217" i="21"/>
  <c r="M217" i="21"/>
  <c r="N217" i="21"/>
  <c r="O217" i="21"/>
  <c r="L218" i="21"/>
  <c r="N218" i="21"/>
  <c r="O218" i="21"/>
  <c r="P218" i="21"/>
  <c r="Q218" i="21"/>
  <c r="N220" i="21"/>
  <c r="P220" i="21"/>
  <c r="Q220" i="21"/>
  <c r="B224" i="21"/>
  <c r="C224" i="21"/>
  <c r="N224" i="21"/>
  <c r="O224" i="21"/>
  <c r="P224" i="21"/>
  <c r="Q224" i="21"/>
  <c r="F227" i="21"/>
  <c r="G227" i="21"/>
  <c r="H227" i="21"/>
  <c r="I227" i="21"/>
  <c r="J227" i="21"/>
  <c r="K227" i="21"/>
  <c r="L227" i="21"/>
  <c r="M227" i="21"/>
  <c r="N227" i="21"/>
  <c r="O227" i="21"/>
  <c r="P227" i="21"/>
  <c r="Q227" i="21"/>
  <c r="N228" i="21"/>
  <c r="O228" i="21"/>
  <c r="P228" i="21"/>
  <c r="Q228" i="21"/>
  <c r="B229" i="21"/>
  <c r="C229" i="21"/>
  <c r="D229" i="21"/>
  <c r="E229" i="21"/>
  <c r="F229" i="21"/>
  <c r="G229" i="21"/>
  <c r="H229" i="21"/>
  <c r="I229" i="21"/>
  <c r="J229" i="21"/>
  <c r="K229" i="21"/>
  <c r="L229" i="21"/>
  <c r="M229" i="21"/>
  <c r="B230" i="21"/>
  <c r="C230" i="21"/>
  <c r="F230" i="21"/>
  <c r="G230" i="21"/>
  <c r="H230" i="21"/>
  <c r="I230" i="21"/>
  <c r="J230" i="21"/>
  <c r="K230" i="21"/>
  <c r="L230" i="21"/>
  <c r="M230" i="21"/>
  <c r="N230" i="21"/>
  <c r="O230" i="21"/>
  <c r="B235" i="21"/>
  <c r="C235" i="21"/>
  <c r="E235" i="21"/>
  <c r="F235" i="21"/>
  <c r="C238" i="21"/>
  <c r="E238" i="21"/>
  <c r="G238" i="21"/>
  <c r="I238" i="21"/>
  <c r="K238" i="21"/>
  <c r="M238" i="21"/>
  <c r="K239" i="21"/>
  <c r="M239" i="21"/>
  <c r="O239" i="21"/>
  <c r="G240" i="21"/>
  <c r="G241" i="21"/>
  <c r="I241" i="21"/>
  <c r="O246" i="21"/>
  <c r="Q246" i="21"/>
  <c r="H162" i="20"/>
  <c r="I164" i="20"/>
  <c r="L172" i="20"/>
  <c r="C159" i="20"/>
  <c r="M159" i="20"/>
  <c r="K160" i="20"/>
  <c r="L160" i="20"/>
  <c r="C161" i="20"/>
  <c r="P161" i="20"/>
  <c r="Q161" i="20"/>
  <c r="C162" i="20"/>
  <c r="E162" i="20"/>
  <c r="C163" i="20"/>
  <c r="E163" i="20"/>
  <c r="G163" i="20"/>
  <c r="Q96" i="18"/>
  <c r="H165" i="20"/>
  <c r="I165" i="20"/>
  <c r="J165" i="20"/>
  <c r="K165" i="20"/>
  <c r="L165" i="20"/>
  <c r="M165" i="20"/>
  <c r="O165" i="20"/>
  <c r="P165" i="20"/>
  <c r="Q165" i="20"/>
  <c r="B166" i="20"/>
  <c r="C166" i="20"/>
  <c r="D166" i="20"/>
  <c r="E166" i="20"/>
  <c r="F166" i="20"/>
  <c r="G166" i="20"/>
  <c r="F167" i="20"/>
  <c r="P167" i="20"/>
  <c r="Q167" i="20"/>
  <c r="C168" i="20"/>
  <c r="G168" i="20"/>
  <c r="F169" i="20"/>
  <c r="H169" i="20"/>
  <c r="I169" i="20"/>
  <c r="J169" i="20"/>
  <c r="K169" i="20"/>
  <c r="L169" i="20"/>
  <c r="M169" i="20"/>
  <c r="N169" i="20"/>
  <c r="Q169" i="20"/>
  <c r="B170" i="20"/>
  <c r="C170" i="20"/>
  <c r="D170" i="20"/>
  <c r="E170" i="20"/>
  <c r="F170" i="20"/>
  <c r="F171" i="20"/>
  <c r="J171" i="20"/>
  <c r="K171" i="20"/>
  <c r="L171" i="20"/>
  <c r="M171" i="20"/>
  <c r="N171" i="20"/>
  <c r="O171" i="20"/>
  <c r="P171" i="20"/>
  <c r="Q171" i="20"/>
  <c r="C172" i="20"/>
  <c r="D172" i="20"/>
  <c r="E172" i="20"/>
  <c r="G172" i="20"/>
  <c r="D180" i="20"/>
  <c r="H176" i="20"/>
  <c r="I176" i="20"/>
  <c r="K176" i="20"/>
  <c r="L176" i="20"/>
  <c r="N177" i="20"/>
  <c r="P177" i="20"/>
  <c r="M178" i="20"/>
  <c r="P178" i="20"/>
  <c r="Q178" i="20"/>
  <c r="K179" i="20"/>
  <c r="P180" i="20"/>
  <c r="M181" i="20"/>
  <c r="P181" i="20"/>
  <c r="Q181" i="20"/>
  <c r="K183" i="20"/>
  <c r="E184" i="20"/>
  <c r="P184" i="20"/>
  <c r="Q184" i="20"/>
  <c r="B185" i="20"/>
  <c r="M185" i="20"/>
  <c r="P185" i="20"/>
  <c r="Q185" i="20"/>
  <c r="B186" i="20"/>
  <c r="C186" i="20"/>
  <c r="D186" i="20"/>
  <c r="E186" i="20"/>
  <c r="F186" i="20"/>
  <c r="G186" i="20"/>
  <c r="H186" i="20"/>
  <c r="I186" i="20"/>
  <c r="J186" i="20"/>
  <c r="N186" i="20"/>
  <c r="Q186" i="20"/>
  <c r="G187" i="20"/>
  <c r="K187" i="20"/>
  <c r="Q187" i="20"/>
  <c r="E188" i="20"/>
  <c r="F188" i="20"/>
  <c r="G188" i="20"/>
  <c r="H188" i="20"/>
  <c r="I188" i="20"/>
  <c r="J188" i="20"/>
  <c r="K188" i="20"/>
  <c r="L188" i="20"/>
  <c r="C189" i="20"/>
  <c r="F189" i="20"/>
  <c r="G189" i="20"/>
  <c r="L189" i="20"/>
  <c r="M189" i="20"/>
  <c r="N189" i="20"/>
  <c r="O189" i="20"/>
  <c r="Q189" i="20"/>
  <c r="E190" i="20"/>
  <c r="F190" i="20"/>
  <c r="G190" i="20"/>
  <c r="H190" i="20"/>
  <c r="I190" i="20"/>
  <c r="J190" i="20"/>
  <c r="N190" i="20"/>
  <c r="O190" i="20"/>
  <c r="P190" i="20"/>
  <c r="Q190" i="20"/>
  <c r="C191" i="20"/>
  <c r="P191" i="20"/>
  <c r="Q191" i="20"/>
  <c r="G196" i="20"/>
  <c r="H196" i="20"/>
  <c r="I196" i="20"/>
  <c r="L196" i="20"/>
  <c r="M195" i="20"/>
  <c r="O195" i="20"/>
  <c r="P195" i="20"/>
  <c r="Q195" i="20"/>
  <c r="C196" i="20"/>
  <c r="O196" i="20"/>
  <c r="P196" i="20"/>
  <c r="Q196" i="20"/>
  <c r="H197" i="20"/>
  <c r="I197" i="20"/>
  <c r="J197" i="20"/>
  <c r="K197" i="20"/>
  <c r="P197" i="20"/>
  <c r="Q197" i="20"/>
  <c r="O198" i="20"/>
  <c r="Q198" i="20"/>
  <c r="Q199" i="20"/>
  <c r="H243" i="20"/>
  <c r="L243" i="20"/>
  <c r="M200" i="20"/>
  <c r="N200" i="20"/>
  <c r="O200" i="20"/>
  <c r="P243" i="20"/>
  <c r="C201" i="20"/>
  <c r="O201" i="20"/>
  <c r="Q201" i="20"/>
  <c r="L202" i="20"/>
  <c r="M202" i="20"/>
  <c r="N202" i="20"/>
  <c r="O202" i="20"/>
  <c r="P202" i="20"/>
  <c r="Q202" i="20"/>
  <c r="C203" i="20"/>
  <c r="O203" i="20"/>
  <c r="P203" i="20"/>
  <c r="Q203" i="20"/>
  <c r="H204" i="20"/>
  <c r="I204" i="20"/>
  <c r="J204" i="20"/>
  <c r="K204" i="20"/>
  <c r="L204" i="20"/>
  <c r="M204" i="20"/>
  <c r="N204" i="20"/>
  <c r="O204" i="20"/>
  <c r="P204" i="20"/>
  <c r="Q204" i="20"/>
  <c r="B205" i="20"/>
  <c r="H205" i="20"/>
  <c r="I205" i="20"/>
  <c r="M206" i="20"/>
  <c r="N206" i="20"/>
  <c r="O206" i="20"/>
  <c r="P245" i="20"/>
  <c r="Q206" i="20"/>
  <c r="C207" i="20"/>
  <c r="D208" i="20"/>
  <c r="E208" i="20"/>
  <c r="F208" i="20"/>
  <c r="G208" i="20"/>
  <c r="H208" i="20"/>
  <c r="I208" i="20"/>
  <c r="J208" i="20"/>
  <c r="K208" i="20"/>
  <c r="L208" i="20"/>
  <c r="M208" i="20"/>
  <c r="N208" i="20"/>
  <c r="O208" i="20"/>
  <c r="P208" i="20"/>
  <c r="Q208" i="20"/>
  <c r="B209" i="20"/>
  <c r="O209" i="20"/>
  <c r="H246" i="20"/>
  <c r="I210" i="20"/>
  <c r="J210" i="20"/>
  <c r="K210" i="20"/>
  <c r="M210" i="20"/>
  <c r="O210" i="20"/>
  <c r="Q210" i="20"/>
  <c r="C158" i="20"/>
  <c r="D158" i="20"/>
  <c r="E158" i="20"/>
  <c r="O158" i="20"/>
  <c r="D159" i="20"/>
  <c r="E159" i="20"/>
  <c r="G159" i="20"/>
  <c r="H159" i="20"/>
  <c r="I159" i="20"/>
  <c r="Q159" i="20"/>
  <c r="C160" i="20"/>
  <c r="D160" i="20"/>
  <c r="E160" i="20"/>
  <c r="G160" i="20"/>
  <c r="H160" i="20"/>
  <c r="I160" i="20"/>
  <c r="D161" i="20"/>
  <c r="E161" i="20"/>
  <c r="G161" i="20"/>
  <c r="M161" i="20"/>
  <c r="G162" i="20"/>
  <c r="L162" i="20"/>
  <c r="M162" i="20"/>
  <c r="O162" i="20"/>
  <c r="P162" i="20"/>
  <c r="L163" i="20"/>
  <c r="O163" i="20"/>
  <c r="P163" i="20"/>
  <c r="C164" i="20"/>
  <c r="D164" i="20"/>
  <c r="E164" i="20"/>
  <c r="G164" i="20"/>
  <c r="M164" i="20"/>
  <c r="O164" i="20"/>
  <c r="C165" i="20"/>
  <c r="D165" i="20"/>
  <c r="E165" i="20"/>
  <c r="G165" i="20"/>
  <c r="L166" i="20"/>
  <c r="M166" i="20"/>
  <c r="O166" i="20"/>
  <c r="P166" i="20"/>
  <c r="Q166" i="20"/>
  <c r="C167" i="20"/>
  <c r="D167" i="20"/>
  <c r="E167" i="20"/>
  <c r="G167" i="20"/>
  <c r="H167" i="20"/>
  <c r="I167" i="20"/>
  <c r="E168" i="20"/>
  <c r="M168" i="20"/>
  <c r="O168" i="20"/>
  <c r="C169" i="20"/>
  <c r="D169" i="20"/>
  <c r="E169" i="20"/>
  <c r="G169" i="20"/>
  <c r="O169" i="20"/>
  <c r="P169" i="20"/>
  <c r="G170" i="20"/>
  <c r="H170" i="20"/>
  <c r="I170" i="20"/>
  <c r="L170" i="20"/>
  <c r="O170" i="20"/>
  <c r="P170" i="20"/>
  <c r="C171" i="20"/>
  <c r="D171" i="20"/>
  <c r="E171" i="20"/>
  <c r="G171" i="20"/>
  <c r="H171" i="20"/>
  <c r="I171" i="20"/>
  <c r="O172" i="20"/>
  <c r="E176" i="20"/>
  <c r="G176" i="20"/>
  <c r="M176" i="20"/>
  <c r="O176" i="20"/>
  <c r="P176" i="20"/>
  <c r="Q176" i="20"/>
  <c r="D177" i="20"/>
  <c r="E177" i="20"/>
  <c r="G177" i="20"/>
  <c r="D178" i="20"/>
  <c r="E178" i="20"/>
  <c r="G178" i="20"/>
  <c r="E179" i="20"/>
  <c r="G179" i="20"/>
  <c r="H179" i="20"/>
  <c r="I179" i="20"/>
  <c r="M179" i="20"/>
  <c r="P179" i="20"/>
  <c r="K180" i="20"/>
  <c r="O180" i="20"/>
  <c r="E181" i="20"/>
  <c r="G181" i="20"/>
  <c r="E183" i="20"/>
  <c r="G183" i="20"/>
  <c r="H183" i="20"/>
  <c r="I183" i="20"/>
  <c r="L183" i="20"/>
  <c r="M183" i="20"/>
  <c r="O183" i="20"/>
  <c r="P183" i="20"/>
  <c r="Q183" i="20"/>
  <c r="D185" i="20"/>
  <c r="E185" i="20"/>
  <c r="G185" i="20"/>
  <c r="K186" i="20"/>
  <c r="L186" i="20"/>
  <c r="M186" i="20"/>
  <c r="O186" i="20"/>
  <c r="P186" i="20"/>
  <c r="O187" i="20"/>
  <c r="P187" i="20"/>
  <c r="D189" i="20"/>
  <c r="E189" i="20"/>
  <c r="P189" i="20"/>
  <c r="K190" i="20"/>
  <c r="L190" i="20"/>
  <c r="M190" i="20"/>
  <c r="D191" i="20"/>
  <c r="E191" i="20"/>
  <c r="G191" i="20"/>
  <c r="E196" i="20"/>
  <c r="M196" i="20"/>
  <c r="M197" i="20"/>
  <c r="O197" i="20"/>
  <c r="P198" i="20"/>
  <c r="O199" i="20"/>
  <c r="P200" i="20"/>
  <c r="Q200" i="20"/>
  <c r="P201" i="20"/>
  <c r="E203" i="20"/>
  <c r="G203" i="20"/>
  <c r="H203" i="20"/>
  <c r="I203" i="20"/>
  <c r="L203" i="20"/>
  <c r="M203" i="20"/>
  <c r="O205" i="20"/>
  <c r="P205" i="20"/>
  <c r="Q205" i="20"/>
  <c r="M207" i="20"/>
  <c r="O207" i="20"/>
  <c r="P207" i="20"/>
  <c r="Q207" i="20"/>
  <c r="M209" i="20"/>
  <c r="P209" i="20"/>
  <c r="Q209" i="20"/>
  <c r="C210" i="20"/>
  <c r="D210" i="20"/>
  <c r="D227" i="20"/>
  <c r="L233" i="20"/>
  <c r="M163" i="19"/>
  <c r="O163" i="19"/>
  <c r="P158" i="19"/>
  <c r="Q159" i="19"/>
  <c r="B158" i="19"/>
  <c r="O215" i="20"/>
  <c r="B159" i="19"/>
  <c r="C159" i="19"/>
  <c r="D216" i="20"/>
  <c r="E216" i="20"/>
  <c r="G216" i="20"/>
  <c r="H216" i="20"/>
  <c r="I159" i="19"/>
  <c r="K159" i="19"/>
  <c r="L216" i="20"/>
  <c r="M216" i="20"/>
  <c r="B160" i="19"/>
  <c r="K160" i="19"/>
  <c r="M217" i="20"/>
  <c r="N160" i="19"/>
  <c r="O217" i="20"/>
  <c r="P217" i="20"/>
  <c r="B161" i="19"/>
  <c r="C161" i="19"/>
  <c r="D218" i="20"/>
  <c r="E218" i="20"/>
  <c r="G218" i="20"/>
  <c r="H218" i="20"/>
  <c r="I218" i="20"/>
  <c r="D219" i="21"/>
  <c r="E162" i="19"/>
  <c r="I219" i="20"/>
  <c r="K162" i="19"/>
  <c r="B163" i="19"/>
  <c r="D163" i="19"/>
  <c r="E163" i="19"/>
  <c r="G163" i="19"/>
  <c r="L220" i="20"/>
  <c r="M220" i="20"/>
  <c r="O220" i="20"/>
  <c r="C221" i="21"/>
  <c r="D221" i="21"/>
  <c r="E164" i="19"/>
  <c r="G221" i="20"/>
  <c r="I221" i="20"/>
  <c r="L222" i="21"/>
  <c r="M222" i="20"/>
  <c r="P222" i="21"/>
  <c r="B166" i="19"/>
  <c r="B167" i="19"/>
  <c r="E167" i="19"/>
  <c r="G167" i="19"/>
  <c r="H167" i="19"/>
  <c r="I167" i="19"/>
  <c r="C223" i="21"/>
  <c r="D223" i="21"/>
  <c r="E168" i="19"/>
  <c r="G168" i="19"/>
  <c r="H223" i="21"/>
  <c r="I168" i="19"/>
  <c r="K223" i="21"/>
  <c r="M223" i="20"/>
  <c r="O223" i="20"/>
  <c r="Q223" i="20"/>
  <c r="B169" i="19"/>
  <c r="E169" i="19"/>
  <c r="L169" i="19"/>
  <c r="M169" i="19"/>
  <c r="E170" i="19"/>
  <c r="G170" i="19"/>
  <c r="H170" i="19"/>
  <c r="B171" i="19"/>
  <c r="E171" i="19"/>
  <c r="I171" i="19"/>
  <c r="J171" i="19"/>
  <c r="B172" i="19"/>
  <c r="D224" i="20"/>
  <c r="D179" i="19"/>
  <c r="E226" i="20"/>
  <c r="H177" i="19"/>
  <c r="I226" i="20"/>
  <c r="K182" i="19"/>
  <c r="L184" i="19"/>
  <c r="O184" i="19"/>
  <c r="L227" i="20"/>
  <c r="O176" i="19"/>
  <c r="P227" i="20"/>
  <c r="Q227" i="20"/>
  <c r="C228" i="20"/>
  <c r="G177" i="19"/>
  <c r="I228" i="19"/>
  <c r="E229" i="20"/>
  <c r="F178" i="19"/>
  <c r="G178" i="19"/>
  <c r="J178" i="19"/>
  <c r="L178" i="19"/>
  <c r="N178" i="19"/>
  <c r="O178" i="19"/>
  <c r="Q229" i="20"/>
  <c r="K179" i="19"/>
  <c r="L179" i="19"/>
  <c r="O179" i="19"/>
  <c r="P230" i="20"/>
  <c r="Q230" i="20"/>
  <c r="C231" i="20"/>
  <c r="D231" i="20"/>
  <c r="E231" i="20"/>
  <c r="I231" i="20"/>
  <c r="K231" i="20"/>
  <c r="M231" i="20"/>
  <c r="C232" i="20"/>
  <c r="E232" i="20"/>
  <c r="G232" i="21"/>
  <c r="M232" i="20"/>
  <c r="O181" i="19"/>
  <c r="P181" i="19"/>
  <c r="Q232" i="19"/>
  <c r="P182" i="19"/>
  <c r="Q182" i="19"/>
  <c r="J183" i="19"/>
  <c r="L183" i="19"/>
  <c r="O183" i="19"/>
  <c r="P183" i="19"/>
  <c r="Q183" i="19"/>
  <c r="C233" i="20"/>
  <c r="C185" i="19"/>
  <c r="D185" i="19"/>
  <c r="E185" i="19"/>
  <c r="F185" i="19"/>
  <c r="G185" i="19"/>
  <c r="H185" i="19"/>
  <c r="I185" i="19"/>
  <c r="J185" i="19"/>
  <c r="K185" i="19"/>
  <c r="L185" i="19"/>
  <c r="M185" i="19"/>
  <c r="N185" i="19"/>
  <c r="O185" i="19"/>
  <c r="P185" i="19"/>
  <c r="Q185" i="19"/>
  <c r="B186" i="19"/>
  <c r="G186" i="19"/>
  <c r="J186" i="19"/>
  <c r="K186" i="19"/>
  <c r="L186" i="19"/>
  <c r="O186" i="19"/>
  <c r="Q186" i="19"/>
  <c r="D234" i="20"/>
  <c r="E234" i="20"/>
  <c r="G234" i="21"/>
  <c r="L234" i="20"/>
  <c r="M234" i="20"/>
  <c r="P188" i="19"/>
  <c r="Q188" i="19"/>
  <c r="B189" i="19"/>
  <c r="C189" i="19"/>
  <c r="D189" i="19"/>
  <c r="E189" i="19"/>
  <c r="F189" i="19"/>
  <c r="G189" i="19"/>
  <c r="H189" i="19"/>
  <c r="I189" i="19"/>
  <c r="J189" i="19"/>
  <c r="K189" i="19"/>
  <c r="L189" i="19"/>
  <c r="M189" i="19"/>
  <c r="N189" i="19"/>
  <c r="O189" i="19"/>
  <c r="Q189" i="19"/>
  <c r="B190" i="19"/>
  <c r="D190" i="19"/>
  <c r="Q190" i="19"/>
  <c r="D191" i="19"/>
  <c r="E235" i="20"/>
  <c r="F191" i="19"/>
  <c r="G191" i="19"/>
  <c r="H235" i="20"/>
  <c r="I235" i="20"/>
  <c r="K235" i="20"/>
  <c r="L235" i="20"/>
  <c r="M235" i="20"/>
  <c r="N191" i="19"/>
  <c r="O191" i="19"/>
  <c r="K200" i="19"/>
  <c r="O207" i="19"/>
  <c r="Q198" i="19"/>
  <c r="B195" i="19"/>
  <c r="C195" i="19"/>
  <c r="F195" i="19"/>
  <c r="B196" i="19"/>
  <c r="K196" i="19"/>
  <c r="L239" i="20"/>
  <c r="M239" i="20"/>
  <c r="N196" i="19"/>
  <c r="B197" i="19"/>
  <c r="C197" i="19"/>
  <c r="F197" i="19"/>
  <c r="K197" i="19"/>
  <c r="L197" i="19"/>
  <c r="M240" i="19"/>
  <c r="O240" i="19"/>
  <c r="F198" i="19"/>
  <c r="C199" i="19"/>
  <c r="D199" i="19"/>
  <c r="E199" i="19"/>
  <c r="G199" i="19"/>
  <c r="H199" i="19"/>
  <c r="I199" i="19"/>
  <c r="K199" i="19"/>
  <c r="L199" i="19"/>
  <c r="M199" i="19"/>
  <c r="H200" i="19"/>
  <c r="F201" i="19"/>
  <c r="G201" i="19"/>
  <c r="H201" i="19"/>
  <c r="I201" i="19"/>
  <c r="N201" i="19"/>
  <c r="B202" i="19"/>
  <c r="C202" i="19"/>
  <c r="D202" i="19"/>
  <c r="E202" i="19"/>
  <c r="F202" i="19"/>
  <c r="G202" i="19"/>
  <c r="H202" i="19"/>
  <c r="I202" i="19"/>
  <c r="E244" i="19"/>
  <c r="I203" i="19"/>
  <c r="K203" i="19"/>
  <c r="L203" i="19"/>
  <c r="M244" i="20"/>
  <c r="B204" i="19"/>
  <c r="D204" i="19"/>
  <c r="E204" i="19"/>
  <c r="F204" i="19"/>
  <c r="G204" i="19"/>
  <c r="H204" i="19"/>
  <c r="I204" i="19"/>
  <c r="J204" i="19"/>
  <c r="K204" i="19"/>
  <c r="L204" i="19"/>
  <c r="M204" i="19"/>
  <c r="B205" i="19"/>
  <c r="C205" i="19"/>
  <c r="J205" i="19"/>
  <c r="K205" i="19"/>
  <c r="L205" i="19"/>
  <c r="M205" i="19"/>
  <c r="N205" i="19"/>
  <c r="C206" i="19"/>
  <c r="D206" i="19"/>
  <c r="D207" i="19"/>
  <c r="F207" i="19"/>
  <c r="G207" i="19"/>
  <c r="H207" i="19"/>
  <c r="I207" i="19"/>
  <c r="J207" i="19"/>
  <c r="K207" i="19"/>
  <c r="M207" i="19"/>
  <c r="N207" i="19"/>
  <c r="B208" i="19"/>
  <c r="F208" i="19"/>
  <c r="J208" i="19"/>
  <c r="K208" i="19"/>
  <c r="L208" i="19"/>
  <c r="M208" i="19"/>
  <c r="B209" i="19"/>
  <c r="C209" i="19"/>
  <c r="D209" i="19"/>
  <c r="G209" i="19"/>
  <c r="H209" i="19"/>
  <c r="I209" i="19"/>
  <c r="J209" i="19"/>
  <c r="K209" i="19"/>
  <c r="L209" i="19"/>
  <c r="M209" i="19"/>
  <c r="N209" i="19"/>
  <c r="B210" i="19"/>
  <c r="F210" i="19"/>
  <c r="K210" i="19"/>
  <c r="L210" i="19"/>
  <c r="M246" i="19"/>
  <c r="O210" i="19"/>
  <c r="E158" i="19"/>
  <c r="I158" i="19"/>
  <c r="K158" i="19"/>
  <c r="L158" i="19"/>
  <c r="M158" i="19"/>
  <c r="E160" i="19"/>
  <c r="O160" i="19"/>
  <c r="P160" i="19"/>
  <c r="Q160" i="19"/>
  <c r="E161" i="19"/>
  <c r="G161" i="19"/>
  <c r="H161" i="19"/>
  <c r="I161" i="19"/>
  <c r="K161" i="19"/>
  <c r="L161" i="19"/>
  <c r="M161" i="19"/>
  <c r="O161" i="19"/>
  <c r="P161" i="19"/>
  <c r="Q161" i="19"/>
  <c r="H163" i="19"/>
  <c r="I163" i="19"/>
  <c r="K165" i="19"/>
  <c r="L165" i="19"/>
  <c r="M165" i="19"/>
  <c r="O165" i="19"/>
  <c r="P165" i="19"/>
  <c r="Q165" i="19"/>
  <c r="C166" i="19"/>
  <c r="E166" i="19"/>
  <c r="G166" i="19"/>
  <c r="H166" i="19"/>
  <c r="I166" i="19"/>
  <c r="K166" i="19"/>
  <c r="L166" i="19"/>
  <c r="I170" i="19"/>
  <c r="K170" i="19"/>
  <c r="L170" i="19"/>
  <c r="M170" i="19"/>
  <c r="O170" i="19"/>
  <c r="P170" i="19"/>
  <c r="Q170" i="19"/>
  <c r="C171" i="19"/>
  <c r="D171" i="19"/>
  <c r="G171" i="19"/>
  <c r="H171" i="19"/>
  <c r="C176" i="19"/>
  <c r="D176" i="19"/>
  <c r="K176" i="19"/>
  <c r="P177" i="19"/>
  <c r="D180" i="19"/>
  <c r="G180" i="19"/>
  <c r="H180" i="19"/>
  <c r="K180" i="19"/>
  <c r="L180" i="19"/>
  <c r="O180" i="19"/>
  <c r="P180" i="19"/>
  <c r="G181" i="19"/>
  <c r="L182" i="19"/>
  <c r="C183" i="19"/>
  <c r="D183" i="19"/>
  <c r="D184" i="19"/>
  <c r="G184" i="19"/>
  <c r="P184" i="19"/>
  <c r="P186" i="19"/>
  <c r="G187" i="19"/>
  <c r="H187" i="19"/>
  <c r="K187" i="19"/>
  <c r="L187" i="19"/>
  <c r="O187" i="19"/>
  <c r="P187" i="19"/>
  <c r="C188" i="19"/>
  <c r="D188" i="19"/>
  <c r="G188" i="19"/>
  <c r="K188" i="19"/>
  <c r="L188" i="19"/>
  <c r="P189" i="19"/>
  <c r="G190" i="19"/>
  <c r="P190" i="19"/>
  <c r="Q195" i="19"/>
  <c r="C196" i="19"/>
  <c r="D196" i="19"/>
  <c r="E196" i="19"/>
  <c r="G196" i="19"/>
  <c r="H196" i="19"/>
  <c r="I196" i="19"/>
  <c r="D198" i="19"/>
  <c r="E198" i="19"/>
  <c r="K198" i="19"/>
  <c r="L198" i="19"/>
  <c r="M198" i="19"/>
  <c r="P198" i="19"/>
  <c r="L200" i="19"/>
  <c r="M200" i="19"/>
  <c r="C201" i="19"/>
  <c r="D201" i="19"/>
  <c r="E201" i="19"/>
  <c r="K201" i="19"/>
  <c r="L201" i="19"/>
  <c r="M201" i="19"/>
  <c r="C203" i="19"/>
  <c r="D203" i="19"/>
  <c r="E203" i="19"/>
  <c r="G203" i="19"/>
  <c r="H203" i="19"/>
  <c r="C204" i="19"/>
  <c r="D205" i="19"/>
  <c r="E205" i="19"/>
  <c r="G205" i="19"/>
  <c r="H205" i="19"/>
  <c r="I205" i="19"/>
  <c r="G206" i="19"/>
  <c r="H206" i="19"/>
  <c r="K206" i="19"/>
  <c r="L206" i="19"/>
  <c r="M206" i="19"/>
  <c r="L207" i="19"/>
  <c r="C208" i="19"/>
  <c r="D208" i="19"/>
  <c r="E208" i="19"/>
  <c r="G208" i="19"/>
  <c r="H208" i="19"/>
  <c r="I208" i="19"/>
  <c r="C210" i="19"/>
  <c r="D210" i="19"/>
  <c r="E210" i="19"/>
  <c r="G210" i="19"/>
  <c r="H210" i="19"/>
  <c r="I210" i="19"/>
  <c r="E215" i="19"/>
  <c r="Q219" i="19"/>
  <c r="Q220" i="19"/>
  <c r="Q221" i="19"/>
  <c r="Q222" i="19"/>
  <c r="E223" i="19"/>
  <c r="Q223" i="19"/>
  <c r="E230" i="19"/>
  <c r="I231" i="19"/>
  <c r="M231" i="19"/>
  <c r="E232" i="19"/>
  <c r="I232" i="19"/>
  <c r="I233" i="19"/>
  <c r="M233" i="19"/>
  <c r="I234" i="19"/>
  <c r="M234" i="19"/>
  <c r="Q234" i="19"/>
  <c r="M235" i="19"/>
  <c r="Q243" i="19"/>
  <c r="Q245" i="19"/>
  <c r="E84" i="18"/>
  <c r="C85" i="18"/>
  <c r="Q86" i="18"/>
  <c r="G217" i="19"/>
  <c r="I220" i="19"/>
  <c r="Q215" i="19"/>
  <c r="I230" i="19"/>
  <c r="Q228" i="19"/>
  <c r="M86" i="18"/>
  <c r="B61" i="6"/>
  <c r="E90" i="18"/>
  <c r="F61" i="6"/>
  <c r="J61" i="6"/>
  <c r="N61" i="6"/>
  <c r="B62" i="6"/>
  <c r="E91" i="18"/>
  <c r="F62" i="6"/>
  <c r="I91" i="18"/>
  <c r="J62" i="6"/>
  <c r="M91" i="18"/>
  <c r="N62" i="6"/>
  <c r="Q91" i="18"/>
  <c r="B63" i="6"/>
  <c r="E92" i="18"/>
  <c r="F63" i="6"/>
  <c r="J63" i="6"/>
  <c r="K92" i="18"/>
  <c r="N63" i="6"/>
  <c r="O92" i="18"/>
  <c r="Q92" i="18"/>
  <c r="B94" i="6"/>
  <c r="F94" i="6"/>
  <c r="J94" i="6"/>
  <c r="N94" i="6"/>
  <c r="B70" i="18"/>
  <c r="F70" i="18"/>
  <c r="H70" i="18"/>
  <c r="A71" i="18"/>
  <c r="D70" i="18"/>
  <c r="E70" i="18"/>
  <c r="I70" i="18"/>
  <c r="J70" i="18"/>
  <c r="L70" i="18"/>
  <c r="M70" i="18"/>
  <c r="N70" i="18"/>
  <c r="P70" i="18"/>
  <c r="A72" i="18"/>
  <c r="A73" i="18"/>
  <c r="G75" i="18"/>
  <c r="C75" i="18"/>
  <c r="C40" i="9"/>
  <c r="D40" i="9"/>
  <c r="E40" i="9"/>
  <c r="F40" i="9"/>
  <c r="G40" i="9"/>
  <c r="H40" i="9"/>
  <c r="I40" i="9"/>
  <c r="J40" i="9"/>
  <c r="K40" i="9"/>
  <c r="L40" i="9"/>
  <c r="M40" i="9"/>
  <c r="N40" i="9"/>
  <c r="P40" i="9"/>
  <c r="Q40" i="9"/>
  <c r="C79" i="18"/>
  <c r="C108" i="6" s="1"/>
  <c r="G80" i="18"/>
  <c r="G109" i="6" s="1"/>
  <c r="N81" i="18"/>
  <c r="N110" i="6" s="1"/>
  <c r="O81" i="18"/>
  <c r="O102" i="18" s="1"/>
  <c r="Q81" i="18"/>
  <c r="Q110" i="6" s="1"/>
  <c r="Q84" i="18"/>
  <c r="E85" i="18"/>
  <c r="I85" i="18"/>
  <c r="M85" i="18"/>
  <c r="Q85" i="18"/>
  <c r="E86" i="18"/>
  <c r="I86" i="18"/>
  <c r="E95" i="18"/>
  <c r="I95" i="18"/>
  <c r="M95" i="18"/>
  <c r="Q95" i="18"/>
  <c r="E96" i="18"/>
  <c r="M96" i="18"/>
  <c r="E97" i="18"/>
  <c r="I97" i="18"/>
  <c r="M97" i="18"/>
  <c r="Q97" i="18"/>
  <c r="M98" i="18"/>
  <c r="Q98" i="18"/>
  <c r="B164" i="17"/>
  <c r="E164" i="17"/>
  <c r="F163" i="17"/>
  <c r="G164" i="17"/>
  <c r="H163" i="17"/>
  <c r="I164" i="17"/>
  <c r="C159" i="17"/>
  <c r="D159" i="17"/>
  <c r="E159" i="17"/>
  <c r="G159" i="17"/>
  <c r="H159" i="17"/>
  <c r="I159" i="17"/>
  <c r="K159" i="17"/>
  <c r="L159" i="17"/>
  <c r="N221" i="17"/>
  <c r="O221" i="17"/>
  <c r="P221" i="17"/>
  <c r="Q221" i="17"/>
  <c r="B222" i="17"/>
  <c r="C222" i="17"/>
  <c r="D222" i="17"/>
  <c r="E160" i="17"/>
  <c r="F222" i="17"/>
  <c r="H222" i="17"/>
  <c r="J222" i="17"/>
  <c r="C223" i="17"/>
  <c r="D223" i="17"/>
  <c r="E223" i="17"/>
  <c r="I161" i="17"/>
  <c r="K161" i="17"/>
  <c r="L161" i="17"/>
  <c r="N223" i="17"/>
  <c r="C162" i="17"/>
  <c r="E162" i="17"/>
  <c r="F224" i="17"/>
  <c r="G162" i="17"/>
  <c r="H162" i="17"/>
  <c r="K162" i="17"/>
  <c r="M162" i="17"/>
  <c r="O224" i="17"/>
  <c r="P224" i="17"/>
  <c r="Q224" i="17"/>
  <c r="B163" i="17"/>
  <c r="C163" i="17"/>
  <c r="D163" i="17"/>
  <c r="N163" i="17"/>
  <c r="P163" i="17"/>
  <c r="Q164" i="17"/>
  <c r="B165" i="17"/>
  <c r="C165" i="17"/>
  <c r="D165" i="17"/>
  <c r="E165" i="17"/>
  <c r="F165" i="17"/>
  <c r="G165" i="17"/>
  <c r="H165" i="17"/>
  <c r="I165" i="17"/>
  <c r="K165" i="17"/>
  <c r="M165" i="17"/>
  <c r="O165" i="17"/>
  <c r="P165" i="17"/>
  <c r="Q165" i="17"/>
  <c r="D174" i="17"/>
  <c r="G230" i="17"/>
  <c r="H230" i="17"/>
  <c r="I230" i="17"/>
  <c r="J230" i="17"/>
  <c r="K230" i="17"/>
  <c r="N230" i="17"/>
  <c r="B231" i="17"/>
  <c r="F231" i="17"/>
  <c r="D232" i="17"/>
  <c r="E232" i="17"/>
  <c r="F232" i="17"/>
  <c r="H232" i="17"/>
  <c r="J232" i="17"/>
  <c r="N232" i="17"/>
  <c r="Q232" i="17"/>
  <c r="C171" i="17"/>
  <c r="D171" i="17"/>
  <c r="E171" i="17"/>
  <c r="O233" i="17"/>
  <c r="Q233" i="17"/>
  <c r="B173" i="17"/>
  <c r="C235" i="17"/>
  <c r="D235" i="17"/>
  <c r="F173" i="17"/>
  <c r="J173" i="17"/>
  <c r="N173" i="17"/>
  <c r="B176" i="17"/>
  <c r="C176" i="17"/>
  <c r="D176" i="17"/>
  <c r="E176" i="17"/>
  <c r="F176" i="17"/>
  <c r="G176" i="17"/>
  <c r="H176" i="17"/>
  <c r="I176" i="17"/>
  <c r="J176" i="17"/>
  <c r="K176" i="17"/>
  <c r="L176" i="17"/>
  <c r="M176" i="17"/>
  <c r="N176" i="17"/>
  <c r="O176" i="17"/>
  <c r="P176" i="17"/>
  <c r="Q176" i="17"/>
  <c r="B180" i="17"/>
  <c r="C180" i="17"/>
  <c r="D180" i="17"/>
  <c r="E180" i="17"/>
  <c r="F180" i="17"/>
  <c r="G180" i="17"/>
  <c r="H180" i="17"/>
  <c r="I180" i="17"/>
  <c r="J180" i="17"/>
  <c r="K180" i="17"/>
  <c r="L180" i="17"/>
  <c r="M180" i="17"/>
  <c r="N180" i="17"/>
  <c r="O180" i="17"/>
  <c r="P180" i="17"/>
  <c r="B75" i="14"/>
  <c r="F75" i="14"/>
  <c r="J75" i="14"/>
  <c r="N75" i="14"/>
  <c r="N76" i="14"/>
  <c r="N105" i="6" s="1"/>
  <c r="P189" i="17"/>
  <c r="C184" i="17"/>
  <c r="D184" i="17"/>
  <c r="E184" i="17"/>
  <c r="G184" i="17"/>
  <c r="K184" i="17"/>
  <c r="L184" i="17"/>
  <c r="M184" i="17"/>
  <c r="O184" i="17"/>
  <c r="P184" i="17"/>
  <c r="B185" i="17"/>
  <c r="C185" i="17"/>
  <c r="D185" i="17"/>
  <c r="E185" i="17"/>
  <c r="F185" i="17"/>
  <c r="J241" i="17"/>
  <c r="Q185" i="17"/>
  <c r="E186" i="17"/>
  <c r="J242" i="17"/>
  <c r="K186" i="17"/>
  <c r="M186" i="17"/>
  <c r="N242" i="17"/>
  <c r="O186" i="17"/>
  <c r="P186" i="17"/>
  <c r="Q186" i="17"/>
  <c r="B187" i="17"/>
  <c r="C187" i="17"/>
  <c r="D187" i="17"/>
  <c r="G243" i="17"/>
  <c r="H243" i="17"/>
  <c r="I243" i="17"/>
  <c r="J243" i="17"/>
  <c r="K243" i="17"/>
  <c r="N243" i="17"/>
  <c r="E188" i="17"/>
  <c r="F188" i="17"/>
  <c r="G188" i="17"/>
  <c r="I188" i="17"/>
  <c r="J188" i="17"/>
  <c r="K188" i="17"/>
  <c r="L188" i="17"/>
  <c r="M188" i="17"/>
  <c r="N188" i="17"/>
  <c r="O188" i="17"/>
  <c r="P188" i="17"/>
  <c r="C189" i="17"/>
  <c r="D189" i="17"/>
  <c r="E189" i="17"/>
  <c r="F189" i="17"/>
  <c r="G189" i="17"/>
  <c r="H189" i="17"/>
  <c r="I189" i="17"/>
  <c r="J189" i="17"/>
  <c r="K189" i="17"/>
  <c r="N189" i="17"/>
  <c r="E190" i="17"/>
  <c r="F190" i="17"/>
  <c r="M190" i="17"/>
  <c r="O190" i="17"/>
  <c r="P190" i="17"/>
  <c r="B191" i="17"/>
  <c r="C191" i="17"/>
  <c r="D191" i="17"/>
  <c r="E191" i="17"/>
  <c r="F191" i="17"/>
  <c r="G191" i="17"/>
  <c r="H191" i="17"/>
  <c r="J191" i="17"/>
  <c r="E192" i="17"/>
  <c r="F192" i="17"/>
  <c r="G192" i="17"/>
  <c r="H192" i="17"/>
  <c r="I192" i="17"/>
  <c r="J192" i="17"/>
  <c r="K192" i="17"/>
  <c r="L192" i="17"/>
  <c r="M192" i="17"/>
  <c r="N192" i="17"/>
  <c r="O192" i="17"/>
  <c r="Q192" i="17"/>
  <c r="B193" i="17"/>
  <c r="C193" i="17"/>
  <c r="D193" i="17"/>
  <c r="E193" i="17"/>
  <c r="F193" i="17"/>
  <c r="O193" i="17"/>
  <c r="P193" i="17"/>
  <c r="Q193" i="17"/>
  <c r="B194" i="17"/>
  <c r="C194" i="17"/>
  <c r="D194" i="17"/>
  <c r="E194" i="17"/>
  <c r="F194" i="17"/>
  <c r="G194" i="17"/>
  <c r="H194" i="17"/>
  <c r="I194" i="17"/>
  <c r="J194" i="17"/>
  <c r="K194" i="17"/>
  <c r="L194" i="17"/>
  <c r="M194" i="17"/>
  <c r="N194" i="17"/>
  <c r="O194" i="17"/>
  <c r="P194" i="17"/>
  <c r="B195" i="17"/>
  <c r="C195" i="17"/>
  <c r="D195" i="17"/>
  <c r="E195" i="17"/>
  <c r="F195" i="17"/>
  <c r="G195" i="17"/>
  <c r="H195" i="17"/>
  <c r="I195" i="17"/>
  <c r="J195" i="17"/>
  <c r="K195" i="17"/>
  <c r="L195" i="17"/>
  <c r="M195" i="17"/>
  <c r="N195" i="17"/>
  <c r="O195" i="17"/>
  <c r="P195" i="17"/>
  <c r="Q195" i="17"/>
  <c r="C196" i="17"/>
  <c r="D196" i="17"/>
  <c r="E196" i="17"/>
  <c r="F196" i="17"/>
  <c r="J196" i="17"/>
  <c r="E197" i="17"/>
  <c r="F197" i="17"/>
  <c r="G197" i="17"/>
  <c r="H197" i="17"/>
  <c r="I197" i="17"/>
  <c r="J197" i="17"/>
  <c r="K197" i="17"/>
  <c r="L197" i="17"/>
  <c r="M197" i="17"/>
  <c r="N197" i="17"/>
  <c r="O197" i="17"/>
  <c r="P197" i="17"/>
  <c r="Q197" i="17"/>
  <c r="B198" i="17"/>
  <c r="C198" i="17"/>
  <c r="D198" i="17"/>
  <c r="E198" i="17"/>
  <c r="F198" i="17"/>
  <c r="G198" i="17"/>
  <c r="H198" i="17"/>
  <c r="I198" i="17"/>
  <c r="J198" i="17"/>
  <c r="K198" i="17"/>
  <c r="L198" i="17"/>
  <c r="B201" i="17"/>
  <c r="C201" i="17"/>
  <c r="D201" i="17"/>
  <c r="E201" i="17"/>
  <c r="F201" i="17"/>
  <c r="G201" i="17"/>
  <c r="J201" i="17"/>
  <c r="K201" i="17"/>
  <c r="L201" i="17"/>
  <c r="M201" i="17"/>
  <c r="N201" i="17"/>
  <c r="O201" i="17"/>
  <c r="P201" i="17"/>
  <c r="Q201" i="17"/>
  <c r="B202" i="17"/>
  <c r="C202" i="17"/>
  <c r="D202" i="17"/>
  <c r="E202" i="17"/>
  <c r="F202" i="17"/>
  <c r="G251" i="17"/>
  <c r="H202" i="17"/>
  <c r="L251" i="17"/>
  <c r="M251" i="17"/>
  <c r="O251" i="17"/>
  <c r="P251" i="17"/>
  <c r="Q251" i="17"/>
  <c r="D203" i="17"/>
  <c r="E203" i="17"/>
  <c r="F203" i="17"/>
  <c r="G252" i="17"/>
  <c r="H252" i="17"/>
  <c r="I252" i="17"/>
  <c r="K203" i="17"/>
  <c r="L203" i="17"/>
  <c r="M203" i="17"/>
  <c r="N203" i="17"/>
  <c r="O203" i="17"/>
  <c r="P203" i="17"/>
  <c r="B204" i="17"/>
  <c r="D204" i="17"/>
  <c r="E204" i="17"/>
  <c r="F204" i="17"/>
  <c r="G204" i="17"/>
  <c r="J204" i="17"/>
  <c r="B205" i="17"/>
  <c r="B207" i="17"/>
  <c r="B208" i="17"/>
  <c r="C208" i="17"/>
  <c r="D208" i="17"/>
  <c r="E208" i="17"/>
  <c r="F208" i="17"/>
  <c r="G208" i="17"/>
  <c r="H208" i="17"/>
  <c r="I208" i="17"/>
  <c r="J208" i="17"/>
  <c r="K208" i="17"/>
  <c r="L208" i="17"/>
  <c r="M208" i="17"/>
  <c r="N208" i="17"/>
  <c r="O208" i="17"/>
  <c r="P208" i="17"/>
  <c r="Q208" i="17"/>
  <c r="P210" i="17"/>
  <c r="E211" i="17"/>
  <c r="F211" i="17"/>
  <c r="G211" i="17"/>
  <c r="H211" i="17"/>
  <c r="J211" i="17"/>
  <c r="P212" i="17"/>
  <c r="P213" i="17"/>
  <c r="B215" i="17"/>
  <c r="C215" i="17"/>
  <c r="D215" i="17"/>
  <c r="M215" i="17"/>
  <c r="N215" i="17"/>
  <c r="O215" i="17"/>
  <c r="P215" i="17"/>
  <c r="Q215" i="17"/>
  <c r="B77" i="14"/>
  <c r="B106" i="6" s="1"/>
  <c r="N77" i="14"/>
  <c r="N106" i="6" s="1"/>
  <c r="P209" i="17"/>
  <c r="F160" i="17"/>
  <c r="H160" i="17"/>
  <c r="J160" i="17"/>
  <c r="C161" i="17"/>
  <c r="D161" i="17"/>
  <c r="E161" i="17"/>
  <c r="M161" i="17"/>
  <c r="N161" i="17"/>
  <c r="O161" i="17"/>
  <c r="P161" i="17"/>
  <c r="D162" i="17"/>
  <c r="F162" i="17"/>
  <c r="O162" i="17"/>
  <c r="P162" i="17"/>
  <c r="J165" i="17"/>
  <c r="L165" i="17"/>
  <c r="N165" i="17"/>
  <c r="G168" i="17"/>
  <c r="H168" i="17"/>
  <c r="I168" i="17"/>
  <c r="K168" i="17"/>
  <c r="L168" i="17"/>
  <c r="M168" i="17"/>
  <c r="N168" i="17"/>
  <c r="O168" i="17"/>
  <c r="P168" i="17"/>
  <c r="Q168" i="17"/>
  <c r="B169" i="17"/>
  <c r="C169" i="17"/>
  <c r="D169" i="17"/>
  <c r="E169" i="17"/>
  <c r="F169" i="17"/>
  <c r="D170" i="17"/>
  <c r="E170" i="17"/>
  <c r="F170" i="17"/>
  <c r="G170" i="17"/>
  <c r="H170" i="17"/>
  <c r="I170" i="17"/>
  <c r="J170" i="17"/>
  <c r="K170" i="17"/>
  <c r="L170" i="17"/>
  <c r="M170" i="17"/>
  <c r="N170" i="17"/>
  <c r="O170" i="17"/>
  <c r="P170" i="17"/>
  <c r="Q170" i="17"/>
  <c r="P171" i="17"/>
  <c r="L173" i="17"/>
  <c r="M173" i="17"/>
  <c r="O173" i="17"/>
  <c r="P173" i="17"/>
  <c r="Q173" i="17"/>
  <c r="Q180" i="17"/>
  <c r="H184" i="17"/>
  <c r="I184" i="17"/>
  <c r="G186" i="17"/>
  <c r="H186" i="17"/>
  <c r="I186" i="17"/>
  <c r="J186" i="17"/>
  <c r="L186" i="17"/>
  <c r="N186" i="17"/>
  <c r="G187" i="17"/>
  <c r="H187" i="17"/>
  <c r="I187" i="17"/>
  <c r="J187" i="17"/>
  <c r="L187" i="17"/>
  <c r="M187" i="17"/>
  <c r="N187" i="17"/>
  <c r="H188" i="17"/>
  <c r="L189" i="17"/>
  <c r="M189" i="17"/>
  <c r="I191" i="17"/>
  <c r="K191" i="17"/>
  <c r="L191" i="17"/>
  <c r="M191" i="17"/>
  <c r="N191" i="17"/>
  <c r="O191" i="17"/>
  <c r="P191" i="17"/>
  <c r="Q191" i="17"/>
  <c r="P192" i="17"/>
  <c r="H193" i="17"/>
  <c r="I193" i="17"/>
  <c r="J193" i="17"/>
  <c r="K193" i="17"/>
  <c r="L193" i="17"/>
  <c r="M193" i="17"/>
  <c r="N193" i="17"/>
  <c r="Q194" i="17"/>
  <c r="G196" i="17"/>
  <c r="H196" i="17"/>
  <c r="I196" i="17"/>
  <c r="K196" i="17"/>
  <c r="L196" i="17"/>
  <c r="M196" i="17"/>
  <c r="N196" i="17"/>
  <c r="M198" i="17"/>
  <c r="N198" i="17"/>
  <c r="O198" i="17"/>
  <c r="P198" i="17"/>
  <c r="Q198" i="17"/>
  <c r="H201" i="17"/>
  <c r="I202" i="17"/>
  <c r="J202" i="17"/>
  <c r="K202" i="17"/>
  <c r="L202" i="17"/>
  <c r="M202" i="17"/>
  <c r="N202" i="17"/>
  <c r="O202" i="17"/>
  <c r="P202" i="17"/>
  <c r="Q202" i="17"/>
  <c r="H203" i="17"/>
  <c r="I203" i="17"/>
  <c r="P205" i="17"/>
  <c r="P206" i="17"/>
  <c r="P207" i="17"/>
  <c r="B211" i="17"/>
  <c r="C211" i="17"/>
  <c r="D211" i="17"/>
  <c r="I211" i="17"/>
  <c r="K211" i="17"/>
  <c r="L211" i="17"/>
  <c r="M211" i="17"/>
  <c r="N211" i="17"/>
  <c r="O211" i="17"/>
  <c r="P211" i="17"/>
  <c r="Q211" i="17"/>
  <c r="P214" i="17"/>
  <c r="E215" i="17"/>
  <c r="F215" i="17"/>
  <c r="G215" i="17"/>
  <c r="H215" i="17"/>
  <c r="I215" i="17"/>
  <c r="J215" i="17"/>
  <c r="K215" i="17"/>
  <c r="L215" i="17"/>
  <c r="C221" i="17"/>
  <c r="D221" i="17"/>
  <c r="E221" i="17"/>
  <c r="G221" i="17"/>
  <c r="H221" i="17"/>
  <c r="I221" i="17"/>
  <c r="K221" i="17"/>
  <c r="L221" i="17"/>
  <c r="E222" i="17"/>
  <c r="I223" i="17"/>
  <c r="K223" i="17"/>
  <c r="M223" i="17"/>
  <c r="O223" i="17"/>
  <c r="P223" i="17"/>
  <c r="C224" i="17"/>
  <c r="D224" i="17"/>
  <c r="E224" i="17"/>
  <c r="G224" i="17"/>
  <c r="H224" i="17"/>
  <c r="M224" i="17"/>
  <c r="L230" i="17"/>
  <c r="M230" i="17"/>
  <c r="O230" i="17"/>
  <c r="P230" i="17"/>
  <c r="Q230" i="17"/>
  <c r="C231" i="17"/>
  <c r="D231" i="17"/>
  <c r="E231" i="17"/>
  <c r="G232" i="17"/>
  <c r="I232" i="17"/>
  <c r="K232" i="17"/>
  <c r="L232" i="17"/>
  <c r="M232" i="17"/>
  <c r="O232" i="17"/>
  <c r="P232" i="17"/>
  <c r="P233" i="17"/>
  <c r="L235" i="17"/>
  <c r="M235" i="17"/>
  <c r="O235" i="17"/>
  <c r="P235" i="17"/>
  <c r="Q235" i="17"/>
  <c r="D239" i="17"/>
  <c r="C240" i="17"/>
  <c r="D240" i="17"/>
  <c r="E240" i="17"/>
  <c r="H240" i="17"/>
  <c r="I240" i="17"/>
  <c r="K240" i="17"/>
  <c r="L240" i="17"/>
  <c r="M240" i="17"/>
  <c r="O240" i="17"/>
  <c r="P240" i="17"/>
  <c r="E241" i="17"/>
  <c r="Q241" i="17"/>
  <c r="E242" i="17"/>
  <c r="G242" i="17"/>
  <c r="H242" i="17"/>
  <c r="I242" i="17"/>
  <c r="K242" i="17"/>
  <c r="L242" i="17"/>
  <c r="M242" i="17"/>
  <c r="O242" i="17"/>
  <c r="P242" i="17"/>
  <c r="C243" i="17"/>
  <c r="D243" i="17"/>
  <c r="L243" i="17"/>
  <c r="M243" i="17"/>
  <c r="B250" i="17"/>
  <c r="C250" i="17"/>
  <c r="D250" i="17"/>
  <c r="E250" i="17"/>
  <c r="F250" i="17"/>
  <c r="G250" i="17"/>
  <c r="H250" i="17"/>
  <c r="J250" i="17"/>
  <c r="L250" i="17"/>
  <c r="M250" i="17"/>
  <c r="D251" i="17"/>
  <c r="F251" i="17"/>
  <c r="H251" i="17"/>
  <c r="I251" i="17"/>
  <c r="J251" i="17"/>
  <c r="K251" i="17"/>
  <c r="N251" i="17"/>
  <c r="D252" i="17"/>
  <c r="K252" i="17"/>
  <c r="L252" i="17"/>
  <c r="M252" i="17"/>
  <c r="N252" i="17"/>
  <c r="O252" i="17"/>
  <c r="P252" i="17"/>
  <c r="B253" i="17"/>
  <c r="D253" i="17"/>
  <c r="E253" i="17"/>
  <c r="F253" i="17"/>
  <c r="G253" i="17"/>
  <c r="F159" i="16"/>
  <c r="H162" i="16"/>
  <c r="N164" i="16"/>
  <c r="O160" i="16"/>
  <c r="P160" i="16"/>
  <c r="B160" i="16"/>
  <c r="C160" i="16"/>
  <c r="D160" i="16"/>
  <c r="E160" i="16"/>
  <c r="F160" i="16"/>
  <c r="J160" i="16"/>
  <c r="E161" i="16"/>
  <c r="H161" i="16"/>
  <c r="J161" i="16"/>
  <c r="L161" i="16"/>
  <c r="O161" i="16"/>
  <c r="P161" i="16"/>
  <c r="B162" i="16"/>
  <c r="E162" i="16"/>
  <c r="E163" i="16"/>
  <c r="J163" i="16"/>
  <c r="B164" i="16"/>
  <c r="C164" i="16"/>
  <c r="E164" i="16"/>
  <c r="Q164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B92" i="14"/>
  <c r="F171" i="16"/>
  <c r="G171" i="16"/>
  <c r="H171" i="16"/>
  <c r="I171" i="16"/>
  <c r="J171" i="16"/>
  <c r="N169" i="16"/>
  <c r="O169" i="16"/>
  <c r="P169" i="16"/>
  <c r="Q176" i="16"/>
  <c r="Q168" i="16"/>
  <c r="B169" i="16"/>
  <c r="C169" i="16"/>
  <c r="D169" i="16"/>
  <c r="E169" i="16"/>
  <c r="F169" i="16"/>
  <c r="G169" i="16"/>
  <c r="H169" i="16"/>
  <c r="J169" i="16"/>
  <c r="D170" i="16"/>
  <c r="H170" i="16"/>
  <c r="I170" i="16"/>
  <c r="J170" i="16"/>
  <c r="K170" i="16"/>
  <c r="L170" i="16"/>
  <c r="M170" i="16"/>
  <c r="N170" i="16"/>
  <c r="O170" i="16"/>
  <c r="P170" i="16"/>
  <c r="Q170" i="16"/>
  <c r="Q171" i="16"/>
  <c r="E172" i="16"/>
  <c r="F172" i="16"/>
  <c r="G172" i="16"/>
  <c r="H172" i="16"/>
  <c r="J172" i="16"/>
  <c r="E173" i="16"/>
  <c r="Q173" i="16"/>
  <c r="E174" i="16"/>
  <c r="F174" i="16"/>
  <c r="G174" i="16"/>
  <c r="H174" i="16"/>
  <c r="J174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D176" i="16"/>
  <c r="E176" i="16"/>
  <c r="F176" i="16"/>
  <c r="G176" i="16"/>
  <c r="H176" i="16"/>
  <c r="J176" i="16"/>
  <c r="F177" i="16"/>
  <c r="G177" i="16"/>
  <c r="D178" i="16"/>
  <c r="E178" i="16"/>
  <c r="Q178" i="16"/>
  <c r="E179" i="16"/>
  <c r="F179" i="16"/>
  <c r="G179" i="16"/>
  <c r="H179" i="16"/>
  <c r="J179" i="16"/>
  <c r="Q180" i="16"/>
  <c r="B189" i="16"/>
  <c r="C189" i="16"/>
  <c r="F185" i="16"/>
  <c r="G93" i="14"/>
  <c r="I184" i="16"/>
  <c r="K184" i="16"/>
  <c r="M184" i="16"/>
  <c r="N184" i="16"/>
  <c r="O184" i="16"/>
  <c r="P184" i="16"/>
  <c r="Q185" i="16"/>
  <c r="E186" i="16"/>
  <c r="F186" i="16"/>
  <c r="I186" i="16"/>
  <c r="J186" i="16"/>
  <c r="K186" i="16"/>
  <c r="I187" i="16"/>
  <c r="N187" i="16"/>
  <c r="O187" i="16"/>
  <c r="P187" i="16"/>
  <c r="Q187" i="16"/>
  <c r="N188" i="16"/>
  <c r="O188" i="16"/>
  <c r="P188" i="16"/>
  <c r="Q188" i="16"/>
  <c r="I189" i="16"/>
  <c r="K189" i="16"/>
  <c r="L245" i="16"/>
  <c r="M189" i="16"/>
  <c r="N189" i="16"/>
  <c r="Q189" i="16"/>
  <c r="P190" i="16"/>
  <c r="Q190" i="16"/>
  <c r="I191" i="16"/>
  <c r="K191" i="16"/>
  <c r="L191" i="16"/>
  <c r="N191" i="16"/>
  <c r="O191" i="16"/>
  <c r="P191" i="16"/>
  <c r="Q191" i="16"/>
  <c r="B192" i="16"/>
  <c r="M192" i="16"/>
  <c r="N192" i="16"/>
  <c r="O192" i="16"/>
  <c r="Q192" i="16"/>
  <c r="D193" i="16"/>
  <c r="E193" i="16"/>
  <c r="F193" i="16"/>
  <c r="G193" i="16"/>
  <c r="H193" i="16"/>
  <c r="I193" i="16"/>
  <c r="J193" i="16"/>
  <c r="O193" i="16"/>
  <c r="P193" i="16"/>
  <c r="Q193" i="16"/>
  <c r="K194" i="16"/>
  <c r="L194" i="16"/>
  <c r="N194" i="16"/>
  <c r="O194" i="16"/>
  <c r="P194" i="16"/>
  <c r="Q194" i="16"/>
  <c r="C195" i="16"/>
  <c r="D195" i="16"/>
  <c r="E195" i="16"/>
  <c r="F195" i="16"/>
  <c r="G195" i="16"/>
  <c r="H195" i="16"/>
  <c r="I195" i="16"/>
  <c r="J195" i="16"/>
  <c r="M195" i="16"/>
  <c r="Q195" i="16"/>
  <c r="I196" i="16"/>
  <c r="J196" i="16"/>
  <c r="K196" i="16"/>
  <c r="N196" i="16"/>
  <c r="O196" i="16"/>
  <c r="P196" i="16"/>
  <c r="Q196" i="16"/>
  <c r="K197" i="16"/>
  <c r="L197" i="16"/>
  <c r="M197" i="16"/>
  <c r="N197" i="16"/>
  <c r="O197" i="16"/>
  <c r="P197" i="16"/>
  <c r="Q197" i="16"/>
  <c r="F198" i="16"/>
  <c r="G198" i="16"/>
  <c r="I198" i="16"/>
  <c r="K198" i="16"/>
  <c r="L198" i="16"/>
  <c r="M198" i="16"/>
  <c r="N198" i="16"/>
  <c r="O198" i="16"/>
  <c r="P198" i="16"/>
  <c r="Q198" i="16"/>
  <c r="N210" i="16"/>
  <c r="O201" i="16"/>
  <c r="C201" i="16"/>
  <c r="D201" i="16"/>
  <c r="E201" i="16"/>
  <c r="F201" i="16"/>
  <c r="G201" i="16"/>
  <c r="H201" i="16"/>
  <c r="I201" i="16"/>
  <c r="J201" i="16"/>
  <c r="G202" i="16"/>
  <c r="H202" i="16"/>
  <c r="I202" i="16"/>
  <c r="J202" i="16"/>
  <c r="K202" i="16"/>
  <c r="M202" i="16"/>
  <c r="N202" i="16"/>
  <c r="O202" i="16"/>
  <c r="B203" i="16"/>
  <c r="C203" i="16"/>
  <c r="D203" i="16"/>
  <c r="E203" i="16"/>
  <c r="N203" i="16"/>
  <c r="O203" i="16"/>
  <c r="P203" i="16"/>
  <c r="C204" i="16"/>
  <c r="E204" i="16"/>
  <c r="F204" i="16"/>
  <c r="G204" i="16"/>
  <c r="H204" i="16"/>
  <c r="I204" i="16"/>
  <c r="J204" i="16"/>
  <c r="K204" i="16"/>
  <c r="M204" i="16"/>
  <c r="F205" i="16"/>
  <c r="G205" i="16"/>
  <c r="I205" i="16"/>
  <c r="J205" i="16"/>
  <c r="M205" i="16"/>
  <c r="C206" i="16"/>
  <c r="D206" i="16"/>
  <c r="E206" i="16"/>
  <c r="F206" i="16"/>
  <c r="G206" i="16"/>
  <c r="H206" i="16"/>
  <c r="I206" i="16"/>
  <c r="J206" i="16"/>
  <c r="F207" i="16"/>
  <c r="G207" i="16"/>
  <c r="H207" i="16"/>
  <c r="I207" i="16"/>
  <c r="J207" i="16"/>
  <c r="K207" i="16"/>
  <c r="L207" i="16"/>
  <c r="M207" i="16"/>
  <c r="N207" i="16"/>
  <c r="O207" i="16"/>
  <c r="P207" i="16"/>
  <c r="C208" i="16"/>
  <c r="D208" i="16"/>
  <c r="E208" i="16"/>
  <c r="F208" i="16"/>
  <c r="G208" i="16"/>
  <c r="H208" i="16"/>
  <c r="I208" i="16"/>
  <c r="J208" i="16"/>
  <c r="K208" i="16"/>
  <c r="B209" i="16"/>
  <c r="F209" i="16"/>
  <c r="G209" i="16"/>
  <c r="H209" i="16"/>
  <c r="I209" i="16"/>
  <c r="J209" i="16"/>
  <c r="K209" i="16"/>
  <c r="M209" i="16"/>
  <c r="N209" i="16"/>
  <c r="O209" i="16"/>
  <c r="B210" i="16"/>
  <c r="C210" i="16"/>
  <c r="D210" i="16"/>
  <c r="E210" i="16"/>
  <c r="F210" i="16"/>
  <c r="G210" i="16"/>
  <c r="H210" i="16"/>
  <c r="I210" i="16"/>
  <c r="J210" i="16"/>
  <c r="B211" i="16"/>
  <c r="C211" i="16"/>
  <c r="D211" i="16"/>
  <c r="E211" i="16"/>
  <c r="I211" i="16"/>
  <c r="J211" i="16"/>
  <c r="Q211" i="16"/>
  <c r="H257" i="16"/>
  <c r="I212" i="16"/>
  <c r="J212" i="16"/>
  <c r="K212" i="16"/>
  <c r="M212" i="16"/>
  <c r="E213" i="16"/>
  <c r="F213" i="16"/>
  <c r="G213" i="16"/>
  <c r="H213" i="16"/>
  <c r="I213" i="16"/>
  <c r="J213" i="16"/>
  <c r="K213" i="16"/>
  <c r="M213" i="16"/>
  <c r="N213" i="16"/>
  <c r="O213" i="16"/>
  <c r="P213" i="16"/>
  <c r="B214" i="16"/>
  <c r="J214" i="16"/>
  <c r="K214" i="16"/>
  <c r="L214" i="16"/>
  <c r="M214" i="16"/>
  <c r="N214" i="16"/>
  <c r="O214" i="16"/>
  <c r="P214" i="16"/>
  <c r="Q214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B159" i="16"/>
  <c r="C159" i="16"/>
  <c r="D159" i="16"/>
  <c r="G160" i="16"/>
  <c r="H160" i="16"/>
  <c r="B161" i="16"/>
  <c r="C161" i="16"/>
  <c r="D161" i="16"/>
  <c r="F161" i="16"/>
  <c r="G161" i="16"/>
  <c r="C162" i="16"/>
  <c r="D162" i="16"/>
  <c r="P162" i="16"/>
  <c r="B163" i="16"/>
  <c r="C163" i="16"/>
  <c r="D163" i="16"/>
  <c r="F163" i="16"/>
  <c r="L163" i="16"/>
  <c r="P163" i="16"/>
  <c r="D164" i="16"/>
  <c r="F164" i="16"/>
  <c r="G164" i="16"/>
  <c r="H164" i="16"/>
  <c r="B165" i="16"/>
  <c r="C165" i="16"/>
  <c r="D165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L169" i="16"/>
  <c r="M169" i="16"/>
  <c r="Q169" i="16"/>
  <c r="E170" i="16"/>
  <c r="F170" i="16"/>
  <c r="G170" i="16"/>
  <c r="E171" i="16"/>
  <c r="I172" i="16"/>
  <c r="K172" i="16"/>
  <c r="L172" i="16"/>
  <c r="M172" i="16"/>
  <c r="N172" i="16"/>
  <c r="O172" i="16"/>
  <c r="P172" i="16"/>
  <c r="Q172" i="16"/>
  <c r="D173" i="16"/>
  <c r="F173" i="16"/>
  <c r="K174" i="16"/>
  <c r="E177" i="16"/>
  <c r="H177" i="16"/>
  <c r="I177" i="16"/>
  <c r="J177" i="16"/>
  <c r="K177" i="16"/>
  <c r="L177" i="16"/>
  <c r="M177" i="16"/>
  <c r="N177" i="16"/>
  <c r="O177" i="16"/>
  <c r="P177" i="16"/>
  <c r="Q177" i="16"/>
  <c r="H178" i="16"/>
  <c r="I178" i="16"/>
  <c r="M178" i="16"/>
  <c r="D180" i="16"/>
  <c r="E180" i="16"/>
  <c r="F180" i="16"/>
  <c r="G180" i="16"/>
  <c r="H180" i="16"/>
  <c r="I180" i="16"/>
  <c r="J180" i="16"/>
  <c r="K185" i="16"/>
  <c r="L185" i="16"/>
  <c r="N185" i="16"/>
  <c r="O185" i="16"/>
  <c r="P185" i="16"/>
  <c r="B186" i="16"/>
  <c r="C186" i="16"/>
  <c r="D186" i="16"/>
  <c r="G186" i="16"/>
  <c r="H186" i="16"/>
  <c r="N186" i="16"/>
  <c r="O186" i="16"/>
  <c r="P186" i="16"/>
  <c r="K188" i="16"/>
  <c r="L188" i="16"/>
  <c r="G190" i="16"/>
  <c r="H190" i="16"/>
  <c r="K190" i="16"/>
  <c r="L190" i="16"/>
  <c r="N190" i="16"/>
  <c r="O190" i="16"/>
  <c r="F191" i="16"/>
  <c r="G191" i="16"/>
  <c r="K192" i="16"/>
  <c r="L192" i="16"/>
  <c r="P192" i="16"/>
  <c r="B193" i="16"/>
  <c r="C193" i="16"/>
  <c r="K193" i="16"/>
  <c r="L193" i="16"/>
  <c r="N193" i="16"/>
  <c r="K195" i="16"/>
  <c r="L195" i="16"/>
  <c r="N195" i="16"/>
  <c r="O195" i="16"/>
  <c r="P195" i="16"/>
  <c r="B196" i="16"/>
  <c r="C196" i="16"/>
  <c r="F196" i="16"/>
  <c r="G196" i="16"/>
  <c r="H196" i="16"/>
  <c r="L196" i="16"/>
  <c r="F197" i="16"/>
  <c r="K201" i="16"/>
  <c r="L201" i="16"/>
  <c r="M201" i="16"/>
  <c r="N201" i="16"/>
  <c r="C202" i="16"/>
  <c r="D202" i="16"/>
  <c r="E202" i="16"/>
  <c r="F202" i="16"/>
  <c r="F203" i="16"/>
  <c r="G203" i="16"/>
  <c r="H203" i="16"/>
  <c r="I203" i="16"/>
  <c r="J203" i="16"/>
  <c r="K203" i="16"/>
  <c r="L203" i="16"/>
  <c r="M203" i="16"/>
  <c r="C205" i="16"/>
  <c r="D205" i="16"/>
  <c r="E205" i="16"/>
  <c r="H205" i="16"/>
  <c r="K206" i="16"/>
  <c r="L206" i="16"/>
  <c r="M206" i="16"/>
  <c r="N206" i="16"/>
  <c r="P206" i="16"/>
  <c r="C207" i="16"/>
  <c r="D207" i="16"/>
  <c r="E207" i="16"/>
  <c r="L208" i="16"/>
  <c r="M208" i="16"/>
  <c r="N208" i="16"/>
  <c r="O208" i="16"/>
  <c r="P208" i="16"/>
  <c r="C209" i="16"/>
  <c r="D209" i="16"/>
  <c r="E209" i="16"/>
  <c r="L209" i="16"/>
  <c r="K210" i="16"/>
  <c r="M210" i="16"/>
  <c r="F211" i="16"/>
  <c r="G211" i="16"/>
  <c r="H211" i="16"/>
  <c r="B212" i="16"/>
  <c r="C212" i="16"/>
  <c r="D212" i="16"/>
  <c r="E212" i="16"/>
  <c r="F212" i="16"/>
  <c r="G212" i="16"/>
  <c r="C213" i="16"/>
  <c r="D213" i="16"/>
  <c r="C214" i="16"/>
  <c r="D214" i="16"/>
  <c r="E214" i="16"/>
  <c r="F214" i="16"/>
  <c r="G214" i="16"/>
  <c r="H214" i="16"/>
  <c r="I214" i="16"/>
  <c r="L241" i="16"/>
  <c r="D250" i="16"/>
  <c r="L250" i="16"/>
  <c r="B220" i="16"/>
  <c r="H163" i="15"/>
  <c r="I164" i="15"/>
  <c r="J163" i="15"/>
  <c r="L162" i="15"/>
  <c r="M162" i="15"/>
  <c r="O164" i="15"/>
  <c r="P160" i="15"/>
  <c r="Q160" i="15"/>
  <c r="D221" i="16"/>
  <c r="F221" i="16"/>
  <c r="H221" i="16"/>
  <c r="J221" i="16"/>
  <c r="P221" i="16"/>
  <c r="B222" i="16"/>
  <c r="L222" i="16"/>
  <c r="P222" i="16"/>
  <c r="B223" i="16"/>
  <c r="D223" i="16"/>
  <c r="H161" i="15"/>
  <c r="I161" i="15"/>
  <c r="J223" i="16"/>
  <c r="D224" i="16"/>
  <c r="H224" i="16"/>
  <c r="L224" i="16"/>
  <c r="P224" i="16"/>
  <c r="Q162" i="15"/>
  <c r="G225" i="17"/>
  <c r="K225" i="17"/>
  <c r="N225" i="16"/>
  <c r="O225" i="17"/>
  <c r="C226" i="17"/>
  <c r="D226" i="16"/>
  <c r="E164" i="15"/>
  <c r="F226" i="16"/>
  <c r="G226" i="17"/>
  <c r="J226" i="16"/>
  <c r="B227" i="16"/>
  <c r="D227" i="16"/>
  <c r="H227" i="16"/>
  <c r="I165" i="15"/>
  <c r="O227" i="17"/>
  <c r="H229" i="16"/>
  <c r="O173" i="15"/>
  <c r="C168" i="15"/>
  <c r="E168" i="15"/>
  <c r="H230" i="16"/>
  <c r="J230" i="16"/>
  <c r="L230" i="16"/>
  <c r="Q168" i="15"/>
  <c r="B231" i="16"/>
  <c r="G169" i="15"/>
  <c r="L169" i="15"/>
  <c r="N231" i="16"/>
  <c r="B232" i="16"/>
  <c r="D232" i="16"/>
  <c r="H232" i="16"/>
  <c r="D233" i="16"/>
  <c r="F233" i="16"/>
  <c r="J233" i="16"/>
  <c r="P233" i="16"/>
  <c r="Q171" i="15"/>
  <c r="C234" i="17"/>
  <c r="G234" i="17"/>
  <c r="K234" i="17"/>
  <c r="L172" i="15"/>
  <c r="D235" i="16"/>
  <c r="F235" i="16"/>
  <c r="G173" i="15"/>
  <c r="P235" i="16"/>
  <c r="Q173" i="15"/>
  <c r="B174" i="15"/>
  <c r="E174" i="15"/>
  <c r="K174" i="15"/>
  <c r="D175" i="15"/>
  <c r="E175" i="15"/>
  <c r="Q175" i="15"/>
  <c r="G176" i="15"/>
  <c r="K176" i="15"/>
  <c r="L176" i="15"/>
  <c r="B177" i="15"/>
  <c r="I177" i="15"/>
  <c r="J237" i="16"/>
  <c r="D178" i="15"/>
  <c r="P178" i="15"/>
  <c r="Q178" i="15"/>
  <c r="B179" i="15"/>
  <c r="D179" i="15"/>
  <c r="F179" i="15"/>
  <c r="G180" i="15"/>
  <c r="P180" i="15"/>
  <c r="Q180" i="15"/>
  <c r="G190" i="15"/>
  <c r="I190" i="15"/>
  <c r="K198" i="15"/>
  <c r="L191" i="15"/>
  <c r="B240" i="16"/>
  <c r="D240" i="16"/>
  <c r="H240" i="16"/>
  <c r="J240" i="16"/>
  <c r="O184" i="15"/>
  <c r="C185" i="15"/>
  <c r="J241" i="16"/>
  <c r="P241" i="16"/>
  <c r="Q185" i="15"/>
  <c r="N242" i="16"/>
  <c r="O186" i="15"/>
  <c r="Q186" i="15"/>
  <c r="J243" i="16"/>
  <c r="D244" i="17"/>
  <c r="J244" i="16"/>
  <c r="M188" i="15"/>
  <c r="N188" i="15"/>
  <c r="P188" i="15"/>
  <c r="Q188" i="15"/>
  <c r="L245" i="17"/>
  <c r="P189" i="15"/>
  <c r="Q189" i="15"/>
  <c r="P190" i="15"/>
  <c r="Q190" i="15"/>
  <c r="H191" i="15"/>
  <c r="I191" i="15"/>
  <c r="J191" i="15"/>
  <c r="D246" i="17"/>
  <c r="E192" i="15"/>
  <c r="L246" i="17"/>
  <c r="N192" i="15"/>
  <c r="P192" i="15"/>
  <c r="B193" i="15"/>
  <c r="C193" i="15"/>
  <c r="D193" i="15"/>
  <c r="E193" i="15"/>
  <c r="K193" i="15"/>
  <c r="L193" i="15"/>
  <c r="M193" i="15"/>
  <c r="O193" i="15"/>
  <c r="Q193" i="15"/>
  <c r="C194" i="15"/>
  <c r="D194" i="15"/>
  <c r="E194" i="15"/>
  <c r="F194" i="15"/>
  <c r="G194" i="15"/>
  <c r="I194" i="15"/>
  <c r="K194" i="15"/>
  <c r="N194" i="15"/>
  <c r="O194" i="15"/>
  <c r="P194" i="15"/>
  <c r="K195" i="15"/>
  <c r="L247" i="17"/>
  <c r="N195" i="15"/>
  <c r="O195" i="15"/>
  <c r="P195" i="15"/>
  <c r="Q195" i="15"/>
  <c r="C196" i="15"/>
  <c r="D196" i="15"/>
  <c r="E196" i="15"/>
  <c r="F196" i="15"/>
  <c r="G196" i="15"/>
  <c r="I196" i="15"/>
  <c r="G197" i="15"/>
  <c r="I197" i="15"/>
  <c r="M197" i="15"/>
  <c r="N197" i="15"/>
  <c r="P197" i="15"/>
  <c r="Q197" i="15"/>
  <c r="B198" i="15"/>
  <c r="D198" i="15"/>
  <c r="E198" i="15"/>
  <c r="F198" i="15"/>
  <c r="G198" i="15"/>
  <c r="I198" i="15"/>
  <c r="M198" i="15"/>
  <c r="N198" i="15"/>
  <c r="O198" i="15"/>
  <c r="D249" i="16"/>
  <c r="E212" i="15"/>
  <c r="G207" i="15"/>
  <c r="H201" i="15"/>
  <c r="I213" i="15"/>
  <c r="B201" i="15"/>
  <c r="N250" i="16"/>
  <c r="O201" i="15"/>
  <c r="B251" i="16"/>
  <c r="C202" i="15"/>
  <c r="F251" i="16"/>
  <c r="J251" i="16"/>
  <c r="D252" i="16"/>
  <c r="E203" i="15"/>
  <c r="G203" i="15"/>
  <c r="H203" i="15"/>
  <c r="I203" i="15"/>
  <c r="K203" i="15"/>
  <c r="M203" i="15"/>
  <c r="O203" i="15"/>
  <c r="P203" i="15"/>
  <c r="Q203" i="15"/>
  <c r="B253" i="16"/>
  <c r="Q204" i="15"/>
  <c r="B254" i="17"/>
  <c r="C205" i="15"/>
  <c r="D254" i="16"/>
  <c r="F205" i="15"/>
  <c r="H205" i="15"/>
  <c r="O205" i="15"/>
  <c r="P254" i="17"/>
  <c r="B255" i="17"/>
  <c r="C206" i="15"/>
  <c r="P255" i="17"/>
  <c r="D207" i="15"/>
  <c r="E207" i="15"/>
  <c r="F207" i="15"/>
  <c r="H207" i="15"/>
  <c r="I207" i="15"/>
  <c r="B208" i="15"/>
  <c r="C208" i="15"/>
  <c r="D208" i="15"/>
  <c r="E208" i="15"/>
  <c r="F208" i="15"/>
  <c r="H208" i="15"/>
  <c r="O208" i="15"/>
  <c r="H209" i="15"/>
  <c r="I209" i="15"/>
  <c r="J256" i="17"/>
  <c r="K209" i="15"/>
  <c r="M209" i="15"/>
  <c r="N209" i="15"/>
  <c r="O209" i="15"/>
  <c r="Q209" i="15"/>
  <c r="B210" i="15"/>
  <c r="O210" i="15"/>
  <c r="Q210" i="15"/>
  <c r="C211" i="15"/>
  <c r="D211" i="15"/>
  <c r="E211" i="15"/>
  <c r="F211" i="15"/>
  <c r="G211" i="15"/>
  <c r="H211" i="15"/>
  <c r="I211" i="15"/>
  <c r="J211" i="15"/>
  <c r="L211" i="15"/>
  <c r="N211" i="15"/>
  <c r="O211" i="15"/>
  <c r="P211" i="15"/>
  <c r="Q211" i="15"/>
  <c r="B257" i="17"/>
  <c r="D257" i="17"/>
  <c r="M212" i="15"/>
  <c r="O212" i="15"/>
  <c r="P257" i="17"/>
  <c r="Q212" i="15"/>
  <c r="B213" i="15"/>
  <c r="C213" i="15"/>
  <c r="D213" i="15"/>
  <c r="E213" i="15"/>
  <c r="F213" i="15"/>
  <c r="O213" i="15"/>
  <c r="B214" i="15"/>
  <c r="C214" i="15"/>
  <c r="D214" i="15"/>
  <c r="E214" i="15"/>
  <c r="F214" i="15"/>
  <c r="G214" i="15"/>
  <c r="K214" i="15"/>
  <c r="L214" i="15"/>
  <c r="N214" i="15"/>
  <c r="P214" i="15"/>
  <c r="C215" i="15"/>
  <c r="D215" i="15"/>
  <c r="E215" i="15"/>
  <c r="F215" i="15"/>
  <c r="G215" i="15"/>
  <c r="I215" i="15"/>
  <c r="G159" i="15"/>
  <c r="J159" i="15"/>
  <c r="K159" i="15"/>
  <c r="L159" i="15"/>
  <c r="M159" i="15"/>
  <c r="N159" i="15"/>
  <c r="Q159" i="15"/>
  <c r="B160" i="15"/>
  <c r="E160" i="15"/>
  <c r="F160" i="15"/>
  <c r="G160" i="15"/>
  <c r="H160" i="15"/>
  <c r="I160" i="15"/>
  <c r="J160" i="15"/>
  <c r="K160" i="15"/>
  <c r="L160" i="15"/>
  <c r="M160" i="15"/>
  <c r="B161" i="15"/>
  <c r="C161" i="15"/>
  <c r="D161" i="15"/>
  <c r="E161" i="15"/>
  <c r="F161" i="15"/>
  <c r="G161" i="15"/>
  <c r="J161" i="15"/>
  <c r="K161" i="15"/>
  <c r="L161" i="15"/>
  <c r="M161" i="15"/>
  <c r="N161" i="15"/>
  <c r="P161" i="15"/>
  <c r="Q161" i="15"/>
  <c r="B162" i="15"/>
  <c r="E162" i="15"/>
  <c r="F162" i="15"/>
  <c r="G162" i="15"/>
  <c r="H162" i="15"/>
  <c r="I162" i="15"/>
  <c r="P162" i="15"/>
  <c r="C163" i="15"/>
  <c r="D163" i="15"/>
  <c r="E163" i="15"/>
  <c r="F163" i="15"/>
  <c r="K163" i="15"/>
  <c r="L163" i="15"/>
  <c r="M163" i="15"/>
  <c r="N163" i="15"/>
  <c r="P163" i="15"/>
  <c r="Q163" i="15"/>
  <c r="M164" i="15"/>
  <c r="N164" i="15"/>
  <c r="P164" i="15"/>
  <c r="Q164" i="15"/>
  <c r="B165" i="15"/>
  <c r="C165" i="15"/>
  <c r="D165" i="15"/>
  <c r="E165" i="15"/>
  <c r="F165" i="15"/>
  <c r="G165" i="15"/>
  <c r="K165" i="15"/>
  <c r="L165" i="15"/>
  <c r="M165" i="15"/>
  <c r="N165" i="15"/>
  <c r="O165" i="15"/>
  <c r="P165" i="15"/>
  <c r="Q165" i="15"/>
  <c r="G168" i="15"/>
  <c r="H168" i="15"/>
  <c r="I168" i="15"/>
  <c r="K168" i="15"/>
  <c r="L168" i="15"/>
  <c r="N168" i="15"/>
  <c r="O168" i="15"/>
  <c r="P168" i="15"/>
  <c r="B169" i="15"/>
  <c r="C169" i="15"/>
  <c r="D169" i="15"/>
  <c r="E169" i="15"/>
  <c r="K169" i="15"/>
  <c r="M169" i="15"/>
  <c r="N169" i="15"/>
  <c r="B170" i="15"/>
  <c r="C170" i="15"/>
  <c r="D170" i="15"/>
  <c r="E170" i="15"/>
  <c r="F170" i="15"/>
  <c r="G170" i="15"/>
  <c r="H170" i="15"/>
  <c r="I170" i="15"/>
  <c r="K170" i="15"/>
  <c r="L170" i="15"/>
  <c r="N170" i="15"/>
  <c r="O170" i="15"/>
  <c r="Q170" i="15"/>
  <c r="C171" i="15"/>
  <c r="D171" i="15"/>
  <c r="E171" i="15"/>
  <c r="F171" i="15"/>
  <c r="G171" i="15"/>
  <c r="N171" i="15"/>
  <c r="E172" i="15"/>
  <c r="F172" i="15"/>
  <c r="H172" i="15"/>
  <c r="I172" i="15"/>
  <c r="K172" i="15"/>
  <c r="O172" i="15"/>
  <c r="Q172" i="15"/>
  <c r="B173" i="15"/>
  <c r="C173" i="15"/>
  <c r="D173" i="15"/>
  <c r="E173" i="15"/>
  <c r="F173" i="15"/>
  <c r="K173" i="15"/>
  <c r="L173" i="15"/>
  <c r="M173" i="15"/>
  <c r="N173" i="15"/>
  <c r="F174" i="15"/>
  <c r="G174" i="15"/>
  <c r="N174" i="15"/>
  <c r="O174" i="15"/>
  <c r="P174" i="15"/>
  <c r="Q174" i="15"/>
  <c r="B175" i="15"/>
  <c r="F175" i="15"/>
  <c r="G175" i="15"/>
  <c r="H175" i="15"/>
  <c r="I175" i="15"/>
  <c r="J175" i="15"/>
  <c r="K175" i="15"/>
  <c r="L175" i="15"/>
  <c r="M175" i="15"/>
  <c r="N175" i="15"/>
  <c r="O175" i="15"/>
  <c r="P175" i="15"/>
  <c r="B176" i="15"/>
  <c r="D176" i="15"/>
  <c r="E176" i="15"/>
  <c r="F176" i="15"/>
  <c r="N176" i="15"/>
  <c r="C177" i="15"/>
  <c r="D177" i="15"/>
  <c r="E177" i="15"/>
  <c r="F177" i="15"/>
  <c r="G177" i="15"/>
  <c r="H177" i="15"/>
  <c r="J177" i="15"/>
  <c r="K177" i="15"/>
  <c r="L177" i="15"/>
  <c r="M177" i="15"/>
  <c r="N177" i="15"/>
  <c r="O177" i="15"/>
  <c r="P177" i="15"/>
  <c r="Q177" i="15"/>
  <c r="B178" i="15"/>
  <c r="E178" i="15"/>
  <c r="F178" i="15"/>
  <c r="G178" i="15"/>
  <c r="O178" i="15"/>
  <c r="C179" i="15"/>
  <c r="E179" i="15"/>
  <c r="G179" i="15"/>
  <c r="H179" i="15"/>
  <c r="I179" i="15"/>
  <c r="J179" i="15"/>
  <c r="K179" i="15"/>
  <c r="L179" i="15"/>
  <c r="M179" i="15"/>
  <c r="N179" i="15"/>
  <c r="Q179" i="15"/>
  <c r="B180" i="15"/>
  <c r="D180" i="15"/>
  <c r="E180" i="15"/>
  <c r="F180" i="15"/>
  <c r="K180" i="15"/>
  <c r="L180" i="15"/>
  <c r="N180" i="15"/>
  <c r="O180" i="15"/>
  <c r="C184" i="15"/>
  <c r="D184" i="15"/>
  <c r="E184" i="15"/>
  <c r="F184" i="15"/>
  <c r="G184" i="15"/>
  <c r="I184" i="15"/>
  <c r="K184" i="15"/>
  <c r="L184" i="15"/>
  <c r="M184" i="15"/>
  <c r="N184" i="15"/>
  <c r="P184" i="15"/>
  <c r="Q184" i="15"/>
  <c r="B185" i="15"/>
  <c r="G185" i="15"/>
  <c r="K185" i="15"/>
  <c r="N185" i="15"/>
  <c r="O185" i="15"/>
  <c r="C186" i="15"/>
  <c r="D186" i="15"/>
  <c r="E186" i="15"/>
  <c r="F186" i="15"/>
  <c r="G186" i="15"/>
  <c r="I186" i="15"/>
  <c r="K186" i="15"/>
  <c r="N186" i="15"/>
  <c r="F187" i="15"/>
  <c r="G187" i="15"/>
  <c r="I187" i="15"/>
  <c r="L187" i="15"/>
  <c r="M187" i="15"/>
  <c r="N187" i="15"/>
  <c r="O187" i="15"/>
  <c r="P187" i="15"/>
  <c r="Q187" i="15"/>
  <c r="B188" i="15"/>
  <c r="C188" i="15"/>
  <c r="D188" i="15"/>
  <c r="E188" i="15"/>
  <c r="F188" i="15"/>
  <c r="H188" i="15"/>
  <c r="I188" i="15"/>
  <c r="O188" i="15"/>
  <c r="C189" i="15"/>
  <c r="D189" i="15"/>
  <c r="E189" i="15"/>
  <c r="F189" i="15"/>
  <c r="G189" i="15"/>
  <c r="I189" i="15"/>
  <c r="K189" i="15"/>
  <c r="L189" i="15"/>
  <c r="M189" i="15"/>
  <c r="N189" i="15"/>
  <c r="O189" i="15"/>
  <c r="B190" i="15"/>
  <c r="C190" i="15"/>
  <c r="D190" i="15"/>
  <c r="E190" i="15"/>
  <c r="F190" i="15"/>
  <c r="N190" i="15"/>
  <c r="O190" i="15"/>
  <c r="M191" i="15"/>
  <c r="N191" i="15"/>
  <c r="O191" i="15"/>
  <c r="P191" i="15"/>
  <c r="Q191" i="15"/>
  <c r="B192" i="15"/>
  <c r="D192" i="15"/>
  <c r="F192" i="15"/>
  <c r="G192" i="15"/>
  <c r="I192" i="15"/>
  <c r="O192" i="15"/>
  <c r="F193" i="15"/>
  <c r="G193" i="15"/>
  <c r="H193" i="15"/>
  <c r="I193" i="15"/>
  <c r="J193" i="15"/>
  <c r="N193" i="15"/>
  <c r="P193" i="15"/>
  <c r="Q194" i="15"/>
  <c r="B195" i="15"/>
  <c r="C195" i="15"/>
  <c r="D195" i="15"/>
  <c r="E195" i="15"/>
  <c r="F195" i="15"/>
  <c r="G195" i="15"/>
  <c r="I195" i="15"/>
  <c r="L195" i="15"/>
  <c r="B196" i="15"/>
  <c r="N196" i="15"/>
  <c r="O196" i="15"/>
  <c r="P196" i="15"/>
  <c r="Q196" i="15"/>
  <c r="C197" i="15"/>
  <c r="D197" i="15"/>
  <c r="E197" i="15"/>
  <c r="F197" i="15"/>
  <c r="K197" i="15"/>
  <c r="L197" i="15"/>
  <c r="O197" i="15"/>
  <c r="P198" i="15"/>
  <c r="Q198" i="15"/>
  <c r="D201" i="15"/>
  <c r="B202" i="15"/>
  <c r="E202" i="15"/>
  <c r="F202" i="15"/>
  <c r="I202" i="15"/>
  <c r="J202" i="15"/>
  <c r="K202" i="15"/>
  <c r="M202" i="15"/>
  <c r="N202" i="15"/>
  <c r="B203" i="15"/>
  <c r="C203" i="15"/>
  <c r="C204" i="15"/>
  <c r="D204" i="15"/>
  <c r="O204" i="15"/>
  <c r="G205" i="15"/>
  <c r="I205" i="15"/>
  <c r="M206" i="15"/>
  <c r="N206" i="15"/>
  <c r="O206" i="15"/>
  <c r="Q206" i="15"/>
  <c r="B207" i="15"/>
  <c r="C207" i="15"/>
  <c r="J207" i="15"/>
  <c r="B209" i="15"/>
  <c r="C209" i="15"/>
  <c r="D209" i="15"/>
  <c r="E209" i="15"/>
  <c r="F209" i="15"/>
  <c r="G209" i="15"/>
  <c r="J209" i="15"/>
  <c r="F210" i="15"/>
  <c r="I210" i="15"/>
  <c r="J210" i="15"/>
  <c r="L210" i="15"/>
  <c r="M210" i="15"/>
  <c r="B211" i="15"/>
  <c r="B212" i="15"/>
  <c r="C212" i="15"/>
  <c r="D212" i="15"/>
  <c r="J212" i="15"/>
  <c r="H214" i="15"/>
  <c r="I214" i="15"/>
  <c r="J214" i="15"/>
  <c r="M214" i="15"/>
  <c r="O214" i="15"/>
  <c r="Q214" i="15"/>
  <c r="B215" i="15"/>
  <c r="E234" i="15"/>
  <c r="M235" i="15"/>
  <c r="M241" i="15"/>
  <c r="Q242" i="15"/>
  <c r="E250" i="15"/>
  <c r="B5" i="6"/>
  <c r="D5" i="6"/>
  <c r="F5" i="6"/>
  <c r="H5" i="6"/>
  <c r="J5" i="6"/>
  <c r="L5" i="6"/>
  <c r="N5" i="6"/>
  <c r="P5" i="6"/>
  <c r="B6" i="6"/>
  <c r="C80" i="14"/>
  <c r="F6" i="6"/>
  <c r="J6" i="6"/>
  <c r="M80" i="14"/>
  <c r="N6" i="6"/>
  <c r="B7" i="6"/>
  <c r="F7" i="6"/>
  <c r="J7" i="6"/>
  <c r="M81" i="14"/>
  <c r="O81" i="14"/>
  <c r="C82" i="14"/>
  <c r="J8" i="6"/>
  <c r="N8" i="6"/>
  <c r="B90" i="14"/>
  <c r="C90" i="14"/>
  <c r="M84" i="14"/>
  <c r="O80" i="14"/>
  <c r="Q222" i="15"/>
  <c r="C91" i="14"/>
  <c r="E230" i="15"/>
  <c r="F92" i="14"/>
  <c r="G92" i="14"/>
  <c r="K92" i="14"/>
  <c r="N92" i="14"/>
  <c r="O92" i="14"/>
  <c r="J93" i="14"/>
  <c r="M93" i="14"/>
  <c r="C94" i="14"/>
  <c r="K82" i="14"/>
  <c r="M88" i="14"/>
  <c r="L86" i="14"/>
  <c r="M64" i="14"/>
  <c r="M85" i="14" s="1"/>
  <c r="P64" i="14"/>
  <c r="Q64" i="14"/>
  <c r="Q56" i="6" s="1"/>
  <c r="B58" i="6"/>
  <c r="C87" i="14"/>
  <c r="D58" i="6"/>
  <c r="E58" i="6"/>
  <c r="F58" i="6"/>
  <c r="G87" i="14"/>
  <c r="H58" i="6"/>
  <c r="L58" i="6"/>
  <c r="N58" i="6"/>
  <c r="P58" i="6"/>
  <c r="C88" i="14"/>
  <c r="E59" i="6"/>
  <c r="F59" i="6"/>
  <c r="G59" i="6"/>
  <c r="H88" i="14"/>
  <c r="I59" i="6"/>
  <c r="K59" i="6"/>
  <c r="L88" i="14"/>
  <c r="M59" i="6"/>
  <c r="N59" i="6"/>
  <c r="N132" i="6" s="1"/>
  <c r="Q59" i="6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B73" i="14"/>
  <c r="B102" i="6" s="1"/>
  <c r="C73" i="14"/>
  <c r="C102" i="6" s="1"/>
  <c r="D73" i="14"/>
  <c r="E73" i="14"/>
  <c r="E102" i="6" s="1"/>
  <c r="F73" i="14"/>
  <c r="F102" i="6" s="1"/>
  <c r="G73" i="14"/>
  <c r="G102" i="6" s="1"/>
  <c r="H73" i="14"/>
  <c r="I73" i="14"/>
  <c r="I102" i="6" s="1"/>
  <c r="J73" i="14"/>
  <c r="J102" i="6" s="1"/>
  <c r="L73" i="14"/>
  <c r="M73" i="14"/>
  <c r="M96" i="14" s="1"/>
  <c r="M157" i="6" s="1"/>
  <c r="N73" i="14"/>
  <c r="N102" i="6" s="1"/>
  <c r="O73" i="14"/>
  <c r="O102" i="6" s="1"/>
  <c r="P73" i="14"/>
  <c r="Q73" i="14"/>
  <c r="C76" i="14"/>
  <c r="C105" i="6" s="1"/>
  <c r="D76" i="14"/>
  <c r="E76" i="14"/>
  <c r="E105" i="6" s="1"/>
  <c r="G76" i="14"/>
  <c r="G105" i="6" s="1"/>
  <c r="H76" i="14"/>
  <c r="I76" i="14"/>
  <c r="K76" i="14"/>
  <c r="L76" i="14"/>
  <c r="M76" i="14"/>
  <c r="M105" i="6" s="1"/>
  <c r="O76" i="14"/>
  <c r="O105" i="6" s="1"/>
  <c r="P76" i="14"/>
  <c r="Q76" i="14"/>
  <c r="Q105" i="6" s="1"/>
  <c r="F77" i="14"/>
  <c r="F106" i="6" s="1"/>
  <c r="J77" i="14"/>
  <c r="J106" i="6" s="1"/>
  <c r="P77" i="14"/>
  <c r="P106" i="6" s="1"/>
  <c r="B80" i="14"/>
  <c r="F80" i="14"/>
  <c r="G80" i="14"/>
  <c r="J80" i="14"/>
  <c r="K80" i="14"/>
  <c r="N80" i="14"/>
  <c r="F81" i="14"/>
  <c r="G81" i="14"/>
  <c r="J81" i="14"/>
  <c r="K81" i="14"/>
  <c r="N82" i="14"/>
  <c r="O82" i="14"/>
  <c r="F90" i="14"/>
  <c r="G90" i="14"/>
  <c r="J90" i="14"/>
  <c r="K90" i="14"/>
  <c r="M90" i="14"/>
  <c r="N90" i="14"/>
  <c r="O90" i="14"/>
  <c r="B91" i="14"/>
  <c r="F91" i="14"/>
  <c r="G91" i="14"/>
  <c r="J91" i="14"/>
  <c r="K91" i="14"/>
  <c r="M91" i="14"/>
  <c r="N91" i="14"/>
  <c r="K93" i="14"/>
  <c r="N93" i="14"/>
  <c r="O93" i="14"/>
  <c r="N94" i="14"/>
  <c r="O94" i="14"/>
  <c r="C102" i="13"/>
  <c r="B108" i="13"/>
  <c r="E108" i="13"/>
  <c r="F108" i="13"/>
  <c r="G108" i="13"/>
  <c r="H108" i="13"/>
  <c r="I108" i="13"/>
  <c r="J108" i="13"/>
  <c r="K108" i="13"/>
  <c r="L108" i="13"/>
  <c r="M108" i="13"/>
  <c r="N108" i="13"/>
  <c r="O108" i="13"/>
  <c r="B112" i="13"/>
  <c r="C112" i="13"/>
  <c r="D112" i="13"/>
  <c r="E112" i="13"/>
  <c r="F112" i="13"/>
  <c r="G112" i="13"/>
  <c r="H112" i="13"/>
  <c r="I112" i="13"/>
  <c r="J112" i="13"/>
  <c r="K112" i="13"/>
  <c r="L112" i="13"/>
  <c r="L54" i="10"/>
  <c r="N54" i="10"/>
  <c r="N99" i="6" s="1"/>
  <c r="P54" i="10"/>
  <c r="P99" i="6" s="1"/>
  <c r="E146" i="13"/>
  <c r="F146" i="13"/>
  <c r="G146" i="13"/>
  <c r="H146" i="13"/>
  <c r="I116" i="13"/>
  <c r="J116" i="13"/>
  <c r="K116" i="13"/>
  <c r="L116" i="13"/>
  <c r="M116" i="13"/>
  <c r="N116" i="13"/>
  <c r="O116" i="13"/>
  <c r="P116" i="13"/>
  <c r="Q116" i="13"/>
  <c r="B117" i="13"/>
  <c r="E147" i="13"/>
  <c r="G117" i="13"/>
  <c r="H117" i="13"/>
  <c r="I117" i="13"/>
  <c r="J117" i="13"/>
  <c r="K117" i="13"/>
  <c r="L117" i="13"/>
  <c r="M117" i="13"/>
  <c r="O117" i="13"/>
  <c r="P147" i="13"/>
  <c r="Q147" i="13"/>
  <c r="B148" i="13"/>
  <c r="C148" i="13"/>
  <c r="D148" i="13"/>
  <c r="E148" i="13"/>
  <c r="F148" i="13"/>
  <c r="G148" i="13"/>
  <c r="H148" i="13"/>
  <c r="I148" i="13"/>
  <c r="J118" i="13"/>
  <c r="K148" i="13"/>
  <c r="L118" i="13"/>
  <c r="M148" i="13"/>
  <c r="N118" i="13"/>
  <c r="O118" i="13"/>
  <c r="B119" i="13"/>
  <c r="C119" i="13"/>
  <c r="D119" i="13"/>
  <c r="E119" i="13"/>
  <c r="F119" i="13"/>
  <c r="H149" i="13"/>
  <c r="I119" i="13"/>
  <c r="L119" i="13"/>
  <c r="O149" i="13"/>
  <c r="P149" i="13"/>
  <c r="Q149" i="13"/>
  <c r="C152" i="13"/>
  <c r="F122" i="13"/>
  <c r="K122" i="13"/>
  <c r="L122" i="13"/>
  <c r="M122" i="13"/>
  <c r="B125" i="13"/>
  <c r="C125" i="13"/>
  <c r="D125" i="13"/>
  <c r="E125" i="13"/>
  <c r="F125" i="13"/>
  <c r="G125" i="13"/>
  <c r="J125" i="13"/>
  <c r="K125" i="13"/>
  <c r="L125" i="13"/>
  <c r="P125" i="13"/>
  <c r="Q125" i="13"/>
  <c r="M129" i="13"/>
  <c r="N129" i="13"/>
  <c r="P129" i="13"/>
  <c r="Q129" i="13"/>
  <c r="B55" i="10"/>
  <c r="B100" i="6" s="1"/>
  <c r="D55" i="10"/>
  <c r="D100" i="6" s="1"/>
  <c r="B99" i="13"/>
  <c r="K99" i="13"/>
  <c r="P99" i="13"/>
  <c r="Q99" i="13"/>
  <c r="B100" i="13"/>
  <c r="C100" i="13"/>
  <c r="D100" i="13"/>
  <c r="E100" i="13"/>
  <c r="F100" i="13"/>
  <c r="G100" i="13"/>
  <c r="H100" i="13"/>
  <c r="H101" i="13"/>
  <c r="I101" i="13"/>
  <c r="J101" i="13"/>
  <c r="K101" i="13"/>
  <c r="L101" i="13"/>
  <c r="M101" i="13"/>
  <c r="N101" i="13"/>
  <c r="O101" i="13"/>
  <c r="P101" i="13"/>
  <c r="Q101" i="13"/>
  <c r="B102" i="13"/>
  <c r="D102" i="13"/>
  <c r="E102" i="13"/>
  <c r="H102" i="13"/>
  <c r="I102" i="13"/>
  <c r="J102" i="13"/>
  <c r="C108" i="13"/>
  <c r="D108" i="13"/>
  <c r="P108" i="13"/>
  <c r="Q108" i="13"/>
  <c r="M112" i="13"/>
  <c r="N112" i="13"/>
  <c r="O112" i="13"/>
  <c r="P112" i="13"/>
  <c r="Q112" i="13"/>
  <c r="B116" i="13"/>
  <c r="C116" i="13"/>
  <c r="D116" i="13"/>
  <c r="E116" i="13"/>
  <c r="F116" i="13"/>
  <c r="G116" i="13"/>
  <c r="H116" i="13"/>
  <c r="N117" i="13"/>
  <c r="P117" i="13"/>
  <c r="Q117" i="13"/>
  <c r="B118" i="13"/>
  <c r="C118" i="13"/>
  <c r="D118" i="13"/>
  <c r="E118" i="13"/>
  <c r="F118" i="13"/>
  <c r="G118" i="13"/>
  <c r="H118" i="13"/>
  <c r="K118" i="13"/>
  <c r="P118" i="13"/>
  <c r="Q118" i="13"/>
  <c r="P119" i="13"/>
  <c r="Q119" i="13"/>
  <c r="B122" i="13"/>
  <c r="C122" i="13"/>
  <c r="D122" i="13"/>
  <c r="E122" i="13"/>
  <c r="H125" i="13"/>
  <c r="I125" i="13"/>
  <c r="M125" i="13"/>
  <c r="N125" i="13"/>
  <c r="O125" i="13"/>
  <c r="B129" i="13"/>
  <c r="C129" i="13"/>
  <c r="D129" i="13"/>
  <c r="E129" i="13"/>
  <c r="F129" i="13"/>
  <c r="G129" i="13"/>
  <c r="H129" i="13"/>
  <c r="I129" i="13"/>
  <c r="J129" i="13"/>
  <c r="K129" i="13"/>
  <c r="L129" i="13"/>
  <c r="B135" i="13"/>
  <c r="D135" i="13"/>
  <c r="E135" i="13"/>
  <c r="F135" i="13"/>
  <c r="J135" i="13"/>
  <c r="Q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H137" i="13"/>
  <c r="M137" i="13"/>
  <c r="N137" i="13"/>
  <c r="O137" i="13"/>
  <c r="P137" i="13"/>
  <c r="I138" i="13"/>
  <c r="J138" i="13"/>
  <c r="B146" i="13"/>
  <c r="C146" i="13"/>
  <c r="D146" i="13"/>
  <c r="I146" i="13"/>
  <c r="J146" i="13"/>
  <c r="K146" i="13"/>
  <c r="L146" i="13"/>
  <c r="M146" i="13"/>
  <c r="N146" i="13"/>
  <c r="O146" i="13"/>
  <c r="Q146" i="13"/>
  <c r="N147" i="13"/>
  <c r="P148" i="13"/>
  <c r="Q148" i="13"/>
  <c r="B149" i="13"/>
  <c r="D149" i="13"/>
  <c r="E149" i="13"/>
  <c r="F149" i="13"/>
  <c r="I149" i="13"/>
  <c r="L149" i="13"/>
  <c r="B152" i="13"/>
  <c r="D152" i="13"/>
  <c r="E152" i="13"/>
  <c r="B102" i="12"/>
  <c r="G104" i="12"/>
  <c r="K107" i="12"/>
  <c r="L109" i="12"/>
  <c r="M109" i="12"/>
  <c r="O100" i="12"/>
  <c r="P100" i="12"/>
  <c r="G103" i="12"/>
  <c r="H103" i="12"/>
  <c r="K104" i="12"/>
  <c r="L104" i="12"/>
  <c r="M104" i="12"/>
  <c r="O104" i="12"/>
  <c r="J105" i="12"/>
  <c r="K105" i="12"/>
  <c r="L105" i="12"/>
  <c r="M105" i="12"/>
  <c r="K106" i="12"/>
  <c r="L106" i="12"/>
  <c r="M106" i="12"/>
  <c r="O106" i="12"/>
  <c r="Q106" i="12"/>
  <c r="B107" i="12"/>
  <c r="H107" i="12"/>
  <c r="J108" i="12"/>
  <c r="K108" i="12"/>
  <c r="L108" i="12"/>
  <c r="M108" i="12"/>
  <c r="O108" i="12"/>
  <c r="H109" i="12"/>
  <c r="Q109" i="12"/>
  <c r="B110" i="12"/>
  <c r="C110" i="12"/>
  <c r="H110" i="12"/>
  <c r="I110" i="12"/>
  <c r="J110" i="12"/>
  <c r="K110" i="12"/>
  <c r="L110" i="12"/>
  <c r="M110" i="12"/>
  <c r="N110" i="12"/>
  <c r="P110" i="12"/>
  <c r="Q110" i="12"/>
  <c r="K111" i="12"/>
  <c r="M111" i="12"/>
  <c r="N111" i="12"/>
  <c r="Q111" i="12"/>
  <c r="G112" i="12"/>
  <c r="H112" i="12"/>
  <c r="I112" i="12"/>
  <c r="J112" i="12"/>
  <c r="K112" i="12"/>
  <c r="L112" i="12"/>
  <c r="M112" i="12"/>
  <c r="N112" i="12"/>
  <c r="O112" i="12"/>
  <c r="P112" i="12"/>
  <c r="J121" i="12"/>
  <c r="K63" i="10"/>
  <c r="L116" i="12"/>
  <c r="O116" i="12"/>
  <c r="P119" i="12"/>
  <c r="C116" i="12"/>
  <c r="D116" i="12"/>
  <c r="E116" i="12"/>
  <c r="F146" i="12"/>
  <c r="G116" i="12"/>
  <c r="H116" i="12"/>
  <c r="I116" i="12"/>
  <c r="B117" i="12"/>
  <c r="C117" i="12"/>
  <c r="D117" i="12"/>
  <c r="E117" i="12"/>
  <c r="G117" i="12"/>
  <c r="H117" i="12"/>
  <c r="I117" i="12"/>
  <c r="M117" i="12"/>
  <c r="N147" i="12"/>
  <c r="O117" i="12"/>
  <c r="P117" i="12"/>
  <c r="C118" i="12"/>
  <c r="D118" i="12"/>
  <c r="E118" i="12"/>
  <c r="G118" i="12"/>
  <c r="J118" i="12"/>
  <c r="K118" i="12"/>
  <c r="L118" i="12"/>
  <c r="M118" i="12"/>
  <c r="E119" i="12"/>
  <c r="F149" i="12"/>
  <c r="G119" i="12"/>
  <c r="H119" i="12"/>
  <c r="C120" i="12"/>
  <c r="D120" i="12"/>
  <c r="E120" i="12"/>
  <c r="I120" i="12"/>
  <c r="C121" i="12"/>
  <c r="D121" i="12"/>
  <c r="E121" i="12"/>
  <c r="F151" i="12"/>
  <c r="G121" i="12"/>
  <c r="H121" i="12"/>
  <c r="D122" i="12"/>
  <c r="E122" i="12"/>
  <c r="G122" i="12"/>
  <c r="H122" i="12"/>
  <c r="I122" i="12"/>
  <c r="C123" i="12"/>
  <c r="D123" i="12"/>
  <c r="E123" i="12"/>
  <c r="G123" i="12"/>
  <c r="B124" i="12"/>
  <c r="C124" i="12"/>
  <c r="E124" i="12"/>
  <c r="F124" i="12"/>
  <c r="G124" i="12"/>
  <c r="H124" i="12"/>
  <c r="I124" i="12"/>
  <c r="J124" i="12"/>
  <c r="K124" i="12"/>
  <c r="L124" i="12"/>
  <c r="M124" i="12"/>
  <c r="N124" i="12"/>
  <c r="O124" i="12"/>
  <c r="Q124" i="12"/>
  <c r="B125" i="12"/>
  <c r="C125" i="12"/>
  <c r="D125" i="12"/>
  <c r="E125" i="12"/>
  <c r="F125" i="12"/>
  <c r="O125" i="12"/>
  <c r="P125" i="12"/>
  <c r="C126" i="12"/>
  <c r="D126" i="12"/>
  <c r="E126" i="12"/>
  <c r="G126" i="12"/>
  <c r="H126" i="12"/>
  <c r="J126" i="12"/>
  <c r="K126" i="12"/>
  <c r="L126" i="12"/>
  <c r="M126" i="12"/>
  <c r="D127" i="12"/>
  <c r="E127" i="12"/>
  <c r="F127" i="12"/>
  <c r="G127" i="12"/>
  <c r="H127" i="12"/>
  <c r="I127" i="12"/>
  <c r="B128" i="12"/>
  <c r="C128" i="12"/>
  <c r="D128" i="12"/>
  <c r="E128" i="12"/>
  <c r="F128" i="12"/>
  <c r="I128" i="12"/>
  <c r="L128" i="12"/>
  <c r="P128" i="12"/>
  <c r="B129" i="12"/>
  <c r="C129" i="12"/>
  <c r="D129" i="12"/>
  <c r="H129" i="12"/>
  <c r="G99" i="12"/>
  <c r="H99" i="12"/>
  <c r="I99" i="12"/>
  <c r="J99" i="12"/>
  <c r="N99" i="12"/>
  <c r="O99" i="12"/>
  <c r="I100" i="12"/>
  <c r="J100" i="12"/>
  <c r="K100" i="12"/>
  <c r="M100" i="12"/>
  <c r="Q100" i="12"/>
  <c r="Q101" i="12"/>
  <c r="I102" i="12"/>
  <c r="J102" i="12"/>
  <c r="N102" i="12"/>
  <c r="O102" i="12"/>
  <c r="P102" i="12"/>
  <c r="Q102" i="12"/>
  <c r="L103" i="12"/>
  <c r="M103" i="12"/>
  <c r="N103" i="12"/>
  <c r="O103" i="12"/>
  <c r="Q103" i="12"/>
  <c r="Q104" i="12"/>
  <c r="H105" i="12"/>
  <c r="I105" i="12"/>
  <c r="N105" i="12"/>
  <c r="O105" i="12"/>
  <c r="P105" i="12"/>
  <c r="Q105" i="12"/>
  <c r="G106" i="12"/>
  <c r="H106" i="12"/>
  <c r="I106" i="12"/>
  <c r="J106" i="12"/>
  <c r="L107" i="12"/>
  <c r="M107" i="12"/>
  <c r="N107" i="12"/>
  <c r="O107" i="12"/>
  <c r="P107" i="12"/>
  <c r="Q107" i="12"/>
  <c r="H108" i="12"/>
  <c r="I108" i="12"/>
  <c r="N108" i="12"/>
  <c r="Q108" i="12"/>
  <c r="F109" i="12"/>
  <c r="O110" i="12"/>
  <c r="B111" i="12"/>
  <c r="G111" i="12"/>
  <c r="H111" i="12"/>
  <c r="I111" i="12"/>
  <c r="J111" i="12"/>
  <c r="L111" i="12"/>
  <c r="O111" i="12"/>
  <c r="P111" i="12"/>
  <c r="Q112" i="12"/>
  <c r="K116" i="12"/>
  <c r="H118" i="12"/>
  <c r="I118" i="12"/>
  <c r="C119" i="12"/>
  <c r="F119" i="12"/>
  <c r="I119" i="12"/>
  <c r="N119" i="12"/>
  <c r="O119" i="12"/>
  <c r="F120" i="12"/>
  <c r="G120" i="12"/>
  <c r="H120" i="12"/>
  <c r="L120" i="12"/>
  <c r="I121" i="12"/>
  <c r="N121" i="12"/>
  <c r="O121" i="12"/>
  <c r="P121" i="12"/>
  <c r="Q121" i="12"/>
  <c r="B122" i="12"/>
  <c r="C122" i="12"/>
  <c r="N122" i="12"/>
  <c r="Q122" i="12"/>
  <c r="H123" i="12"/>
  <c r="I123" i="12"/>
  <c r="N123" i="12"/>
  <c r="O123" i="12"/>
  <c r="D124" i="12"/>
  <c r="P124" i="12"/>
  <c r="G125" i="12"/>
  <c r="H125" i="12"/>
  <c r="I125" i="12"/>
  <c r="J125" i="12"/>
  <c r="I126" i="12"/>
  <c r="N126" i="12"/>
  <c r="O126" i="12"/>
  <c r="P126" i="12"/>
  <c r="B127" i="12"/>
  <c r="C127" i="12"/>
  <c r="G128" i="12"/>
  <c r="H128" i="12"/>
  <c r="N128" i="12"/>
  <c r="O128" i="12"/>
  <c r="Q128" i="12"/>
  <c r="F129" i="12"/>
  <c r="I129" i="12"/>
  <c r="N129" i="12"/>
  <c r="N134" i="12"/>
  <c r="B135" i="12"/>
  <c r="N137" i="12"/>
  <c r="E102" i="11"/>
  <c r="F103" i="11"/>
  <c r="G107" i="11"/>
  <c r="I104" i="11"/>
  <c r="J111" i="11"/>
  <c r="K134" i="12"/>
  <c r="L100" i="11"/>
  <c r="M134" i="12"/>
  <c r="O134" i="12"/>
  <c r="Q134" i="12"/>
  <c r="N99" i="11"/>
  <c r="B138" i="12"/>
  <c r="B103" i="11"/>
  <c r="C103" i="11"/>
  <c r="D139" i="13"/>
  <c r="H139" i="13"/>
  <c r="M103" i="11"/>
  <c r="O139" i="12"/>
  <c r="P139" i="13"/>
  <c r="Q139" i="12"/>
  <c r="F104" i="11"/>
  <c r="H140" i="13"/>
  <c r="J104" i="11"/>
  <c r="K104" i="11"/>
  <c r="L140" i="13"/>
  <c r="M104" i="11"/>
  <c r="N104" i="11"/>
  <c r="P140" i="13"/>
  <c r="Q140" i="12"/>
  <c r="B105" i="11"/>
  <c r="D141" i="13"/>
  <c r="F105" i="11"/>
  <c r="G141" i="12"/>
  <c r="H141" i="13"/>
  <c r="J141" i="12"/>
  <c r="L141" i="13"/>
  <c r="O141" i="12"/>
  <c r="Q141" i="12"/>
  <c r="B106" i="11"/>
  <c r="C142" i="12"/>
  <c r="H142" i="13"/>
  <c r="K106" i="11"/>
  <c r="L142" i="13"/>
  <c r="M106" i="11"/>
  <c r="N106" i="11"/>
  <c r="O106" i="11"/>
  <c r="P142" i="13"/>
  <c r="Q106" i="11"/>
  <c r="B107" i="11"/>
  <c r="C107" i="11"/>
  <c r="J107" i="11"/>
  <c r="N107" i="11"/>
  <c r="B108" i="11"/>
  <c r="J108" i="11"/>
  <c r="K108" i="11"/>
  <c r="L108" i="11"/>
  <c r="M108" i="11"/>
  <c r="N108" i="11"/>
  <c r="P108" i="11"/>
  <c r="Q108" i="11"/>
  <c r="B109" i="11"/>
  <c r="C143" i="12"/>
  <c r="J143" i="12"/>
  <c r="L143" i="13"/>
  <c r="N109" i="11"/>
  <c r="P143" i="13"/>
  <c r="I110" i="11"/>
  <c r="J110" i="11"/>
  <c r="K110" i="11"/>
  <c r="L110" i="11"/>
  <c r="N110" i="11"/>
  <c r="Q110" i="11"/>
  <c r="B111" i="11"/>
  <c r="F111" i="11"/>
  <c r="N111" i="11"/>
  <c r="G112" i="11"/>
  <c r="H112" i="11"/>
  <c r="K112" i="11"/>
  <c r="L112" i="11"/>
  <c r="O112" i="11"/>
  <c r="P112" i="11"/>
  <c r="Q112" i="11"/>
  <c r="B125" i="11"/>
  <c r="C145" i="12"/>
  <c r="E145" i="12"/>
  <c r="F116" i="11"/>
  <c r="G145" i="12"/>
  <c r="H122" i="11"/>
  <c r="I145" i="12"/>
  <c r="N125" i="11"/>
  <c r="O120" i="11"/>
  <c r="P128" i="11"/>
  <c r="B116" i="11"/>
  <c r="D116" i="11"/>
  <c r="N116" i="11"/>
  <c r="O146" i="12"/>
  <c r="P116" i="11"/>
  <c r="Q146" i="12"/>
  <c r="B147" i="12"/>
  <c r="D117" i="11"/>
  <c r="F117" i="11"/>
  <c r="G147" i="12"/>
  <c r="K117" i="11"/>
  <c r="B118" i="11"/>
  <c r="C118" i="11"/>
  <c r="D118" i="11"/>
  <c r="E118" i="11"/>
  <c r="F118" i="11"/>
  <c r="H118" i="11"/>
  <c r="I118" i="11"/>
  <c r="J118" i="11"/>
  <c r="N118" i="11"/>
  <c r="O148" i="12"/>
  <c r="Q148" i="12"/>
  <c r="B119" i="11"/>
  <c r="C149" i="12"/>
  <c r="J119" i="11"/>
  <c r="P119" i="11"/>
  <c r="D150" i="13"/>
  <c r="E120" i="11"/>
  <c r="F120" i="11"/>
  <c r="G150" i="12"/>
  <c r="H150" i="13"/>
  <c r="I120" i="11"/>
  <c r="J120" i="11"/>
  <c r="K150" i="12"/>
  <c r="L150" i="13"/>
  <c r="Q150" i="12"/>
  <c r="B121" i="11"/>
  <c r="H151" i="13"/>
  <c r="J121" i="11"/>
  <c r="K151" i="12"/>
  <c r="L151" i="13"/>
  <c r="N121" i="11"/>
  <c r="O151" i="12"/>
  <c r="P151" i="13"/>
  <c r="Q151" i="12"/>
  <c r="B122" i="11"/>
  <c r="C152" i="12"/>
  <c r="J122" i="11"/>
  <c r="K122" i="11"/>
  <c r="D153" i="13"/>
  <c r="E123" i="11"/>
  <c r="F123" i="11"/>
  <c r="G123" i="11"/>
  <c r="H153" i="13"/>
  <c r="I123" i="11"/>
  <c r="J123" i="11"/>
  <c r="K153" i="12"/>
  <c r="L153" i="13"/>
  <c r="P153" i="13"/>
  <c r="Q153" i="12"/>
  <c r="B124" i="11"/>
  <c r="F124" i="11"/>
  <c r="H124" i="11"/>
  <c r="I124" i="11"/>
  <c r="K124" i="11"/>
  <c r="L124" i="11"/>
  <c r="N124" i="11"/>
  <c r="O124" i="11"/>
  <c r="E125" i="11"/>
  <c r="F125" i="11"/>
  <c r="G125" i="11"/>
  <c r="H125" i="11"/>
  <c r="I125" i="11"/>
  <c r="J125" i="11"/>
  <c r="K125" i="11"/>
  <c r="J126" i="11"/>
  <c r="L154" i="13"/>
  <c r="N126" i="11"/>
  <c r="O154" i="12"/>
  <c r="P154" i="13"/>
  <c r="Q154" i="12"/>
  <c r="B127" i="11"/>
  <c r="C127" i="11"/>
  <c r="J127" i="11"/>
  <c r="C128" i="11"/>
  <c r="D128" i="11"/>
  <c r="F128" i="11"/>
  <c r="G128" i="11"/>
  <c r="H128" i="11"/>
  <c r="I128" i="11"/>
  <c r="J128" i="11"/>
  <c r="K128" i="11"/>
  <c r="L128" i="11"/>
  <c r="B129" i="11"/>
  <c r="C129" i="11"/>
  <c r="D99" i="11"/>
  <c r="G99" i="11"/>
  <c r="M99" i="11"/>
  <c r="O99" i="11"/>
  <c r="P99" i="11"/>
  <c r="Q99" i="11"/>
  <c r="M100" i="11"/>
  <c r="Q100" i="11"/>
  <c r="B101" i="11"/>
  <c r="C101" i="11"/>
  <c r="D101" i="11"/>
  <c r="E101" i="11"/>
  <c r="G101" i="11"/>
  <c r="H101" i="11"/>
  <c r="I101" i="11"/>
  <c r="L101" i="11"/>
  <c r="M101" i="11"/>
  <c r="N101" i="11"/>
  <c r="O101" i="11"/>
  <c r="N102" i="11"/>
  <c r="D103" i="11"/>
  <c r="E103" i="11"/>
  <c r="G103" i="11"/>
  <c r="H103" i="11"/>
  <c r="J103" i="11"/>
  <c r="O103" i="11"/>
  <c r="P103" i="11"/>
  <c r="Q103" i="11"/>
  <c r="B104" i="11"/>
  <c r="O104" i="11"/>
  <c r="C105" i="11"/>
  <c r="D105" i="11"/>
  <c r="E105" i="11"/>
  <c r="G105" i="11"/>
  <c r="L105" i="11"/>
  <c r="M105" i="11"/>
  <c r="N105" i="11"/>
  <c r="O105" i="11"/>
  <c r="P105" i="11"/>
  <c r="Q105" i="11"/>
  <c r="D106" i="11"/>
  <c r="F106" i="11"/>
  <c r="G106" i="11"/>
  <c r="I107" i="11"/>
  <c r="L107" i="11"/>
  <c r="M107" i="11"/>
  <c r="O107" i="11"/>
  <c r="P107" i="11"/>
  <c r="Q107" i="11"/>
  <c r="C108" i="11"/>
  <c r="D108" i="11"/>
  <c r="E108" i="11"/>
  <c r="F108" i="11"/>
  <c r="G108" i="11"/>
  <c r="H108" i="11"/>
  <c r="O108" i="11"/>
  <c r="F109" i="11"/>
  <c r="L109" i="11"/>
  <c r="M109" i="11"/>
  <c r="O109" i="11"/>
  <c r="P109" i="11"/>
  <c r="Q109" i="11"/>
  <c r="B110" i="11"/>
  <c r="C110" i="11"/>
  <c r="D110" i="11"/>
  <c r="E110" i="11"/>
  <c r="F110" i="11"/>
  <c r="G110" i="11"/>
  <c r="H110" i="11"/>
  <c r="M110" i="11"/>
  <c r="O110" i="11"/>
  <c r="P110" i="11"/>
  <c r="H111" i="11"/>
  <c r="L111" i="11"/>
  <c r="M111" i="11"/>
  <c r="O111" i="11"/>
  <c r="P111" i="11"/>
  <c r="Q111" i="11"/>
  <c r="B112" i="11"/>
  <c r="C112" i="11"/>
  <c r="D112" i="11"/>
  <c r="E112" i="11"/>
  <c r="F112" i="11"/>
  <c r="M112" i="11"/>
  <c r="N112" i="11"/>
  <c r="J116" i="11"/>
  <c r="K116" i="11"/>
  <c r="L116" i="11"/>
  <c r="C117" i="11"/>
  <c r="E117" i="11"/>
  <c r="H117" i="11"/>
  <c r="I117" i="11"/>
  <c r="J117" i="11"/>
  <c r="G118" i="11"/>
  <c r="L118" i="11"/>
  <c r="O118" i="11"/>
  <c r="D119" i="11"/>
  <c r="L119" i="11"/>
  <c r="M119" i="11"/>
  <c r="N119" i="11"/>
  <c r="O119" i="11"/>
  <c r="Q119" i="11"/>
  <c r="B120" i="11"/>
  <c r="C120" i="11"/>
  <c r="E121" i="11"/>
  <c r="I121" i="11"/>
  <c r="K121" i="11"/>
  <c r="L121" i="11"/>
  <c r="P121" i="11"/>
  <c r="D122" i="11"/>
  <c r="E122" i="11"/>
  <c r="G122" i="11"/>
  <c r="H123" i="11"/>
  <c r="M123" i="11"/>
  <c r="O123" i="11"/>
  <c r="C124" i="11"/>
  <c r="D124" i="11"/>
  <c r="E124" i="11"/>
  <c r="G124" i="11"/>
  <c r="J124" i="11"/>
  <c r="M124" i="11"/>
  <c r="P124" i="11"/>
  <c r="C125" i="11"/>
  <c r="D125" i="11"/>
  <c r="O125" i="11"/>
  <c r="C126" i="11"/>
  <c r="E126" i="11"/>
  <c r="F126" i="11"/>
  <c r="I126" i="11"/>
  <c r="L126" i="11"/>
  <c r="M126" i="11"/>
  <c r="D127" i="11"/>
  <c r="G127" i="11"/>
  <c r="K127" i="11"/>
  <c r="O127" i="11"/>
  <c r="E128" i="11"/>
  <c r="O128" i="11"/>
  <c r="D129" i="11"/>
  <c r="E129" i="11"/>
  <c r="G129" i="11"/>
  <c r="I129" i="11"/>
  <c r="K129" i="11"/>
  <c r="L129" i="11"/>
  <c r="O129" i="11"/>
  <c r="Q152" i="11"/>
  <c r="B3" i="6"/>
  <c r="D3" i="6"/>
  <c r="E4" i="6"/>
  <c r="F3" i="6"/>
  <c r="G4" i="6"/>
  <c r="H3" i="6"/>
  <c r="I4" i="6"/>
  <c r="J3" i="6"/>
  <c r="K4" i="6"/>
  <c r="L3" i="6"/>
  <c r="M4" i="6"/>
  <c r="N3" i="6"/>
  <c r="P3" i="6"/>
  <c r="M62" i="10"/>
  <c r="O62" i="10"/>
  <c r="C63" i="10"/>
  <c r="E63" i="10"/>
  <c r="G63" i="10"/>
  <c r="C29" i="6"/>
  <c r="M29" i="6"/>
  <c r="Q29" i="6"/>
  <c r="K31" i="6"/>
  <c r="C32" i="6"/>
  <c r="D32" i="6"/>
  <c r="F32" i="6"/>
  <c r="G32" i="6"/>
  <c r="H32" i="6"/>
  <c r="I32" i="6"/>
  <c r="J32" i="6"/>
  <c r="K32" i="6"/>
  <c r="L32" i="6"/>
  <c r="M32" i="6"/>
  <c r="N32" i="6"/>
  <c r="O32" i="6"/>
  <c r="P32" i="6"/>
  <c r="K34" i="6"/>
  <c r="M35" i="6"/>
  <c r="Q35" i="6"/>
  <c r="C36" i="6"/>
  <c r="K37" i="6"/>
  <c r="E38" i="6"/>
  <c r="I38" i="6"/>
  <c r="K40" i="6"/>
  <c r="M41" i="6"/>
  <c r="Q41" i="6"/>
  <c r="E43" i="6"/>
  <c r="I43" i="6"/>
  <c r="K43" i="6"/>
  <c r="M44" i="6"/>
  <c r="Q44" i="6"/>
  <c r="C45" i="6"/>
  <c r="E45" i="6"/>
  <c r="I45" i="6"/>
  <c r="K45" i="6"/>
  <c r="K46" i="6"/>
  <c r="M47" i="6"/>
  <c r="Q47" i="6"/>
  <c r="C48" i="6"/>
  <c r="E49" i="6"/>
  <c r="I49" i="6"/>
  <c r="K49" i="6"/>
  <c r="C52" i="6"/>
  <c r="F52" i="6"/>
  <c r="G52" i="6"/>
  <c r="H46" i="10"/>
  <c r="K52" i="6"/>
  <c r="C53" i="6"/>
  <c r="E53" i="6"/>
  <c r="F53" i="6"/>
  <c r="J53" i="6"/>
  <c r="K53" i="6"/>
  <c r="B38" i="9"/>
  <c r="C38" i="9"/>
  <c r="D38" i="9"/>
  <c r="E38" i="9"/>
  <c r="F38" i="9"/>
  <c r="G38" i="9"/>
  <c r="H38" i="9"/>
  <c r="I38" i="9"/>
  <c r="J38" i="9"/>
  <c r="K38" i="9"/>
  <c r="L38" i="9"/>
  <c r="M38" i="9"/>
  <c r="M37" i="9" s="1"/>
  <c r="N38" i="9"/>
  <c r="O38" i="9"/>
  <c r="P38" i="9"/>
  <c r="P37" i="9" s="1"/>
  <c r="Q38" i="9"/>
  <c r="B54" i="10"/>
  <c r="B99" i="6" s="1"/>
  <c r="D54" i="10"/>
  <c r="F54" i="10"/>
  <c r="H54" i="10"/>
  <c r="H99" i="6" s="1"/>
  <c r="J54" i="10"/>
  <c r="J65" i="10" s="1"/>
  <c r="J154" i="6" s="1"/>
  <c r="F55" i="10"/>
  <c r="F100" i="6" s="1"/>
  <c r="H55" i="10"/>
  <c r="H100" i="6" s="1"/>
  <c r="J55" i="10"/>
  <c r="J100" i="6" s="1"/>
  <c r="L55" i="10"/>
  <c r="L100" i="6" s="1"/>
  <c r="N55" i="10"/>
  <c r="N100" i="6" s="1"/>
  <c r="P55" i="10"/>
  <c r="P100" i="6" s="1"/>
  <c r="G60" i="10"/>
  <c r="K60" i="10"/>
  <c r="G62" i="10"/>
  <c r="K62" i="10"/>
  <c r="O63" i="10"/>
  <c r="A1" i="9"/>
  <c r="B40" i="9"/>
  <c r="B41" i="9"/>
  <c r="B125" i="6"/>
  <c r="H125" i="6"/>
  <c r="I125" i="6"/>
  <c r="J125" i="6"/>
  <c r="K125" i="6"/>
  <c r="L125" i="6"/>
  <c r="M125" i="6"/>
  <c r="A46" i="9"/>
  <c r="A52" i="9"/>
  <c r="A53" i="9"/>
  <c r="A1" i="8"/>
  <c r="A40" i="8"/>
  <c r="A46" i="8"/>
  <c r="A47" i="8"/>
  <c r="A1" i="7"/>
  <c r="A40" i="7"/>
  <c r="A46" i="7"/>
  <c r="A47" i="7"/>
  <c r="A1" i="6"/>
  <c r="C3" i="6"/>
  <c r="E3" i="6"/>
  <c r="G3" i="6"/>
  <c r="I3" i="6"/>
  <c r="K3" i="6"/>
  <c r="M3" i="6"/>
  <c r="O3" i="6"/>
  <c r="Q3" i="6"/>
  <c r="C4" i="6"/>
  <c r="O4" i="6"/>
  <c r="Q4" i="6"/>
  <c r="C5" i="6"/>
  <c r="E5" i="6"/>
  <c r="G5" i="6"/>
  <c r="I5" i="6"/>
  <c r="K5" i="6"/>
  <c r="M5" i="6"/>
  <c r="O5" i="6"/>
  <c r="Q5" i="6"/>
  <c r="C6" i="6"/>
  <c r="E6" i="6"/>
  <c r="G6" i="6"/>
  <c r="I6" i="6"/>
  <c r="K6" i="6"/>
  <c r="M6" i="6"/>
  <c r="O6" i="6"/>
  <c r="Q6" i="6"/>
  <c r="C7" i="6"/>
  <c r="E7" i="6"/>
  <c r="G7" i="6"/>
  <c r="I7" i="6"/>
  <c r="K7" i="6"/>
  <c r="M7" i="6"/>
  <c r="O7" i="6"/>
  <c r="Q7" i="6"/>
  <c r="C8" i="6"/>
  <c r="E8" i="6"/>
  <c r="G8" i="6"/>
  <c r="I8" i="6"/>
  <c r="K8" i="6"/>
  <c r="M8" i="6"/>
  <c r="O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B12" i="6"/>
  <c r="C12" i="6"/>
  <c r="D12" i="6"/>
  <c r="E12" i="6"/>
  <c r="F12" i="6"/>
  <c r="G12" i="6"/>
  <c r="H12" i="6"/>
  <c r="I12" i="6"/>
  <c r="J12" i="6"/>
  <c r="J136" i="6" s="1"/>
  <c r="K12" i="6"/>
  <c r="L12" i="6"/>
  <c r="M12" i="6"/>
  <c r="N12" i="6"/>
  <c r="O12" i="6"/>
  <c r="P12" i="6"/>
  <c r="Q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E29" i="6"/>
  <c r="I29" i="6"/>
  <c r="M31" i="6"/>
  <c r="Q31" i="6"/>
  <c r="B32" i="6"/>
  <c r="E32" i="6"/>
  <c r="Q32" i="6"/>
  <c r="I34" i="6"/>
  <c r="I36" i="6"/>
  <c r="E37" i="6"/>
  <c r="I37" i="6"/>
  <c r="K38" i="6"/>
  <c r="M38" i="6"/>
  <c r="Q38" i="6"/>
  <c r="C40" i="6"/>
  <c r="E40" i="6"/>
  <c r="I40" i="6"/>
  <c r="I46" i="6"/>
  <c r="M46" i="6"/>
  <c r="B52" i="6"/>
  <c r="E52" i="6"/>
  <c r="I52" i="6"/>
  <c r="J52" i="6"/>
  <c r="M52" i="6"/>
  <c r="G53" i="6"/>
  <c r="E55" i="6"/>
  <c r="I55" i="6"/>
  <c r="K55" i="6"/>
  <c r="M55" i="6"/>
  <c r="C57" i="6"/>
  <c r="E57" i="6"/>
  <c r="I57" i="6"/>
  <c r="K57" i="6"/>
  <c r="I58" i="6"/>
  <c r="K58" i="6"/>
  <c r="M58" i="6"/>
  <c r="Q58" i="6"/>
  <c r="C61" i="6"/>
  <c r="C134" i="6" s="1"/>
  <c r="D61" i="6"/>
  <c r="E61" i="6"/>
  <c r="E134" i="6" s="1"/>
  <c r="G61" i="6"/>
  <c r="H61" i="6"/>
  <c r="I61" i="6"/>
  <c r="I134" i="6" s="1"/>
  <c r="K61" i="6"/>
  <c r="L61" i="6"/>
  <c r="M61" i="6"/>
  <c r="O61" i="6"/>
  <c r="P61" i="6"/>
  <c r="Q61" i="6"/>
  <c r="C62" i="6"/>
  <c r="D62" i="6"/>
  <c r="E62" i="6"/>
  <c r="G62" i="6"/>
  <c r="H62" i="6"/>
  <c r="I62" i="6"/>
  <c r="K62" i="6"/>
  <c r="L62" i="6"/>
  <c r="M62" i="6"/>
  <c r="O62" i="6"/>
  <c r="P62" i="6"/>
  <c r="Q62" i="6"/>
  <c r="C63" i="6"/>
  <c r="D63" i="6"/>
  <c r="E63" i="6"/>
  <c r="G63" i="6"/>
  <c r="H63" i="6"/>
  <c r="I63" i="6"/>
  <c r="K63" i="6"/>
  <c r="L63" i="6"/>
  <c r="M63" i="6"/>
  <c r="O63" i="6"/>
  <c r="P63" i="6"/>
  <c r="Q63" i="6"/>
  <c r="B65" i="6"/>
  <c r="C65" i="6"/>
  <c r="D65" i="6"/>
  <c r="E65" i="6"/>
  <c r="F65" i="6"/>
  <c r="G65" i="6"/>
  <c r="H65" i="6"/>
  <c r="I65" i="6"/>
  <c r="J65" i="6"/>
  <c r="K65" i="6"/>
  <c r="L65" i="6"/>
  <c r="L138" i="6" s="1"/>
  <c r="M65" i="6"/>
  <c r="N65" i="6"/>
  <c r="O65" i="6"/>
  <c r="P65" i="6"/>
  <c r="Q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B67" i="6"/>
  <c r="B140" i="6" s="1"/>
  <c r="C67" i="6"/>
  <c r="C140" i="6" s="1"/>
  <c r="D67" i="6"/>
  <c r="E67" i="6"/>
  <c r="F67" i="6"/>
  <c r="G67" i="6"/>
  <c r="H67" i="6"/>
  <c r="I67" i="6"/>
  <c r="J67" i="6"/>
  <c r="J140" i="6" s="1"/>
  <c r="K67" i="6"/>
  <c r="L67" i="6"/>
  <c r="L140" i="6" s="1"/>
  <c r="M67" i="6"/>
  <c r="N67" i="6"/>
  <c r="O67" i="6"/>
  <c r="O140" i="6" s="1"/>
  <c r="P67" i="6"/>
  <c r="P140" i="6" s="1"/>
  <c r="Q67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C94" i="6"/>
  <c r="D94" i="6"/>
  <c r="E94" i="6"/>
  <c r="G94" i="6"/>
  <c r="H94" i="6"/>
  <c r="I94" i="6"/>
  <c r="K94" i="6"/>
  <c r="L94" i="6"/>
  <c r="M94" i="6"/>
  <c r="O94" i="6"/>
  <c r="P94" i="6"/>
  <c r="Q94" i="6"/>
  <c r="F99" i="6"/>
  <c r="J99" i="6"/>
  <c r="Q102" i="6"/>
  <c r="I105" i="6"/>
  <c r="K105" i="6"/>
  <c r="C109" i="6"/>
  <c r="C110" i="6"/>
  <c r="D110" i="6"/>
  <c r="M110" i="6"/>
  <c r="B112" i="6"/>
  <c r="D112" i="6"/>
  <c r="F112" i="6"/>
  <c r="H112" i="6"/>
  <c r="L112" i="6"/>
  <c r="P112" i="6"/>
  <c r="D113" i="6"/>
  <c r="F113" i="6"/>
  <c r="H113" i="6"/>
  <c r="J113" i="6"/>
  <c r="L113" i="6"/>
  <c r="N113" i="6"/>
  <c r="P113" i="6"/>
  <c r="B114" i="6"/>
  <c r="D114" i="6"/>
  <c r="J114" i="6"/>
  <c r="L114" i="6"/>
  <c r="N114" i="6"/>
  <c r="C116" i="6"/>
  <c r="E116" i="6"/>
  <c r="G116" i="6"/>
  <c r="E117" i="6"/>
  <c r="I117" i="6"/>
  <c r="K117" i="6"/>
  <c r="M117" i="6"/>
  <c r="Q117" i="6"/>
  <c r="C118" i="6"/>
  <c r="E118" i="6"/>
  <c r="I118" i="6"/>
  <c r="K118" i="6"/>
  <c r="M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C125" i="6"/>
  <c r="D125" i="6"/>
  <c r="E125" i="6"/>
  <c r="F125" i="6"/>
  <c r="G125" i="6"/>
  <c r="N125" i="6"/>
  <c r="O125" i="6"/>
  <c r="P125" i="6"/>
  <c r="Q125" i="6"/>
  <c r="A127" i="6"/>
  <c r="J134" i="6"/>
  <c r="N135" i="6"/>
  <c r="L136" i="6"/>
  <c r="D138" i="6"/>
  <c r="O165" i="6"/>
  <c r="F167" i="6"/>
  <c r="H167" i="6"/>
  <c r="L167" i="6"/>
  <c r="J169" i="6"/>
  <c r="E171" i="6"/>
  <c r="E172" i="6"/>
  <c r="I172" i="6"/>
  <c r="I173" i="6"/>
  <c r="K173" i="6"/>
  <c r="M173" i="6"/>
  <c r="P174" i="6"/>
  <c r="L175" i="6"/>
  <c r="F176" i="6"/>
  <c r="J176" i="6"/>
  <c r="K176" i="6"/>
  <c r="O176" i="6"/>
  <c r="B177" i="6"/>
  <c r="C177" i="6"/>
  <c r="D177" i="6"/>
  <c r="F177" i="6"/>
  <c r="G177" i="6"/>
  <c r="B178" i="6"/>
  <c r="H178" i="6"/>
  <c r="J178" i="6"/>
  <c r="B179" i="6"/>
  <c r="E179" i="6"/>
  <c r="M179" i="6"/>
  <c r="B10" i="4"/>
  <c r="B49" i="4"/>
  <c r="B44" i="4"/>
  <c r="B30" i="4"/>
  <c r="B21" i="4"/>
  <c r="B36" i="4"/>
  <c r="B61" i="4"/>
  <c r="B9" i="4"/>
  <c r="B34" i="4"/>
  <c r="B6" i="4"/>
  <c r="B53" i="4"/>
  <c r="B33" i="4"/>
  <c r="B46" i="4"/>
  <c r="B19" i="4"/>
  <c r="B23" i="4"/>
  <c r="B39" i="4"/>
  <c r="B25" i="4"/>
  <c r="B51" i="4"/>
  <c r="B55" i="4"/>
  <c r="B24" i="4"/>
  <c r="B15" i="4"/>
  <c r="B43" i="4"/>
  <c r="B28" i="4"/>
  <c r="B38" i="4"/>
  <c r="B48" i="4"/>
  <c r="B41" i="4"/>
  <c r="B8" i="4"/>
  <c r="B58" i="4"/>
  <c r="B54" i="4"/>
  <c r="B26" i="4"/>
  <c r="B13" i="4"/>
  <c r="B20" i="4"/>
  <c r="B11" i="4"/>
  <c r="B14" i="4"/>
  <c r="B50" i="4"/>
  <c r="B29" i="4"/>
  <c r="B60" i="4"/>
  <c r="B16" i="4"/>
  <c r="B45" i="4"/>
  <c r="B31" i="4"/>
  <c r="B5" i="4"/>
  <c r="B40" i="4"/>
  <c r="B18" i="4"/>
  <c r="B4" i="4"/>
  <c r="B59" i="4"/>
  <c r="B35" i="4"/>
  <c r="B56" i="4"/>
  <c r="J142" i="6" l="1"/>
  <c r="K37" i="9"/>
  <c r="N162" i="24"/>
  <c r="P114" i="6"/>
  <c r="H138" i="6"/>
  <c r="P139" i="6"/>
  <c r="I136" i="6"/>
  <c r="G136" i="6"/>
  <c r="F147" i="6"/>
  <c r="F144" i="6"/>
  <c r="N142" i="6"/>
  <c r="N37" i="9"/>
  <c r="L139" i="6"/>
  <c r="D135" i="6"/>
  <c r="N149" i="6"/>
  <c r="L149" i="6"/>
  <c r="J149" i="6"/>
  <c r="F148" i="6"/>
  <c r="B148" i="6"/>
  <c r="J145" i="6"/>
  <c r="G56" i="26"/>
  <c r="N143" i="6"/>
  <c r="B142" i="6"/>
  <c r="G139" i="6"/>
  <c r="D139" i="6"/>
  <c r="B139" i="6"/>
  <c r="H139" i="6"/>
  <c r="H136" i="6"/>
  <c r="K136" i="6"/>
  <c r="M102" i="6"/>
  <c r="Q37" i="9"/>
  <c r="M120" i="12"/>
  <c r="M116" i="12"/>
  <c r="E101" i="12"/>
  <c r="P249" i="17"/>
  <c r="P205" i="15"/>
  <c r="P213" i="15"/>
  <c r="P208" i="15"/>
  <c r="E245" i="20"/>
  <c r="E206" i="19"/>
  <c r="M123" i="12"/>
  <c r="Q48" i="6"/>
  <c r="I47" i="6"/>
  <c r="Q45" i="6"/>
  <c r="I41" i="6"/>
  <c r="C122" i="11"/>
  <c r="Q124" i="11"/>
  <c r="L123" i="12"/>
  <c r="N252" i="16"/>
  <c r="N203" i="15"/>
  <c r="N249" i="16"/>
  <c r="N205" i="15"/>
  <c r="N213" i="15"/>
  <c r="N208" i="15"/>
  <c r="Q148" i="11"/>
  <c r="G117" i="11"/>
  <c r="K101" i="11"/>
  <c r="L129" i="12"/>
  <c r="K123" i="12"/>
  <c r="B153" i="12"/>
  <c r="B150" i="12"/>
  <c r="J142" i="12"/>
  <c r="G35" i="6"/>
  <c r="P206" i="15"/>
  <c r="E205" i="15"/>
  <c r="E254" i="15"/>
  <c r="M211" i="15"/>
  <c r="M207" i="15"/>
  <c r="M213" i="15"/>
  <c r="M208" i="15"/>
  <c r="F127" i="11"/>
  <c r="Q121" i="11"/>
  <c r="K103" i="11"/>
  <c r="J101" i="11"/>
  <c r="G10" i="7"/>
  <c r="K129" i="12"/>
  <c r="J123" i="12"/>
  <c r="M118" i="13"/>
  <c r="F96" i="14"/>
  <c r="F157" i="6" s="1"/>
  <c r="L256" i="17"/>
  <c r="L256" i="16"/>
  <c r="L252" i="16"/>
  <c r="L203" i="15"/>
  <c r="D202" i="15"/>
  <c r="D251" i="16"/>
  <c r="L207" i="15"/>
  <c r="L208" i="15"/>
  <c r="L201" i="15"/>
  <c r="L206" i="15"/>
  <c r="K99" i="11"/>
  <c r="G10" i="9"/>
  <c r="O102" i="13"/>
  <c r="O50" i="9"/>
  <c r="G49" i="9"/>
  <c r="O135" i="13"/>
  <c r="O47" i="9"/>
  <c r="E96" i="14"/>
  <c r="E157" i="6" s="1"/>
  <c r="M48" i="6"/>
  <c r="E47" i="6"/>
  <c r="M45" i="6"/>
  <c r="E41" i="6"/>
  <c r="K211" i="15"/>
  <c r="K201" i="15"/>
  <c r="K206" i="15"/>
  <c r="Q94" i="14"/>
  <c r="Q206" i="16"/>
  <c r="K140" i="6"/>
  <c r="C139" i="6"/>
  <c r="O121" i="11"/>
  <c r="O115" i="11" s="1"/>
  <c r="B117" i="11"/>
  <c r="I103" i="11"/>
  <c r="J99" i="11"/>
  <c r="M145" i="12"/>
  <c r="M102" i="11"/>
  <c r="M102" i="12"/>
  <c r="I118" i="13"/>
  <c r="F117" i="13"/>
  <c r="F147" i="13"/>
  <c r="N102" i="13"/>
  <c r="F101" i="13"/>
  <c r="N135" i="13"/>
  <c r="J252" i="16"/>
  <c r="J203" i="15"/>
  <c r="J249" i="16"/>
  <c r="J206" i="15"/>
  <c r="Q116" i="11"/>
  <c r="L99" i="11"/>
  <c r="L102" i="12"/>
  <c r="M102" i="13"/>
  <c r="E101" i="13"/>
  <c r="M135" i="13"/>
  <c r="C47" i="6"/>
  <c r="C41" i="6"/>
  <c r="C35" i="6"/>
  <c r="G134" i="6"/>
  <c r="H129" i="11"/>
  <c r="O126" i="11"/>
  <c r="F119" i="11"/>
  <c r="K105" i="11"/>
  <c r="F101" i="11"/>
  <c r="F99" i="11"/>
  <c r="K148" i="12"/>
  <c r="C147" i="12"/>
  <c r="K145" i="12"/>
  <c r="C15" i="7"/>
  <c r="K141" i="12"/>
  <c r="K10" i="7"/>
  <c r="K138" i="12"/>
  <c r="K102" i="12"/>
  <c r="D147" i="13"/>
  <c r="D117" i="13"/>
  <c r="L102" i="13"/>
  <c r="D101" i="13"/>
  <c r="L135" i="13"/>
  <c r="P210" i="15"/>
  <c r="P204" i="15"/>
  <c r="E136" i="6"/>
  <c r="O116" i="11"/>
  <c r="B128" i="11"/>
  <c r="B115" i="11" s="1"/>
  <c r="J129" i="11"/>
  <c r="J15" i="7"/>
  <c r="J106" i="11"/>
  <c r="B99" i="11"/>
  <c r="M119" i="12"/>
  <c r="C117" i="13"/>
  <c r="C147" i="13"/>
  <c r="K102" i="13"/>
  <c r="K50" i="9"/>
  <c r="C101" i="13"/>
  <c r="C49" i="9"/>
  <c r="K47" i="9"/>
  <c r="K135" i="13"/>
  <c r="Q49" i="6"/>
  <c r="Q34" i="6"/>
  <c r="L209" i="15"/>
  <c r="N201" i="15"/>
  <c r="O138" i="6"/>
  <c r="F129" i="11"/>
  <c r="Q123" i="11"/>
  <c r="C119" i="11"/>
  <c r="Q129" i="11"/>
  <c r="I111" i="11"/>
  <c r="I106" i="11"/>
  <c r="I99" i="11"/>
  <c r="K125" i="12"/>
  <c r="L119" i="12"/>
  <c r="B101" i="13"/>
  <c r="J99" i="13"/>
  <c r="M201" i="15"/>
  <c r="N210" i="15"/>
  <c r="F252" i="16"/>
  <c r="F203" i="15"/>
  <c r="F249" i="16"/>
  <c r="F201" i="15"/>
  <c r="L249" i="16"/>
  <c r="C136" i="6"/>
  <c r="K111" i="11"/>
  <c r="K119" i="12"/>
  <c r="Q122" i="13"/>
  <c r="Q152" i="13"/>
  <c r="Q100" i="13"/>
  <c r="I99" i="13"/>
  <c r="D150" i="6"/>
  <c r="L148" i="6"/>
  <c r="L145" i="6"/>
  <c r="N123" i="11"/>
  <c r="H121" i="11"/>
  <c r="I109" i="11"/>
  <c r="G138" i="12"/>
  <c r="O136" i="12"/>
  <c r="J119" i="12"/>
  <c r="P122" i="13"/>
  <c r="P152" i="13"/>
  <c r="H138" i="13"/>
  <c r="P100" i="13"/>
  <c r="H99" i="13"/>
  <c r="N204" i="15"/>
  <c r="F138" i="12"/>
  <c r="B143" i="12"/>
  <c r="M128" i="12"/>
  <c r="P101" i="12"/>
  <c r="O99" i="13"/>
  <c r="O122" i="13"/>
  <c r="O152" i="13"/>
  <c r="G102" i="13"/>
  <c r="G138" i="13"/>
  <c r="O100" i="13"/>
  <c r="O48" i="9"/>
  <c r="G99" i="13"/>
  <c r="G47" i="9"/>
  <c r="M40" i="6"/>
  <c r="M34" i="6"/>
  <c r="M33" i="6" s="1"/>
  <c r="N212" i="15"/>
  <c r="L204" i="15"/>
  <c r="N127" i="11"/>
  <c r="N115" i="11" s="1"/>
  <c r="O135" i="6"/>
  <c r="B66" i="10"/>
  <c r="B155" i="6" s="1"/>
  <c r="L123" i="11"/>
  <c r="K118" i="11"/>
  <c r="I116" i="11"/>
  <c r="E111" i="11"/>
  <c r="C109" i="11"/>
  <c r="Q102" i="11"/>
  <c r="P100" i="11"/>
  <c r="M129" i="11"/>
  <c r="M122" i="11"/>
  <c r="E106" i="11"/>
  <c r="E104" i="11"/>
  <c r="E99" i="11"/>
  <c r="B142" i="12"/>
  <c r="L100" i="12"/>
  <c r="G26" i="8"/>
  <c r="O101" i="12"/>
  <c r="I135" i="13"/>
  <c r="N99" i="13"/>
  <c r="N122" i="13"/>
  <c r="N152" i="13"/>
  <c r="N149" i="13"/>
  <c r="N119" i="13"/>
  <c r="F102" i="13"/>
  <c r="F138" i="13"/>
  <c r="N100" i="13"/>
  <c r="F99" i="13"/>
  <c r="I204" i="15"/>
  <c r="Q46" i="10"/>
  <c r="Q51" i="6" s="1"/>
  <c r="Q128" i="6" s="1"/>
  <c r="Q128" i="11"/>
  <c r="H116" i="11"/>
  <c r="Q104" i="11"/>
  <c r="P102" i="11"/>
  <c r="P98" i="11" s="1"/>
  <c r="O100" i="11"/>
  <c r="L127" i="11"/>
  <c r="L122" i="11"/>
  <c r="D10" i="7"/>
  <c r="J138" i="12"/>
  <c r="K128" i="12"/>
  <c r="N125" i="12"/>
  <c r="F103" i="12"/>
  <c r="N101" i="12"/>
  <c r="N100" i="12"/>
  <c r="N109" i="12"/>
  <c r="H135" i="13"/>
  <c r="M99" i="13"/>
  <c r="M149" i="13"/>
  <c r="M119" i="13"/>
  <c r="E138" i="13"/>
  <c r="M100" i="13"/>
  <c r="E99" i="13"/>
  <c r="L212" i="15"/>
  <c r="F204" i="15"/>
  <c r="F200" i="15" s="1"/>
  <c r="N122" i="11"/>
  <c r="P149" i="6"/>
  <c r="H148" i="6"/>
  <c r="P146" i="6"/>
  <c r="H145" i="6"/>
  <c r="P143" i="6"/>
  <c r="H140" i="6"/>
  <c r="P138" i="6"/>
  <c r="P46" i="10"/>
  <c r="Q125" i="11"/>
  <c r="K120" i="11"/>
  <c r="G116" i="11"/>
  <c r="P104" i="11"/>
  <c r="O102" i="11"/>
  <c r="N100" i="11"/>
  <c r="K15" i="7"/>
  <c r="C111" i="11"/>
  <c r="K107" i="11"/>
  <c r="C10" i="7"/>
  <c r="C138" i="12"/>
  <c r="K136" i="12"/>
  <c r="C135" i="12"/>
  <c r="P108" i="12"/>
  <c r="M125" i="12"/>
  <c r="E103" i="12"/>
  <c r="M101" i="12"/>
  <c r="O148" i="13"/>
  <c r="G135" i="13"/>
  <c r="L99" i="13"/>
  <c r="D138" i="13"/>
  <c r="L100" i="13"/>
  <c r="D99" i="13"/>
  <c r="K212" i="15"/>
  <c r="E204" i="15"/>
  <c r="J109" i="11"/>
  <c r="J10" i="7"/>
  <c r="B102" i="11"/>
  <c r="L125" i="12"/>
  <c r="L117" i="12"/>
  <c r="D103" i="12"/>
  <c r="L101" i="12"/>
  <c r="N148" i="13"/>
  <c r="E117" i="13"/>
  <c r="K149" i="13"/>
  <c r="K119" i="13"/>
  <c r="C50" i="9"/>
  <c r="C138" i="13"/>
  <c r="K100" i="13"/>
  <c r="K48" i="9"/>
  <c r="C99" i="13"/>
  <c r="C47" i="9"/>
  <c r="G201" i="15"/>
  <c r="F142" i="6"/>
  <c r="O139" i="6"/>
  <c r="G138" i="6"/>
  <c r="N150" i="6"/>
  <c r="N147" i="6"/>
  <c r="F140" i="6"/>
  <c r="N128" i="11"/>
  <c r="E116" i="11"/>
  <c r="P106" i="11"/>
  <c r="L102" i="11"/>
  <c r="I127" i="11"/>
  <c r="I122" i="11"/>
  <c r="I115" i="11" s="1"/>
  <c r="I119" i="11"/>
  <c r="I10" i="7"/>
  <c r="Q101" i="11"/>
  <c r="Q98" i="11" s="1"/>
  <c r="J137" i="12"/>
  <c r="M121" i="12"/>
  <c r="H100" i="12"/>
  <c r="K120" i="12"/>
  <c r="K117" i="12"/>
  <c r="C107" i="12"/>
  <c r="C26" i="8"/>
  <c r="K10" i="8"/>
  <c r="C103" i="12"/>
  <c r="K101" i="12"/>
  <c r="C100" i="12"/>
  <c r="G137" i="13"/>
  <c r="J149" i="13"/>
  <c r="J119" i="13"/>
  <c r="B138" i="13"/>
  <c r="J100" i="13"/>
  <c r="I212" i="15"/>
  <c r="M46" i="10"/>
  <c r="M58" i="10" s="1"/>
  <c r="E31" i="6"/>
  <c r="H120" i="11"/>
  <c r="K102" i="11"/>
  <c r="K100" i="11"/>
  <c r="K98" i="11" s="1"/>
  <c r="H127" i="11"/>
  <c r="H119" i="11"/>
  <c r="P15" i="7"/>
  <c r="P10" i="7"/>
  <c r="P101" i="11"/>
  <c r="B137" i="12"/>
  <c r="L121" i="12"/>
  <c r="J128" i="12"/>
  <c r="B151" i="12"/>
  <c r="J147" i="12"/>
  <c r="J117" i="12"/>
  <c r="B146" i="12"/>
  <c r="B139" i="12"/>
  <c r="J101" i="12"/>
  <c r="B100" i="12"/>
  <c r="J109" i="12"/>
  <c r="J107" i="12"/>
  <c r="F137" i="13"/>
  <c r="H212" i="15"/>
  <c r="B204" i="15"/>
  <c r="D148" i="6"/>
  <c r="L146" i="6"/>
  <c r="D145" i="6"/>
  <c r="L143" i="6"/>
  <c r="D142" i="6"/>
  <c r="L147" i="6"/>
  <c r="D140" i="6"/>
  <c r="L135" i="6"/>
  <c r="L46" i="10"/>
  <c r="L64" i="10" s="1"/>
  <c r="L153" i="6" s="1"/>
  <c r="G120" i="11"/>
  <c r="L104" i="11"/>
  <c r="I102" i="11"/>
  <c r="J100" i="11"/>
  <c r="O153" i="12"/>
  <c r="G152" i="12"/>
  <c r="O150" i="12"/>
  <c r="G136" i="12"/>
  <c r="N136" i="12"/>
  <c r="K121" i="12"/>
  <c r="I101" i="12"/>
  <c r="Q99" i="12"/>
  <c r="Q98" i="12" s="1"/>
  <c r="I109" i="12"/>
  <c r="I104" i="12"/>
  <c r="I107" i="12"/>
  <c r="J148" i="13"/>
  <c r="E137" i="13"/>
  <c r="G212" i="15"/>
  <c r="B205" i="16"/>
  <c r="B207" i="16"/>
  <c r="B94" i="14"/>
  <c r="B202" i="16"/>
  <c r="B213" i="16"/>
  <c r="J187" i="16"/>
  <c r="J188" i="16"/>
  <c r="J185" i="16"/>
  <c r="J197" i="16"/>
  <c r="J190" i="16"/>
  <c r="O46" i="10"/>
  <c r="M56" i="6"/>
  <c r="F102" i="11"/>
  <c r="I100" i="11"/>
  <c r="F122" i="11"/>
  <c r="F121" i="11"/>
  <c r="N120" i="11"/>
  <c r="N117" i="11"/>
  <c r="F107" i="11"/>
  <c r="N10" i="7"/>
  <c r="J136" i="12"/>
  <c r="N117" i="12"/>
  <c r="P103" i="12"/>
  <c r="M99" i="12"/>
  <c r="M98" i="12" s="1"/>
  <c r="P106" i="12"/>
  <c r="P104" i="12"/>
  <c r="H101" i="12"/>
  <c r="P99" i="12"/>
  <c r="H104" i="12"/>
  <c r="H102" i="12"/>
  <c r="D137" i="13"/>
  <c r="F212" i="15"/>
  <c r="K208" i="15"/>
  <c r="K205" i="15"/>
  <c r="Q208" i="16"/>
  <c r="K139" i="6"/>
  <c r="C138" i="6"/>
  <c r="M130" i="6"/>
  <c r="B146" i="6"/>
  <c r="J144" i="6"/>
  <c r="M63" i="10"/>
  <c r="J46" i="10"/>
  <c r="J51" i="6" s="1"/>
  <c r="Q117" i="11"/>
  <c r="C100" i="11"/>
  <c r="E127" i="11"/>
  <c r="M125" i="11"/>
  <c r="E119" i="11"/>
  <c r="M117" i="11"/>
  <c r="E109" i="11"/>
  <c r="E107" i="11"/>
  <c r="E10" i="7"/>
  <c r="M10" i="7"/>
  <c r="E100" i="11"/>
  <c r="N135" i="12"/>
  <c r="L99" i="12"/>
  <c r="G15" i="8"/>
  <c r="O10" i="8"/>
  <c r="G101" i="12"/>
  <c r="C137" i="13"/>
  <c r="J215" i="15"/>
  <c r="J213" i="15"/>
  <c r="J208" i="15"/>
  <c r="J205" i="15"/>
  <c r="B242" i="16"/>
  <c r="B186" i="15"/>
  <c r="B194" i="15"/>
  <c r="B189" i="15"/>
  <c r="B184" i="15"/>
  <c r="B197" i="15"/>
  <c r="B234" i="16"/>
  <c r="B172" i="15"/>
  <c r="J227" i="16"/>
  <c r="J165" i="15"/>
  <c r="B225" i="16"/>
  <c r="B163" i="15"/>
  <c r="J139" i="6"/>
  <c r="B138" i="6"/>
  <c r="D120" i="11"/>
  <c r="I108" i="11"/>
  <c r="B100" i="11"/>
  <c r="L125" i="11"/>
  <c r="L117" i="11"/>
  <c r="L15" i="7"/>
  <c r="D107" i="11"/>
  <c r="L10" i="7"/>
  <c r="D100" i="11"/>
  <c r="J135" i="12"/>
  <c r="K99" i="12"/>
  <c r="F153" i="12"/>
  <c r="N118" i="12"/>
  <c r="N116" i="12"/>
  <c r="N142" i="12"/>
  <c r="N106" i="12"/>
  <c r="N141" i="12"/>
  <c r="N140" i="12"/>
  <c r="F10" i="8"/>
  <c r="N138" i="12"/>
  <c r="F101" i="12"/>
  <c r="B147" i="13"/>
  <c r="P202" i="15"/>
  <c r="I208" i="15"/>
  <c r="Q201" i="15"/>
  <c r="Q205" i="15"/>
  <c r="Q213" i="15"/>
  <c r="Q208" i="15"/>
  <c r="Q192" i="15"/>
  <c r="Q246" i="15"/>
  <c r="I169" i="15"/>
  <c r="I171" i="15"/>
  <c r="I176" i="15"/>
  <c r="I174" i="15"/>
  <c r="I178" i="15"/>
  <c r="I174" i="16"/>
  <c r="G208" i="15"/>
  <c r="C207" i="17"/>
  <c r="C205" i="17"/>
  <c r="C242" i="17"/>
  <c r="C186" i="17"/>
  <c r="K173" i="17"/>
  <c r="K235" i="17"/>
  <c r="K171" i="17"/>
  <c r="K233" i="17"/>
  <c r="C232" i="17"/>
  <c r="C170" i="17"/>
  <c r="J252" i="17"/>
  <c r="J203" i="17"/>
  <c r="B242" i="17"/>
  <c r="B186" i="17"/>
  <c r="J240" i="17"/>
  <c r="J184" i="17"/>
  <c r="K164" i="17"/>
  <c r="K163" i="17"/>
  <c r="K158" i="17" s="1"/>
  <c r="K162" i="21"/>
  <c r="I179" i="16"/>
  <c r="I176" i="16"/>
  <c r="I169" i="16"/>
  <c r="I167" i="16" s="1"/>
  <c r="Q190" i="17"/>
  <c r="Q188" i="17"/>
  <c r="I173" i="17"/>
  <c r="I235" i="17"/>
  <c r="I171" i="17"/>
  <c r="I233" i="17"/>
  <c r="J223" i="17"/>
  <c r="J161" i="17"/>
  <c r="J164" i="17"/>
  <c r="H188" i="16"/>
  <c r="H185" i="16"/>
  <c r="P253" i="17"/>
  <c r="P204" i="17"/>
  <c r="P185" i="17"/>
  <c r="P241" i="17"/>
  <c r="H173" i="17"/>
  <c r="H235" i="17"/>
  <c r="H171" i="17"/>
  <c r="H233" i="17"/>
  <c r="J168" i="17"/>
  <c r="O253" i="17"/>
  <c r="O204" i="17"/>
  <c r="O185" i="17"/>
  <c r="O241" i="17"/>
  <c r="G173" i="17"/>
  <c r="G235" i="17"/>
  <c r="G171" i="17"/>
  <c r="G233" i="17"/>
  <c r="H161" i="17"/>
  <c r="H223" i="17"/>
  <c r="N253" i="17"/>
  <c r="N204" i="17"/>
  <c r="F243" i="17"/>
  <c r="F187" i="17"/>
  <c r="N241" i="17"/>
  <c r="N185" i="17"/>
  <c r="N183" i="17" s="1"/>
  <c r="F240" i="17"/>
  <c r="F184" i="17"/>
  <c r="G161" i="17"/>
  <c r="G223" i="17"/>
  <c r="M173" i="16"/>
  <c r="M180" i="16"/>
  <c r="M176" i="16"/>
  <c r="M171" i="16"/>
  <c r="M253" i="17"/>
  <c r="M204" i="17"/>
  <c r="E187" i="17"/>
  <c r="E243" i="17"/>
  <c r="M185" i="17"/>
  <c r="M241" i="17"/>
  <c r="E173" i="17"/>
  <c r="E235" i="17"/>
  <c r="F223" i="17"/>
  <c r="F161" i="17"/>
  <c r="K196" i="20"/>
  <c r="K207" i="20"/>
  <c r="K98" i="18"/>
  <c r="K203" i="20"/>
  <c r="C178" i="20"/>
  <c r="C181" i="20"/>
  <c r="C177" i="20"/>
  <c r="C190" i="20"/>
  <c r="C184" i="20"/>
  <c r="K172" i="20"/>
  <c r="K168" i="20"/>
  <c r="K164" i="20"/>
  <c r="K161" i="20"/>
  <c r="K166" i="20"/>
  <c r="K162" i="20"/>
  <c r="K170" i="20"/>
  <c r="K159" i="20"/>
  <c r="K163" i="20"/>
  <c r="K167" i="20"/>
  <c r="D204" i="16"/>
  <c r="D253" i="16"/>
  <c r="L202" i="16"/>
  <c r="L251" i="16"/>
  <c r="L171" i="16"/>
  <c r="L173" i="16"/>
  <c r="L180" i="16"/>
  <c r="L164" i="16"/>
  <c r="L159" i="16"/>
  <c r="L162" i="16"/>
  <c r="L253" i="17"/>
  <c r="L204" i="17"/>
  <c r="L185" i="17"/>
  <c r="L241" i="17"/>
  <c r="M159" i="17"/>
  <c r="M158" i="17" s="1"/>
  <c r="M221" i="17"/>
  <c r="K171" i="16"/>
  <c r="K169" i="16"/>
  <c r="K179" i="16"/>
  <c r="K173" i="16"/>
  <c r="K180" i="16"/>
  <c r="K161" i="16"/>
  <c r="K159" i="16"/>
  <c r="K162" i="16"/>
  <c r="K164" i="16"/>
  <c r="K204" i="17"/>
  <c r="K253" i="17"/>
  <c r="C203" i="17"/>
  <c r="C252" i="17"/>
  <c r="K185" i="17"/>
  <c r="K241" i="17"/>
  <c r="B206" i="16"/>
  <c r="B204" i="16"/>
  <c r="B201" i="16"/>
  <c r="J198" i="16"/>
  <c r="J191" i="16"/>
  <c r="J189" i="16"/>
  <c r="J184" i="16"/>
  <c r="J159" i="16"/>
  <c r="J158" i="16" s="1"/>
  <c r="J162" i="16"/>
  <c r="B203" i="17"/>
  <c r="B252" i="17"/>
  <c r="B196" i="17"/>
  <c r="B189" i="17"/>
  <c r="B240" i="17"/>
  <c r="B184" i="17"/>
  <c r="B233" i="17"/>
  <c r="B171" i="17"/>
  <c r="J231" i="17"/>
  <c r="J169" i="17"/>
  <c r="I253" i="17"/>
  <c r="I204" i="17"/>
  <c r="I185" i="17"/>
  <c r="I241" i="17"/>
  <c r="Q196" i="17"/>
  <c r="Q189" i="17"/>
  <c r="J221" i="17"/>
  <c r="J159" i="17"/>
  <c r="J140" i="12"/>
  <c r="Q15" i="9"/>
  <c r="I159" i="15"/>
  <c r="L257" i="17"/>
  <c r="D256" i="17"/>
  <c r="O206" i="16"/>
  <c r="G194" i="16"/>
  <c r="F190" i="16"/>
  <c r="P215" i="16"/>
  <c r="H198" i="16"/>
  <c r="H191" i="16"/>
  <c r="H189" i="16"/>
  <c r="H187" i="16"/>
  <c r="H184" i="16"/>
  <c r="P180" i="16"/>
  <c r="P178" i="16"/>
  <c r="P173" i="16"/>
  <c r="P164" i="16"/>
  <c r="P159" i="16"/>
  <c r="Q242" i="17"/>
  <c r="K224" i="17"/>
  <c r="D160" i="17"/>
  <c r="H253" i="17"/>
  <c r="H204" i="17"/>
  <c r="H185" i="17"/>
  <c r="H183" i="17" s="1"/>
  <c r="H241" i="17"/>
  <c r="H231" i="17"/>
  <c r="H169" i="17"/>
  <c r="Q127" i="12"/>
  <c r="Q119" i="12"/>
  <c r="I10" i="8"/>
  <c r="P15" i="9"/>
  <c r="P10" i="9"/>
  <c r="I163" i="15"/>
  <c r="H159" i="15"/>
  <c r="K210" i="15"/>
  <c r="K204" i="15"/>
  <c r="D246" i="16"/>
  <c r="F194" i="16"/>
  <c r="P171" i="16"/>
  <c r="G189" i="16"/>
  <c r="G187" i="16"/>
  <c r="G184" i="16"/>
  <c r="O180" i="16"/>
  <c r="O178" i="16"/>
  <c r="O173" i="16"/>
  <c r="O171" i="16"/>
  <c r="O164" i="16"/>
  <c r="O162" i="16"/>
  <c r="O158" i="16" s="1"/>
  <c r="O159" i="16"/>
  <c r="G163" i="16"/>
  <c r="G162" i="16"/>
  <c r="J163" i="17"/>
  <c r="C160" i="17"/>
  <c r="G185" i="17"/>
  <c r="G241" i="17"/>
  <c r="H164" i="17"/>
  <c r="M210" i="19"/>
  <c r="P127" i="12"/>
  <c r="P122" i="12"/>
  <c r="P15" i="8"/>
  <c r="P109" i="12"/>
  <c r="P10" i="8"/>
  <c r="H10" i="8"/>
  <c r="G50" i="9"/>
  <c r="G26" i="9"/>
  <c r="O10" i="9"/>
  <c r="O49" i="9"/>
  <c r="G48" i="9"/>
  <c r="J257" i="17"/>
  <c r="B256" i="17"/>
  <c r="J204" i="15"/>
  <c r="J250" i="16"/>
  <c r="B249" i="16"/>
  <c r="B241" i="16"/>
  <c r="J236" i="16"/>
  <c r="B235" i="16"/>
  <c r="J234" i="16"/>
  <c r="B233" i="16"/>
  <c r="J231" i="16"/>
  <c r="B230" i="16"/>
  <c r="J225" i="16"/>
  <c r="B224" i="16"/>
  <c r="L189" i="16"/>
  <c r="F189" i="16"/>
  <c r="F187" i="16"/>
  <c r="F184" i="16"/>
  <c r="N180" i="16"/>
  <c r="N178" i="16"/>
  <c r="N167" i="16" s="1"/>
  <c r="N173" i="16"/>
  <c r="N171" i="16"/>
  <c r="B160" i="17"/>
  <c r="O127" i="12"/>
  <c r="O122" i="12"/>
  <c r="G129" i="12"/>
  <c r="O109" i="12"/>
  <c r="G108" i="12"/>
  <c r="O26" i="8"/>
  <c r="G10" i="8"/>
  <c r="F15" i="9"/>
  <c r="F26" i="9"/>
  <c r="F10" i="9"/>
  <c r="N10" i="9"/>
  <c r="K191" i="15"/>
  <c r="P171" i="15"/>
  <c r="G163" i="15"/>
  <c r="Q215" i="15"/>
  <c r="Q207" i="15"/>
  <c r="I206" i="15"/>
  <c r="I200" i="15" s="1"/>
  <c r="I201" i="15"/>
  <c r="G163" i="17"/>
  <c r="Q159" i="17"/>
  <c r="N127" i="12"/>
  <c r="F154" i="12"/>
  <c r="N152" i="12"/>
  <c r="N149" i="12"/>
  <c r="F148" i="12"/>
  <c r="F15" i="8"/>
  <c r="N15" i="8"/>
  <c r="N143" i="12"/>
  <c r="F108" i="12"/>
  <c r="E10" i="9"/>
  <c r="H178" i="15"/>
  <c r="H174" i="15"/>
  <c r="O171" i="15"/>
  <c r="O167" i="15" s="1"/>
  <c r="P215" i="15"/>
  <c r="P207" i="15"/>
  <c r="H206" i="15"/>
  <c r="P243" i="16"/>
  <c r="H231" i="16"/>
  <c r="H225" i="16"/>
  <c r="P223" i="16"/>
  <c r="H222" i="16"/>
  <c r="Q179" i="16"/>
  <c r="C251" i="17"/>
  <c r="P159" i="17"/>
  <c r="O75" i="18"/>
  <c r="O40" i="9"/>
  <c r="O37" i="9" s="1"/>
  <c r="M246" i="21"/>
  <c r="M210" i="21"/>
  <c r="E196" i="21"/>
  <c r="E194" i="21" s="1"/>
  <c r="E239" i="21"/>
  <c r="E230" i="21"/>
  <c r="E179" i="21"/>
  <c r="M228" i="21"/>
  <c r="M177" i="21"/>
  <c r="E176" i="21"/>
  <c r="E227" i="21"/>
  <c r="M224" i="21"/>
  <c r="M172" i="21"/>
  <c r="M220" i="21"/>
  <c r="M163" i="21"/>
  <c r="M161" i="21"/>
  <c r="M218" i="21"/>
  <c r="E160" i="21"/>
  <c r="E217" i="21"/>
  <c r="M158" i="21"/>
  <c r="M215" i="21"/>
  <c r="M127" i="12"/>
  <c r="M122" i="12"/>
  <c r="E129" i="12"/>
  <c r="E115" i="12" s="1"/>
  <c r="E15" i="8"/>
  <c r="E108" i="12"/>
  <c r="E10" i="8"/>
  <c r="D15" i="9"/>
  <c r="D26" i="9"/>
  <c r="D10" i="9"/>
  <c r="L137" i="13"/>
  <c r="H176" i="15"/>
  <c r="O215" i="15"/>
  <c r="O207" i="15"/>
  <c r="G206" i="15"/>
  <c r="O202" i="15"/>
  <c r="O200" i="15" s="1"/>
  <c r="P179" i="16"/>
  <c r="B251" i="17"/>
  <c r="E233" i="17"/>
  <c r="E163" i="17"/>
  <c r="E158" i="17" s="1"/>
  <c r="O159" i="17"/>
  <c r="J104" i="12"/>
  <c r="L127" i="12"/>
  <c r="L122" i="12"/>
  <c r="D119" i="12"/>
  <c r="D15" i="8"/>
  <c r="L15" i="8"/>
  <c r="D108" i="12"/>
  <c r="D10" i="8"/>
  <c r="H119" i="13"/>
  <c r="C15" i="9"/>
  <c r="C48" i="9"/>
  <c r="N215" i="15"/>
  <c r="N207" i="15"/>
  <c r="F206" i="15"/>
  <c r="F253" i="16"/>
  <c r="N243" i="16"/>
  <c r="F242" i="16"/>
  <c r="N232" i="16"/>
  <c r="F231" i="16"/>
  <c r="N229" i="16"/>
  <c r="F225" i="16"/>
  <c r="N223" i="16"/>
  <c r="F222" i="16"/>
  <c r="O179" i="16"/>
  <c r="P174" i="16"/>
  <c r="N160" i="16"/>
  <c r="Q250" i="17"/>
  <c r="D233" i="17"/>
  <c r="N159" i="17"/>
  <c r="K127" i="12"/>
  <c r="K122" i="12"/>
  <c r="C15" i="8"/>
  <c r="K109" i="12"/>
  <c r="C108" i="12"/>
  <c r="C105" i="12"/>
  <c r="K26" i="8"/>
  <c r="C10" i="8"/>
  <c r="K103" i="12"/>
  <c r="Q137" i="13"/>
  <c r="J137" i="13"/>
  <c r="E46" i="6"/>
  <c r="E34" i="6"/>
  <c r="G188" i="15"/>
  <c r="G183" i="15" s="1"/>
  <c r="H171" i="15"/>
  <c r="H169" i="15"/>
  <c r="H165" i="15"/>
  <c r="M215" i="15"/>
  <c r="E210" i="15"/>
  <c r="E206" i="15"/>
  <c r="M205" i="15"/>
  <c r="E201" i="15"/>
  <c r="E200" i="15" s="1"/>
  <c r="N179" i="16"/>
  <c r="N174" i="16"/>
  <c r="L160" i="16"/>
  <c r="P250" i="17"/>
  <c r="D175" i="17"/>
  <c r="J127" i="12"/>
  <c r="J149" i="12"/>
  <c r="B148" i="12"/>
  <c r="J146" i="12"/>
  <c r="J15" i="8"/>
  <c r="B108" i="12"/>
  <c r="B141" i="12"/>
  <c r="B140" i="12"/>
  <c r="I100" i="13"/>
  <c r="Q10" i="9"/>
  <c r="I10" i="9"/>
  <c r="Q102" i="13"/>
  <c r="I137" i="13"/>
  <c r="F93" i="14"/>
  <c r="P185" i="15"/>
  <c r="P183" i="15" s="1"/>
  <c r="L215" i="15"/>
  <c r="L213" i="15"/>
  <c r="D210" i="15"/>
  <c r="L202" i="15"/>
  <c r="L200" i="15" s="1"/>
  <c r="L198" i="15"/>
  <c r="L196" i="15"/>
  <c r="L243" i="16"/>
  <c r="D234" i="16"/>
  <c r="D231" i="16"/>
  <c r="L229" i="16"/>
  <c r="L223" i="16"/>
  <c r="D222" i="16"/>
  <c r="M179" i="16"/>
  <c r="M174" i="16"/>
  <c r="J164" i="16"/>
  <c r="K160" i="16"/>
  <c r="J253" i="17"/>
  <c r="O250" i="17"/>
  <c r="Q125" i="12"/>
  <c r="Q117" i="12"/>
  <c r="I103" i="12"/>
  <c r="P102" i="13"/>
  <c r="P135" i="13"/>
  <c r="O91" i="14"/>
  <c r="K73" i="14"/>
  <c r="K102" i="6" s="1"/>
  <c r="C46" i="6"/>
  <c r="C34" i="6"/>
  <c r="K215" i="15"/>
  <c r="K213" i="15"/>
  <c r="C210" i="15"/>
  <c r="K207" i="15"/>
  <c r="C201" i="15"/>
  <c r="C200" i="15" s="1"/>
  <c r="K196" i="15"/>
  <c r="K187" i="15"/>
  <c r="C198" i="15"/>
  <c r="K227" i="17"/>
  <c r="C225" i="17"/>
  <c r="L179" i="16"/>
  <c r="L174" i="16"/>
  <c r="N250" i="17"/>
  <c r="L223" i="17"/>
  <c r="K187" i="17"/>
  <c r="Q162" i="17"/>
  <c r="E185" i="15"/>
  <c r="C194" i="16"/>
  <c r="K187" i="16"/>
  <c r="K176" i="16"/>
  <c r="K163" i="16"/>
  <c r="D242" i="17"/>
  <c r="D186" i="17"/>
  <c r="D177" i="17"/>
  <c r="M164" i="17"/>
  <c r="H190" i="19"/>
  <c r="H184" i="19"/>
  <c r="L176" i="19"/>
  <c r="O167" i="19"/>
  <c r="O158" i="19"/>
  <c r="O244" i="20"/>
  <c r="G241" i="20"/>
  <c r="O239" i="20"/>
  <c r="G182" i="19"/>
  <c r="I168" i="20"/>
  <c r="H164" i="20"/>
  <c r="L246" i="20"/>
  <c r="D207" i="20"/>
  <c r="D244" i="20"/>
  <c r="D242" i="20"/>
  <c r="D239" i="20"/>
  <c r="L230" i="20"/>
  <c r="D219" i="20"/>
  <c r="K241" i="21"/>
  <c r="Q196" i="21"/>
  <c r="Q194" i="21" s="1"/>
  <c r="I172" i="21"/>
  <c r="G186" i="23"/>
  <c r="L246" i="21"/>
  <c r="L210" i="21"/>
  <c r="L240" i="21"/>
  <c r="L197" i="21"/>
  <c r="L199" i="21"/>
  <c r="L207" i="21"/>
  <c r="D230" i="21"/>
  <c r="D179" i="21"/>
  <c r="D176" i="21"/>
  <c r="D227" i="21"/>
  <c r="L226" i="20"/>
  <c r="C196" i="21"/>
  <c r="C239" i="21"/>
  <c r="K237" i="21"/>
  <c r="C176" i="21"/>
  <c r="C227" i="21"/>
  <c r="E164" i="23"/>
  <c r="M174" i="23"/>
  <c r="M170" i="23"/>
  <c r="M164" i="23"/>
  <c r="P144" i="25"/>
  <c r="J246" i="21"/>
  <c r="J210" i="21"/>
  <c r="J240" i="21"/>
  <c r="J197" i="21"/>
  <c r="J199" i="21"/>
  <c r="J207" i="21"/>
  <c r="B176" i="21"/>
  <c r="B227" i="21"/>
  <c r="J163" i="21"/>
  <c r="J220" i="21"/>
  <c r="H148" i="28"/>
  <c r="H112" i="27"/>
  <c r="P114" i="27"/>
  <c r="P107" i="27" s="1"/>
  <c r="P109" i="27"/>
  <c r="J201" i="19"/>
  <c r="J196" i="19"/>
  <c r="B177" i="19"/>
  <c r="I240" i="21"/>
  <c r="I197" i="21"/>
  <c r="Q195" i="21"/>
  <c r="Q238" i="21"/>
  <c r="I206" i="21"/>
  <c r="I207" i="21"/>
  <c r="C170" i="23"/>
  <c r="C169" i="23"/>
  <c r="C164" i="23"/>
  <c r="K174" i="23"/>
  <c r="K170" i="23"/>
  <c r="K164" i="23"/>
  <c r="O143" i="29"/>
  <c r="O112" i="27"/>
  <c r="O118" i="27"/>
  <c r="O114" i="27"/>
  <c r="O109" i="27"/>
  <c r="O111" i="27"/>
  <c r="G100" i="27"/>
  <c r="G101" i="27"/>
  <c r="H246" i="21"/>
  <c r="H210" i="21"/>
  <c r="H81" i="18"/>
  <c r="H110" i="6" s="1"/>
  <c r="H207" i="21"/>
  <c r="J164" i="24"/>
  <c r="J174" i="24"/>
  <c r="J167" i="24"/>
  <c r="J169" i="24"/>
  <c r="J145" i="24"/>
  <c r="J157" i="24"/>
  <c r="J159" i="24"/>
  <c r="P210" i="19"/>
  <c r="E210" i="20"/>
  <c r="O195" i="21"/>
  <c r="O238" i="21"/>
  <c r="F246" i="21"/>
  <c r="F210" i="21"/>
  <c r="F206" i="21"/>
  <c r="F207" i="21"/>
  <c r="F163" i="21"/>
  <c r="F220" i="21"/>
  <c r="H74" i="22"/>
  <c r="H169" i="24"/>
  <c r="H175" i="25"/>
  <c r="H211" i="25"/>
  <c r="H209" i="25"/>
  <c r="H171" i="25"/>
  <c r="H165" i="25"/>
  <c r="H205" i="25"/>
  <c r="P197" i="25"/>
  <c r="P149" i="25"/>
  <c r="N183" i="19"/>
  <c r="N179" i="19"/>
  <c r="N176" i="19"/>
  <c r="K206" i="20"/>
  <c r="K200" i="20"/>
  <c r="E228" i="21"/>
  <c r="E177" i="21"/>
  <c r="O168" i="23"/>
  <c r="O208" i="23"/>
  <c r="G175" i="25"/>
  <c r="G211" i="25"/>
  <c r="G209" i="25"/>
  <c r="G171" i="25"/>
  <c r="O197" i="25"/>
  <c r="O149" i="25"/>
  <c r="G194" i="25"/>
  <c r="G146" i="25"/>
  <c r="O192" i="25"/>
  <c r="O144" i="25"/>
  <c r="G135" i="25"/>
  <c r="G186" i="25"/>
  <c r="O182" i="25"/>
  <c r="O131" i="25"/>
  <c r="G130" i="25"/>
  <c r="G181" i="25"/>
  <c r="M183" i="19"/>
  <c r="L241" i="21"/>
  <c r="L198" i="21"/>
  <c r="L235" i="21"/>
  <c r="L191" i="21"/>
  <c r="D228" i="21"/>
  <c r="D177" i="21"/>
  <c r="N195" i="24"/>
  <c r="N147" i="23"/>
  <c r="F171" i="24"/>
  <c r="F209" i="24"/>
  <c r="I206" i="20"/>
  <c r="I202" i="20"/>
  <c r="I200" i="20"/>
  <c r="I195" i="20"/>
  <c r="C197" i="21"/>
  <c r="C194" i="21" s="1"/>
  <c r="C240" i="21"/>
  <c r="K235" i="21"/>
  <c r="K191" i="21"/>
  <c r="C188" i="21"/>
  <c r="C233" i="21"/>
  <c r="C161" i="21"/>
  <c r="C218" i="21"/>
  <c r="K159" i="21"/>
  <c r="K216" i="21"/>
  <c r="C158" i="21"/>
  <c r="C215" i="21"/>
  <c r="E211" i="23"/>
  <c r="E175" i="23"/>
  <c r="C235" i="20"/>
  <c r="K234" i="20"/>
  <c r="K183" i="19"/>
  <c r="K181" i="19"/>
  <c r="K227" i="20"/>
  <c r="C226" i="20"/>
  <c r="J241" i="21"/>
  <c r="J198" i="21"/>
  <c r="J235" i="21"/>
  <c r="J191" i="21"/>
  <c r="B163" i="21"/>
  <c r="B220" i="21"/>
  <c r="B161" i="21"/>
  <c r="B218" i="21"/>
  <c r="J159" i="21"/>
  <c r="J216" i="21"/>
  <c r="B158" i="21"/>
  <c r="B215" i="21"/>
  <c r="L166" i="23"/>
  <c r="I235" i="21"/>
  <c r="I191" i="21"/>
  <c r="Q160" i="21"/>
  <c r="Q217" i="21"/>
  <c r="K168" i="23"/>
  <c r="K208" i="23"/>
  <c r="K147" i="23"/>
  <c r="O113" i="27"/>
  <c r="G191" i="15"/>
  <c r="G227" i="17"/>
  <c r="O226" i="17"/>
  <c r="O159" i="15"/>
  <c r="M211" i="16"/>
  <c r="M200" i="16" s="1"/>
  <c r="E198" i="16"/>
  <c r="E196" i="16"/>
  <c r="E191" i="16"/>
  <c r="E189" i="16"/>
  <c r="E187" i="16"/>
  <c r="E184" i="16"/>
  <c r="F206" i="17"/>
  <c r="P195" i="19"/>
  <c r="D187" i="19"/>
  <c r="C180" i="19"/>
  <c r="I234" i="20"/>
  <c r="I183" i="19"/>
  <c r="I232" i="20"/>
  <c r="Q166" i="19"/>
  <c r="I222" i="20"/>
  <c r="Q220" i="20"/>
  <c r="Q215" i="20"/>
  <c r="I162" i="20"/>
  <c r="K246" i="21"/>
  <c r="K218" i="21"/>
  <c r="O216" i="21"/>
  <c r="Q198" i="21"/>
  <c r="H206" i="21"/>
  <c r="H241" i="21"/>
  <c r="H198" i="21"/>
  <c r="H235" i="21"/>
  <c r="H191" i="21"/>
  <c r="P160" i="21"/>
  <c r="P217" i="21"/>
  <c r="G158" i="23"/>
  <c r="J163" i="23"/>
  <c r="J157" i="23"/>
  <c r="J195" i="24"/>
  <c r="J147" i="23"/>
  <c r="J172" i="24"/>
  <c r="B130" i="24"/>
  <c r="F191" i="15"/>
  <c r="F243" i="16"/>
  <c r="N241" i="16"/>
  <c r="F240" i="16"/>
  <c r="N178" i="15"/>
  <c r="N235" i="16"/>
  <c r="N233" i="16"/>
  <c r="F232" i="16"/>
  <c r="F229" i="16"/>
  <c r="F227" i="16"/>
  <c r="N226" i="16"/>
  <c r="N224" i="16"/>
  <c r="F223" i="16"/>
  <c r="N221" i="16"/>
  <c r="L210" i="16"/>
  <c r="D198" i="16"/>
  <c r="L246" i="16"/>
  <c r="D191" i="16"/>
  <c r="L235" i="16"/>
  <c r="E206" i="17"/>
  <c r="F164" i="17"/>
  <c r="C233" i="19"/>
  <c r="C187" i="19"/>
  <c r="Q163" i="19"/>
  <c r="L159" i="19"/>
  <c r="P241" i="20"/>
  <c r="H183" i="19"/>
  <c r="H181" i="19"/>
  <c r="H227" i="20"/>
  <c r="P166" i="19"/>
  <c r="P220" i="20"/>
  <c r="P215" i="20"/>
  <c r="L207" i="20"/>
  <c r="D183" i="20"/>
  <c r="M199" i="20"/>
  <c r="M194" i="20" s="1"/>
  <c r="E182" i="20"/>
  <c r="I246" i="21"/>
  <c r="J218" i="21"/>
  <c r="N216" i="21"/>
  <c r="P198" i="21"/>
  <c r="L163" i="21"/>
  <c r="E157" i="23"/>
  <c r="I168" i="23"/>
  <c r="I166" i="23"/>
  <c r="I163" i="23"/>
  <c r="I149" i="23"/>
  <c r="I147" i="23"/>
  <c r="E191" i="15"/>
  <c r="E187" i="15"/>
  <c r="M178" i="15"/>
  <c r="E159" i="15"/>
  <c r="E158" i="15" s="1"/>
  <c r="K205" i="16"/>
  <c r="C198" i="16"/>
  <c r="C191" i="16"/>
  <c r="D197" i="17"/>
  <c r="D183" i="17" s="1"/>
  <c r="D192" i="17"/>
  <c r="D190" i="17"/>
  <c r="D188" i="17"/>
  <c r="L190" i="17"/>
  <c r="M163" i="17"/>
  <c r="K81" i="18"/>
  <c r="L191" i="19"/>
  <c r="Q168" i="19"/>
  <c r="P163" i="19"/>
  <c r="G246" i="20"/>
  <c r="O241" i="20"/>
  <c r="O188" i="19"/>
  <c r="O175" i="19" s="1"/>
  <c r="G183" i="19"/>
  <c r="O182" i="19"/>
  <c r="G176" i="19"/>
  <c r="O166" i="19"/>
  <c r="D190" i="20"/>
  <c r="D188" i="20"/>
  <c r="D184" i="20"/>
  <c r="D182" i="20"/>
  <c r="D221" i="20"/>
  <c r="L159" i="20"/>
  <c r="D215" i="20"/>
  <c r="G246" i="21"/>
  <c r="I218" i="21"/>
  <c r="M216" i="21"/>
  <c r="N198" i="21"/>
  <c r="K163" i="21"/>
  <c r="C157" i="23"/>
  <c r="J51" i="26"/>
  <c r="D191" i="15"/>
  <c r="L190" i="15"/>
  <c r="L178" i="15"/>
  <c r="L164" i="15"/>
  <c r="B215" i="16"/>
  <c r="B200" i="16" s="1"/>
  <c r="B208" i="16"/>
  <c r="J194" i="16"/>
  <c r="J192" i="16"/>
  <c r="J173" i="16"/>
  <c r="C206" i="17"/>
  <c r="C253" i="17"/>
  <c r="C204" i="17"/>
  <c r="C197" i="17"/>
  <c r="C192" i="17"/>
  <c r="C190" i="17"/>
  <c r="C188" i="17"/>
  <c r="K190" i="17"/>
  <c r="I81" i="18"/>
  <c r="I110" i="6" s="1"/>
  <c r="M232" i="19"/>
  <c r="K191" i="19"/>
  <c r="M168" i="19"/>
  <c r="F237" i="21"/>
  <c r="N188" i="19"/>
  <c r="N182" i="19"/>
  <c r="N172" i="19"/>
  <c r="N170" i="19"/>
  <c r="N166" i="19"/>
  <c r="N163" i="19"/>
  <c r="I207" i="20"/>
  <c r="K199" i="20"/>
  <c r="C188" i="20"/>
  <c r="C182" i="20"/>
  <c r="C180" i="20"/>
  <c r="K181" i="20"/>
  <c r="E246" i="21"/>
  <c r="Q230" i="21"/>
  <c r="K224" i="21"/>
  <c r="H218" i="21"/>
  <c r="L216" i="21"/>
  <c r="M198" i="21"/>
  <c r="I163" i="21"/>
  <c r="M167" i="23"/>
  <c r="K192" i="15"/>
  <c r="K190" i="15"/>
  <c r="K188" i="15"/>
  <c r="K178" i="15"/>
  <c r="K167" i="15" s="1"/>
  <c r="K171" i="15"/>
  <c r="C174" i="15"/>
  <c r="C227" i="17"/>
  <c r="K226" i="17"/>
  <c r="Q204" i="16"/>
  <c r="I197" i="16"/>
  <c r="I194" i="16"/>
  <c r="I192" i="16"/>
  <c r="I190" i="16"/>
  <c r="I188" i="16"/>
  <c r="I185" i="16"/>
  <c r="Q174" i="16"/>
  <c r="I173" i="16"/>
  <c r="Q163" i="16"/>
  <c r="B206" i="17"/>
  <c r="B197" i="17"/>
  <c r="B192" i="17"/>
  <c r="B190" i="17"/>
  <c r="B188" i="17"/>
  <c r="C164" i="17"/>
  <c r="C158" i="17" s="1"/>
  <c r="P51" i="18"/>
  <c r="P60" i="6" s="1"/>
  <c r="P133" i="6" s="1"/>
  <c r="H191" i="19"/>
  <c r="O177" i="19"/>
  <c r="H159" i="19"/>
  <c r="E246" i="20"/>
  <c r="M202" i="19"/>
  <c r="M241" i="20"/>
  <c r="E209" i="19"/>
  <c r="H207" i="20"/>
  <c r="D181" i="20"/>
  <c r="J199" i="20"/>
  <c r="B190" i="20"/>
  <c r="B188" i="20"/>
  <c r="B182" i="20"/>
  <c r="C246" i="21"/>
  <c r="P230" i="21"/>
  <c r="J224" i="21"/>
  <c r="G218" i="21"/>
  <c r="B210" i="21"/>
  <c r="H163" i="21"/>
  <c r="K167" i="23"/>
  <c r="C147" i="23"/>
  <c r="C135" i="23"/>
  <c r="B191" i="15"/>
  <c r="P210" i="16"/>
  <c r="P204" i="16"/>
  <c r="H197" i="16"/>
  <c r="H194" i="16"/>
  <c r="H192" i="16"/>
  <c r="P189" i="16"/>
  <c r="H173" i="16"/>
  <c r="I190" i="17"/>
  <c r="F81" i="18"/>
  <c r="F110" i="6" s="1"/>
  <c r="L177" i="19"/>
  <c r="H168" i="19"/>
  <c r="G159" i="19"/>
  <c r="L202" i="19"/>
  <c r="L241" i="20"/>
  <c r="L195" i="19"/>
  <c r="D181" i="19"/>
  <c r="L172" i="19"/>
  <c r="D159" i="19"/>
  <c r="I161" i="20"/>
  <c r="I209" i="20"/>
  <c r="I199" i="20"/>
  <c r="I187" i="20"/>
  <c r="F218" i="21"/>
  <c r="G163" i="21"/>
  <c r="I167" i="23"/>
  <c r="I185" i="15"/>
  <c r="I180" i="15"/>
  <c r="Q176" i="15"/>
  <c r="Q167" i="15" s="1"/>
  <c r="I173" i="15"/>
  <c r="Q169" i="15"/>
  <c r="O212" i="16"/>
  <c r="O210" i="16"/>
  <c r="O204" i="16"/>
  <c r="G197" i="16"/>
  <c r="G192" i="16"/>
  <c r="G188" i="16"/>
  <c r="G185" i="16"/>
  <c r="O189" i="16"/>
  <c r="O183" i="16" s="1"/>
  <c r="G178" i="16"/>
  <c r="O174" i="16"/>
  <c r="G173" i="16"/>
  <c r="O163" i="16"/>
  <c r="G159" i="16"/>
  <c r="P196" i="17"/>
  <c r="H190" i="17"/>
  <c r="E81" i="18"/>
  <c r="E110" i="6" s="1"/>
  <c r="K177" i="19"/>
  <c r="E159" i="19"/>
  <c r="K202" i="19"/>
  <c r="K195" i="19"/>
  <c r="K194" i="19" s="1"/>
  <c r="C207" i="19"/>
  <c r="K172" i="19"/>
  <c r="K163" i="19"/>
  <c r="H209" i="20"/>
  <c r="H244" i="20"/>
  <c r="H168" i="20"/>
  <c r="P160" i="20"/>
  <c r="E218" i="21"/>
  <c r="E163" i="21"/>
  <c r="M187" i="23"/>
  <c r="H180" i="15"/>
  <c r="P179" i="15"/>
  <c r="P176" i="15"/>
  <c r="P172" i="15"/>
  <c r="N212" i="16"/>
  <c r="N204" i="16"/>
  <c r="F192" i="16"/>
  <c r="F188" i="16"/>
  <c r="F183" i="16" s="1"/>
  <c r="F178" i="16"/>
  <c r="F162" i="16"/>
  <c r="O196" i="17"/>
  <c r="O189" i="17"/>
  <c r="O183" i="17" s="1"/>
  <c r="G190" i="17"/>
  <c r="P164" i="17"/>
  <c r="O190" i="19"/>
  <c r="J202" i="19"/>
  <c r="J198" i="19"/>
  <c r="J195" i="19"/>
  <c r="B237" i="21"/>
  <c r="J190" i="19"/>
  <c r="J177" i="19"/>
  <c r="J170" i="19"/>
  <c r="J167" i="19"/>
  <c r="L164" i="20"/>
  <c r="G199" i="20"/>
  <c r="O160" i="20"/>
  <c r="D218" i="21"/>
  <c r="F197" i="21"/>
  <c r="L172" i="21"/>
  <c r="D163" i="21"/>
  <c r="E167" i="23"/>
  <c r="M133" i="23"/>
  <c r="L129" i="28"/>
  <c r="L159" i="28"/>
  <c r="D153" i="28"/>
  <c r="D128" i="28"/>
  <c r="D125" i="28"/>
  <c r="D129" i="28"/>
  <c r="L116" i="28"/>
  <c r="L150" i="28"/>
  <c r="O179" i="15"/>
  <c r="O176" i="15"/>
  <c r="O169" i="15"/>
  <c r="E197" i="16"/>
  <c r="E194" i="16"/>
  <c r="E192" i="16"/>
  <c r="E190" i="16"/>
  <c r="E188" i="16"/>
  <c r="E185" i="16"/>
  <c r="F207" i="17"/>
  <c r="F205" i="17"/>
  <c r="F242" i="17"/>
  <c r="F186" i="17"/>
  <c r="O164" i="17"/>
  <c r="B81" i="18"/>
  <c r="B110" i="6" s="1"/>
  <c r="D51" i="18"/>
  <c r="D60" i="6" s="1"/>
  <c r="D133" i="6" s="1"/>
  <c r="Q230" i="19"/>
  <c r="L190" i="19"/>
  <c r="P176" i="19"/>
  <c r="Q167" i="19"/>
  <c r="Q158" i="19"/>
  <c r="Q244" i="20"/>
  <c r="Q196" i="19"/>
  <c r="L168" i="20"/>
  <c r="O241" i="21"/>
  <c r="E197" i="21"/>
  <c r="C163" i="21"/>
  <c r="C127" i="28"/>
  <c r="C123" i="28" s="1"/>
  <c r="C128" i="28"/>
  <c r="C125" i="28"/>
  <c r="L257" i="16"/>
  <c r="L255" i="16"/>
  <c r="L247" i="16"/>
  <c r="D194" i="16"/>
  <c r="D244" i="16"/>
  <c r="L242" i="16"/>
  <c r="L187" i="16"/>
  <c r="L176" i="16"/>
  <c r="E207" i="17"/>
  <c r="E205" i="17"/>
  <c r="N164" i="17"/>
  <c r="I96" i="18"/>
  <c r="K190" i="19"/>
  <c r="K184" i="19"/>
  <c r="P167" i="19"/>
  <c r="P207" i="19"/>
  <c r="H241" i="20"/>
  <c r="P239" i="20"/>
  <c r="P223" i="21"/>
  <c r="E199" i="20"/>
  <c r="B197" i="21"/>
  <c r="L104" i="28"/>
  <c r="L100" i="28"/>
  <c r="L96" i="28"/>
  <c r="K156" i="29"/>
  <c r="K126" i="29"/>
  <c r="C155" i="29"/>
  <c r="C125" i="29"/>
  <c r="C114" i="29"/>
  <c r="C112" i="29"/>
  <c r="C107" i="29" s="1"/>
  <c r="L34" i="30"/>
  <c r="L37" i="30"/>
  <c r="L174" i="6" s="1"/>
  <c r="C121" i="33"/>
  <c r="C98" i="31"/>
  <c r="F85" i="32"/>
  <c r="F91" i="32"/>
  <c r="F88" i="32"/>
  <c r="F95" i="32"/>
  <c r="F84" i="32"/>
  <c r="K104" i="28"/>
  <c r="K100" i="28"/>
  <c r="K96" i="28"/>
  <c r="C96" i="29"/>
  <c r="C95" i="31"/>
  <c r="E85" i="32"/>
  <c r="E88" i="32"/>
  <c r="E95" i="32"/>
  <c r="E99" i="32"/>
  <c r="O129" i="29"/>
  <c r="K97" i="31"/>
  <c r="F163" i="24"/>
  <c r="L195" i="25"/>
  <c r="Q76" i="26"/>
  <c r="Q173" i="6" s="1"/>
  <c r="L101" i="28"/>
  <c r="L95" i="28" s="1"/>
  <c r="Q146" i="28"/>
  <c r="Q110" i="28"/>
  <c r="Q111" i="28"/>
  <c r="Q113" i="28"/>
  <c r="Q108" i="28"/>
  <c r="C137" i="29"/>
  <c r="H147" i="29"/>
  <c r="H111" i="29"/>
  <c r="H107" i="29" s="1"/>
  <c r="K101" i="28"/>
  <c r="H116" i="28"/>
  <c r="H150" i="28"/>
  <c r="P111" i="28"/>
  <c r="P113" i="28"/>
  <c r="P108" i="28"/>
  <c r="O141" i="29"/>
  <c r="O105" i="29"/>
  <c r="O95" i="29" s="1"/>
  <c r="H34" i="30"/>
  <c r="H37" i="30"/>
  <c r="H174" i="6" s="1"/>
  <c r="H57" i="40"/>
  <c r="H67" i="40"/>
  <c r="H55" i="40"/>
  <c r="H52" i="40"/>
  <c r="K143" i="29"/>
  <c r="K111" i="27"/>
  <c r="O158" i="28"/>
  <c r="G150" i="28"/>
  <c r="G116" i="28"/>
  <c r="G145" i="28"/>
  <c r="O121" i="28"/>
  <c r="O113" i="28"/>
  <c r="O108" i="28"/>
  <c r="O137" i="28"/>
  <c r="K128" i="29"/>
  <c r="N114" i="29"/>
  <c r="J111" i="27"/>
  <c r="J120" i="27"/>
  <c r="L97" i="28"/>
  <c r="N121" i="28"/>
  <c r="N113" i="28"/>
  <c r="N108" i="28"/>
  <c r="M109" i="29"/>
  <c r="M145" i="29"/>
  <c r="M141" i="29"/>
  <c r="M105" i="29"/>
  <c r="M95" i="29" s="1"/>
  <c r="C100" i="31"/>
  <c r="F205" i="25"/>
  <c r="K97" i="28"/>
  <c r="M158" i="28"/>
  <c r="E150" i="28"/>
  <c r="E116" i="28"/>
  <c r="E145" i="28"/>
  <c r="E109" i="28"/>
  <c r="E107" i="28" s="1"/>
  <c r="M121" i="28"/>
  <c r="M113" i="28"/>
  <c r="M108" i="28"/>
  <c r="M137" i="28"/>
  <c r="M134" i="28"/>
  <c r="M96" i="28"/>
  <c r="E96" i="28"/>
  <c r="E101" i="28"/>
  <c r="E95" i="28" s="1"/>
  <c r="C113" i="29"/>
  <c r="J168" i="24"/>
  <c r="J166" i="24"/>
  <c r="J163" i="24"/>
  <c r="B170" i="24"/>
  <c r="B133" i="24"/>
  <c r="H78" i="22"/>
  <c r="H169" i="6" s="1"/>
  <c r="N110" i="27"/>
  <c r="P120" i="27"/>
  <c r="J97" i="28"/>
  <c r="K129" i="29"/>
  <c r="K159" i="29"/>
  <c r="K102" i="29"/>
  <c r="D37" i="30"/>
  <c r="D174" i="6" s="1"/>
  <c r="D34" i="30"/>
  <c r="D35" i="30"/>
  <c r="C107" i="31"/>
  <c r="C105" i="31"/>
  <c r="C102" i="31"/>
  <c r="C99" i="31"/>
  <c r="F97" i="32"/>
  <c r="F107" i="32"/>
  <c r="F105" i="32"/>
  <c r="F102" i="32"/>
  <c r="F99" i="32"/>
  <c r="I172" i="24"/>
  <c r="I168" i="24"/>
  <c r="I166" i="24"/>
  <c r="I163" i="24"/>
  <c r="I147" i="24"/>
  <c r="D205" i="25"/>
  <c r="E123" i="27"/>
  <c r="L110" i="27"/>
  <c r="O120" i="27"/>
  <c r="O115" i="27"/>
  <c r="O108" i="27"/>
  <c r="O107" i="27" s="1"/>
  <c r="G143" i="29"/>
  <c r="G111" i="27"/>
  <c r="L158" i="28"/>
  <c r="E107" i="32"/>
  <c r="E102" i="32"/>
  <c r="E100" i="32"/>
  <c r="E97" i="32"/>
  <c r="H172" i="24"/>
  <c r="H168" i="24"/>
  <c r="H166" i="24"/>
  <c r="H163" i="24"/>
  <c r="H147" i="24"/>
  <c r="F78" i="22"/>
  <c r="F169" i="6" s="1"/>
  <c r="N120" i="27"/>
  <c r="N115" i="27"/>
  <c r="N111" i="27"/>
  <c r="H158" i="28"/>
  <c r="H97" i="28"/>
  <c r="Q154" i="29"/>
  <c r="O127" i="29"/>
  <c r="I129" i="29"/>
  <c r="I159" i="29"/>
  <c r="Q125" i="29"/>
  <c r="Q155" i="29"/>
  <c r="I102" i="29"/>
  <c r="Q122" i="32"/>
  <c r="F171" i="25"/>
  <c r="E136" i="25"/>
  <c r="M111" i="27"/>
  <c r="M108" i="27"/>
  <c r="O154" i="29"/>
  <c r="P146" i="29"/>
  <c r="P110" i="29"/>
  <c r="C93" i="31"/>
  <c r="F172" i="24"/>
  <c r="F168" i="24"/>
  <c r="F147" i="24"/>
  <c r="D78" i="22"/>
  <c r="D169" i="6" s="1"/>
  <c r="K120" i="27"/>
  <c r="N109" i="27"/>
  <c r="G129" i="29"/>
  <c r="G159" i="29"/>
  <c r="O125" i="29"/>
  <c r="O155" i="29"/>
  <c r="O96" i="29"/>
  <c r="O134" i="29"/>
  <c r="O112" i="33"/>
  <c r="O97" i="31"/>
  <c r="O102" i="31"/>
  <c r="O93" i="31"/>
  <c r="O105" i="31"/>
  <c r="H66" i="40"/>
  <c r="E76" i="26"/>
  <c r="E173" i="6" s="1"/>
  <c r="N114" i="27"/>
  <c r="K109" i="27"/>
  <c r="O167" i="20"/>
  <c r="O161" i="20"/>
  <c r="G166" i="21"/>
  <c r="O164" i="23"/>
  <c r="H163" i="23"/>
  <c r="K167" i="24"/>
  <c r="D147" i="24"/>
  <c r="D131" i="24"/>
  <c r="B211" i="25"/>
  <c r="M189" i="25"/>
  <c r="H163" i="25"/>
  <c r="D146" i="25"/>
  <c r="G131" i="25"/>
  <c r="N71" i="26"/>
  <c r="G120" i="27"/>
  <c r="L114" i="27"/>
  <c r="P115" i="28"/>
  <c r="C147" i="29"/>
  <c r="C139" i="29"/>
  <c r="H136" i="29"/>
  <c r="F183" i="20"/>
  <c r="N170" i="20"/>
  <c r="N167" i="20"/>
  <c r="N164" i="20"/>
  <c r="N158" i="20"/>
  <c r="N199" i="21"/>
  <c r="M185" i="23"/>
  <c r="O173" i="23"/>
  <c r="O169" i="23"/>
  <c r="G168" i="23"/>
  <c r="G166" i="23"/>
  <c r="G163" i="23"/>
  <c r="O159" i="23"/>
  <c r="G149" i="23"/>
  <c r="O148" i="23"/>
  <c r="G134" i="23"/>
  <c r="K174" i="24"/>
  <c r="K162" i="24" s="1"/>
  <c r="B157" i="24"/>
  <c r="K173" i="24"/>
  <c r="K170" i="24"/>
  <c r="C147" i="24"/>
  <c r="K145" i="24"/>
  <c r="C136" i="24"/>
  <c r="C134" i="24"/>
  <c r="C131" i="24"/>
  <c r="L203" i="25"/>
  <c r="K189" i="25"/>
  <c r="E163" i="25"/>
  <c r="C146" i="25"/>
  <c r="F135" i="25"/>
  <c r="F131" i="25"/>
  <c r="K114" i="27"/>
  <c r="O115" i="28"/>
  <c r="M99" i="28"/>
  <c r="N157" i="29"/>
  <c r="Q146" i="29"/>
  <c r="Q137" i="29"/>
  <c r="C89" i="31"/>
  <c r="M188" i="20"/>
  <c r="M184" i="20"/>
  <c r="M182" i="20"/>
  <c r="M175" i="20" s="1"/>
  <c r="M180" i="20"/>
  <c r="M177" i="20"/>
  <c r="M167" i="20"/>
  <c r="M158" i="20"/>
  <c r="M199" i="21"/>
  <c r="O131" i="23"/>
  <c r="N174" i="23"/>
  <c r="N173" i="23"/>
  <c r="F210" i="25"/>
  <c r="N169" i="23"/>
  <c r="F208" i="25"/>
  <c r="F206" i="24"/>
  <c r="N204" i="24"/>
  <c r="F203" i="24"/>
  <c r="N159" i="23"/>
  <c r="F197" i="24"/>
  <c r="N193" i="24"/>
  <c r="F192" i="24"/>
  <c r="N189" i="24"/>
  <c r="F131" i="23"/>
  <c r="N180" i="24"/>
  <c r="J173" i="24"/>
  <c r="J170" i="24"/>
  <c r="B147" i="24"/>
  <c r="B143" i="24" s="1"/>
  <c r="B134" i="24"/>
  <c r="B131" i="24"/>
  <c r="J132" i="24"/>
  <c r="D163" i="25"/>
  <c r="N149" i="25"/>
  <c r="P145" i="25"/>
  <c r="E131" i="25"/>
  <c r="P77" i="22"/>
  <c r="P168" i="6" s="1"/>
  <c r="O128" i="28"/>
  <c r="N115" i="28"/>
  <c r="L99" i="28"/>
  <c r="M157" i="29"/>
  <c r="O146" i="29"/>
  <c r="P137" i="29"/>
  <c r="I124" i="29"/>
  <c r="C103" i="31"/>
  <c r="L184" i="20"/>
  <c r="L182" i="20"/>
  <c r="L180" i="20"/>
  <c r="D230" i="20"/>
  <c r="D176" i="20"/>
  <c r="L167" i="20"/>
  <c r="L161" i="20"/>
  <c r="D217" i="20"/>
  <c r="M182" i="23"/>
  <c r="M173" i="23"/>
  <c r="M169" i="23"/>
  <c r="M159" i="23"/>
  <c r="M148" i="23"/>
  <c r="I174" i="24"/>
  <c r="I173" i="24"/>
  <c r="I170" i="24"/>
  <c r="I169" i="24"/>
  <c r="I167" i="24"/>
  <c r="I164" i="24"/>
  <c r="I150" i="24"/>
  <c r="Q139" i="24"/>
  <c r="Q135" i="24"/>
  <c r="Q133" i="24"/>
  <c r="Q130" i="24"/>
  <c r="Q129" i="24" s="1"/>
  <c r="E160" i="25"/>
  <c r="L145" i="25"/>
  <c r="C135" i="25"/>
  <c r="C131" i="25"/>
  <c r="Q75" i="26"/>
  <c r="Q172" i="6" s="1"/>
  <c r="M115" i="28"/>
  <c r="K99" i="28"/>
  <c r="K157" i="29"/>
  <c r="C116" i="29"/>
  <c r="B122" i="31"/>
  <c r="C187" i="20"/>
  <c r="K184" i="20"/>
  <c r="C183" i="20"/>
  <c r="K182" i="20"/>
  <c r="C179" i="20"/>
  <c r="K177" i="20"/>
  <c r="K175" i="20" s="1"/>
  <c r="C176" i="20"/>
  <c r="K158" i="20"/>
  <c r="C206" i="21"/>
  <c r="C200" i="21"/>
  <c r="L173" i="23"/>
  <c r="L169" i="23"/>
  <c r="L159" i="23"/>
  <c r="D147" i="23"/>
  <c r="H174" i="24"/>
  <c r="H173" i="24"/>
  <c r="H170" i="24"/>
  <c r="H167" i="24"/>
  <c r="H164" i="24"/>
  <c r="P170" i="24"/>
  <c r="P162" i="24" s="1"/>
  <c r="H150" i="24"/>
  <c r="H145" i="24"/>
  <c r="H143" i="24" s="1"/>
  <c r="P152" i="24"/>
  <c r="P139" i="24"/>
  <c r="P130" i="24"/>
  <c r="F203" i="25"/>
  <c r="L149" i="25"/>
  <c r="B135" i="25"/>
  <c r="N77" i="22"/>
  <c r="N168" i="6" s="1"/>
  <c r="Q57" i="26"/>
  <c r="M156" i="27"/>
  <c r="B109" i="27"/>
  <c r="M128" i="28"/>
  <c r="J99" i="28"/>
  <c r="B128" i="28"/>
  <c r="B125" i="28"/>
  <c r="B112" i="28"/>
  <c r="B114" i="28"/>
  <c r="B107" i="28" s="1"/>
  <c r="B109" i="28"/>
  <c r="J104" i="28"/>
  <c r="J102" i="28"/>
  <c r="J100" i="28"/>
  <c r="G157" i="29"/>
  <c r="G98" i="29"/>
  <c r="O88" i="31"/>
  <c r="J184" i="20"/>
  <c r="B183" i="20"/>
  <c r="J182" i="20"/>
  <c r="J172" i="20"/>
  <c r="J167" i="20"/>
  <c r="J166" i="20"/>
  <c r="J163" i="20"/>
  <c r="J161" i="20"/>
  <c r="K173" i="23"/>
  <c r="K169" i="23"/>
  <c r="C168" i="23"/>
  <c r="C163" i="23"/>
  <c r="K159" i="23"/>
  <c r="K148" i="23"/>
  <c r="G174" i="24"/>
  <c r="G173" i="24"/>
  <c r="G170" i="24"/>
  <c r="G162" i="24" s="1"/>
  <c r="G169" i="24"/>
  <c r="G167" i="24"/>
  <c r="G159" i="24"/>
  <c r="G150" i="24"/>
  <c r="G148" i="24"/>
  <c r="G145" i="24"/>
  <c r="O139" i="24"/>
  <c r="O135" i="24"/>
  <c r="O133" i="24"/>
  <c r="O130" i="24"/>
  <c r="M157" i="25"/>
  <c r="O57" i="26"/>
  <c r="O75" i="26"/>
  <c r="O172" i="6" s="1"/>
  <c r="G74" i="26"/>
  <c r="G171" i="6" s="1"/>
  <c r="P108" i="27"/>
  <c r="I99" i="28"/>
  <c r="Q159" i="28"/>
  <c r="Q129" i="28"/>
  <c r="I129" i="28"/>
  <c r="Q118" i="28"/>
  <c r="I100" i="28"/>
  <c r="Q97" i="28"/>
  <c r="Q102" i="28"/>
  <c r="Q104" i="28"/>
  <c r="O102" i="29"/>
  <c r="I184" i="20"/>
  <c r="I182" i="20"/>
  <c r="I177" i="20"/>
  <c r="I175" i="20" s="1"/>
  <c r="I172" i="20"/>
  <c r="I166" i="20"/>
  <c r="I163" i="20"/>
  <c r="I158" i="20"/>
  <c r="I157" i="20" s="1"/>
  <c r="I203" i="21"/>
  <c r="J173" i="23"/>
  <c r="J170" i="23"/>
  <c r="J169" i="23"/>
  <c r="J159" i="23"/>
  <c r="J148" i="23"/>
  <c r="F174" i="24"/>
  <c r="F173" i="24"/>
  <c r="F170" i="24"/>
  <c r="F167" i="24"/>
  <c r="F159" i="24"/>
  <c r="F150" i="24"/>
  <c r="F145" i="24"/>
  <c r="N146" i="24"/>
  <c r="N139" i="24"/>
  <c r="N135" i="24"/>
  <c r="N130" i="24"/>
  <c r="F138" i="24"/>
  <c r="L58" i="22"/>
  <c r="L111" i="6" s="1"/>
  <c r="M57" i="26"/>
  <c r="M128" i="27"/>
  <c r="L118" i="27"/>
  <c r="H99" i="28"/>
  <c r="H129" i="28"/>
  <c r="H153" i="28"/>
  <c r="P118" i="28"/>
  <c r="P116" i="28"/>
  <c r="P112" i="28"/>
  <c r="P109" i="28"/>
  <c r="H102" i="28"/>
  <c r="H100" i="28"/>
  <c r="P102" i="28"/>
  <c r="P104" i="28"/>
  <c r="M102" i="29"/>
  <c r="Q123" i="33"/>
  <c r="Q108" i="33"/>
  <c r="H184" i="20"/>
  <c r="H182" i="20"/>
  <c r="H177" i="20"/>
  <c r="H172" i="20"/>
  <c r="H166" i="20"/>
  <c r="H163" i="20"/>
  <c r="H161" i="20"/>
  <c r="P159" i="20"/>
  <c r="P157" i="20" s="1"/>
  <c r="H158" i="20"/>
  <c r="H203" i="21"/>
  <c r="I173" i="23"/>
  <c r="I170" i="23"/>
  <c r="I169" i="23"/>
  <c r="Q167" i="23"/>
  <c r="I159" i="23"/>
  <c r="Q139" i="23"/>
  <c r="Q129" i="23" s="1"/>
  <c r="Q133" i="23"/>
  <c r="Q130" i="23"/>
  <c r="E174" i="24"/>
  <c r="E167" i="24"/>
  <c r="E158" i="24"/>
  <c r="E150" i="24"/>
  <c r="E145" i="24"/>
  <c r="M139" i="24"/>
  <c r="D209" i="25"/>
  <c r="N193" i="25"/>
  <c r="I149" i="25"/>
  <c r="K57" i="26"/>
  <c r="M75" i="26"/>
  <c r="M172" i="6" s="1"/>
  <c r="K118" i="27"/>
  <c r="N113" i="27"/>
  <c r="I105" i="28"/>
  <c r="G99" i="28"/>
  <c r="O118" i="28"/>
  <c r="O114" i="28"/>
  <c r="G102" i="28"/>
  <c r="O104" i="28"/>
  <c r="O100" i="28"/>
  <c r="Q104" i="31"/>
  <c r="G184" i="20"/>
  <c r="G182" i="20"/>
  <c r="G180" i="20"/>
  <c r="O159" i="20"/>
  <c r="G158" i="20"/>
  <c r="G157" i="20" s="1"/>
  <c r="G203" i="21"/>
  <c r="G169" i="21"/>
  <c r="H173" i="23"/>
  <c r="H170" i="23"/>
  <c r="H169" i="23"/>
  <c r="D158" i="24"/>
  <c r="D150" i="24"/>
  <c r="D145" i="24"/>
  <c r="L146" i="24"/>
  <c r="Q206" i="25"/>
  <c r="M193" i="25"/>
  <c r="H149" i="25"/>
  <c r="I57" i="26"/>
  <c r="I74" i="26" s="1"/>
  <c r="I171" i="6" s="1"/>
  <c r="I128" i="27"/>
  <c r="J118" i="27"/>
  <c r="B153" i="28"/>
  <c r="J116" i="27"/>
  <c r="J148" i="28"/>
  <c r="B104" i="27"/>
  <c r="J133" i="28"/>
  <c r="F99" i="28"/>
  <c r="N118" i="28"/>
  <c r="N116" i="28"/>
  <c r="N114" i="28"/>
  <c r="N109" i="28"/>
  <c r="F102" i="28"/>
  <c r="F100" i="28"/>
  <c r="N104" i="28"/>
  <c r="N95" i="28" s="1"/>
  <c r="N100" i="28"/>
  <c r="C146" i="29"/>
  <c r="N35" i="30"/>
  <c r="N37" i="30"/>
  <c r="N174" i="6" s="1"/>
  <c r="F182" i="20"/>
  <c r="N162" i="20"/>
  <c r="F203" i="21"/>
  <c r="G173" i="23"/>
  <c r="G170" i="23"/>
  <c r="G169" i="23"/>
  <c r="C158" i="24"/>
  <c r="C150" i="24"/>
  <c r="C145" i="24"/>
  <c r="M206" i="25"/>
  <c r="F149" i="25"/>
  <c r="Q158" i="29"/>
  <c r="Q125" i="27"/>
  <c r="Q151" i="29"/>
  <c r="I118" i="27"/>
  <c r="I150" i="29"/>
  <c r="I114" i="27"/>
  <c r="I148" i="29"/>
  <c r="I109" i="27"/>
  <c r="I145" i="27"/>
  <c r="Q143" i="29"/>
  <c r="E99" i="28"/>
  <c r="M118" i="28"/>
  <c r="M114" i="28"/>
  <c r="E102" i="28"/>
  <c r="M104" i="28"/>
  <c r="M100" i="28"/>
  <c r="M95" i="28" s="1"/>
  <c r="Q145" i="29"/>
  <c r="M37" i="30"/>
  <c r="M174" i="6" s="1"/>
  <c r="Q108" i="31"/>
  <c r="D103" i="31"/>
  <c r="D83" i="31" s="1"/>
  <c r="D85" i="31"/>
  <c r="D94" i="31"/>
  <c r="D108" i="31"/>
  <c r="G57" i="40"/>
  <c r="G54" i="40"/>
  <c r="G67" i="40"/>
  <c r="G64" i="40"/>
  <c r="P90" i="33"/>
  <c r="I120" i="33"/>
  <c r="O94" i="33"/>
  <c r="O90" i="33"/>
  <c r="I81" i="37"/>
  <c r="C37" i="38"/>
  <c r="C176" i="6" s="1"/>
  <c r="C35" i="38"/>
  <c r="G52" i="40"/>
  <c r="E54" i="40"/>
  <c r="E64" i="40"/>
  <c r="E36" i="38"/>
  <c r="Q91" i="32"/>
  <c r="B87" i="32"/>
  <c r="M93" i="33"/>
  <c r="N94" i="33"/>
  <c r="N90" i="33"/>
  <c r="N88" i="33"/>
  <c r="O66" i="35"/>
  <c r="B37" i="38"/>
  <c r="B176" i="6" s="1"/>
  <c r="B34" i="38"/>
  <c r="N66" i="41"/>
  <c r="N81" i="41"/>
  <c r="O91" i="31"/>
  <c r="Q95" i="32"/>
  <c r="Q88" i="32"/>
  <c r="E114" i="33"/>
  <c r="I87" i="33"/>
  <c r="M106" i="33"/>
  <c r="M90" i="33"/>
  <c r="M83" i="33" s="1"/>
  <c r="O65" i="35"/>
  <c r="B55" i="36"/>
  <c r="C55" i="40"/>
  <c r="C64" i="40"/>
  <c r="C36" i="38"/>
  <c r="Q107" i="32"/>
  <c r="G123" i="33"/>
  <c r="O51" i="37"/>
  <c r="O50" i="37" s="1"/>
  <c r="O72" i="37"/>
  <c r="B76" i="44"/>
  <c r="B66" i="44"/>
  <c r="B68" i="44"/>
  <c r="B73" i="44"/>
  <c r="D84" i="31"/>
  <c r="F100" i="32"/>
  <c r="F93" i="32"/>
  <c r="F87" i="32"/>
  <c r="E123" i="33"/>
  <c r="B105" i="33"/>
  <c r="B99" i="33"/>
  <c r="B97" i="33"/>
  <c r="B93" i="33"/>
  <c r="N66" i="37"/>
  <c r="N81" i="37"/>
  <c r="H64" i="40"/>
  <c r="H63" i="40"/>
  <c r="H60" i="40"/>
  <c r="H56" i="40"/>
  <c r="H54" i="40"/>
  <c r="H51" i="40"/>
  <c r="E87" i="32"/>
  <c r="Q94" i="32"/>
  <c r="I76" i="37"/>
  <c r="Q115" i="32"/>
  <c r="Q56" i="35"/>
  <c r="Q57" i="35"/>
  <c r="K51" i="37"/>
  <c r="K72" i="37"/>
  <c r="G60" i="40"/>
  <c r="G55" i="40"/>
  <c r="G50" i="40" s="1"/>
  <c r="L120" i="27"/>
  <c r="L115" i="27"/>
  <c r="D124" i="28"/>
  <c r="L121" i="28"/>
  <c r="L107" i="28" s="1"/>
  <c r="E56" i="26"/>
  <c r="P105" i="31"/>
  <c r="P89" i="31"/>
  <c r="B94" i="32"/>
  <c r="I66" i="36"/>
  <c r="I64" i="36"/>
  <c r="I60" i="36"/>
  <c r="I56" i="36"/>
  <c r="I54" i="36"/>
  <c r="I75" i="37"/>
  <c r="E55" i="40"/>
  <c r="C128" i="27"/>
  <c r="K153" i="29"/>
  <c r="K115" i="27"/>
  <c r="K113" i="27"/>
  <c r="K108" i="27"/>
  <c r="K107" i="27" s="1"/>
  <c r="C109" i="27"/>
  <c r="C157" i="28"/>
  <c r="K113" i="28"/>
  <c r="C141" i="28"/>
  <c r="K137" i="28"/>
  <c r="C136" i="28"/>
  <c r="B37" i="30"/>
  <c r="B174" i="6" s="1"/>
  <c r="Q107" i="31"/>
  <c r="G94" i="32"/>
  <c r="G90" i="32"/>
  <c r="G85" i="32"/>
  <c r="M58" i="35"/>
  <c r="H64" i="36"/>
  <c r="H60" i="36"/>
  <c r="Q82" i="37"/>
  <c r="G63" i="37"/>
  <c r="G60" i="37"/>
  <c r="G56" i="37"/>
  <c r="G54" i="37"/>
  <c r="G75" i="37"/>
  <c r="D55" i="40"/>
  <c r="J115" i="27"/>
  <c r="J147" i="28"/>
  <c r="B129" i="28"/>
  <c r="B123" i="28" s="1"/>
  <c r="B124" i="28"/>
  <c r="J113" i="28"/>
  <c r="B97" i="28"/>
  <c r="Q100" i="31"/>
  <c r="F108" i="32"/>
  <c r="F106" i="32"/>
  <c r="F94" i="32"/>
  <c r="F90" i="32"/>
  <c r="B88" i="33"/>
  <c r="G64" i="36"/>
  <c r="G54" i="36"/>
  <c r="P82" i="37"/>
  <c r="O66" i="37"/>
  <c r="F63" i="37"/>
  <c r="Q127" i="27"/>
  <c r="I153" i="29"/>
  <c r="I120" i="27"/>
  <c r="Q118" i="27"/>
  <c r="I115" i="27"/>
  <c r="Q114" i="27"/>
  <c r="Q148" i="29"/>
  <c r="I111" i="27"/>
  <c r="Q109" i="27"/>
  <c r="I108" i="27"/>
  <c r="I140" i="29"/>
  <c r="I138" i="29"/>
  <c r="Q133" i="29"/>
  <c r="Q156" i="28"/>
  <c r="Q127" i="28"/>
  <c r="Q120" i="28"/>
  <c r="Q149" i="28"/>
  <c r="I113" i="28"/>
  <c r="I139" i="28"/>
  <c r="I137" i="28"/>
  <c r="Q135" i="28"/>
  <c r="B112" i="29"/>
  <c r="B107" i="29" s="1"/>
  <c r="P100" i="31"/>
  <c r="B94" i="31"/>
  <c r="C85" i="31"/>
  <c r="E108" i="32"/>
  <c r="E106" i="32"/>
  <c r="E94" i="32"/>
  <c r="E90" i="32"/>
  <c r="Q100" i="33"/>
  <c r="Q83" i="33" s="1"/>
  <c r="F64" i="36"/>
  <c r="L66" i="37"/>
  <c r="E55" i="37"/>
  <c r="E63" i="37"/>
  <c r="E60" i="37"/>
  <c r="E56" i="37"/>
  <c r="E54" i="37"/>
  <c r="E75" i="37"/>
  <c r="P127" i="27"/>
  <c r="P118" i="27"/>
  <c r="H115" i="27"/>
  <c r="P120" i="28"/>
  <c r="H113" i="28"/>
  <c r="Q128" i="29"/>
  <c r="Q102" i="29"/>
  <c r="Q93" i="31"/>
  <c r="Q84" i="31"/>
  <c r="B108" i="31"/>
  <c r="D108" i="32"/>
  <c r="D106" i="32"/>
  <c r="D83" i="32" s="1"/>
  <c r="D90" i="32"/>
  <c r="O89" i="33"/>
  <c r="P100" i="33"/>
  <c r="P97" i="33"/>
  <c r="H37" i="34"/>
  <c r="H175" i="6" s="1"/>
  <c r="E66" i="36"/>
  <c r="E64" i="36"/>
  <c r="E54" i="36"/>
  <c r="M82" i="37"/>
  <c r="D55" i="37"/>
  <c r="D63" i="37"/>
  <c r="D60" i="37"/>
  <c r="D56" i="37"/>
  <c r="D54" i="37"/>
  <c r="D75" i="37"/>
  <c r="G37" i="38"/>
  <c r="G176" i="6" s="1"/>
  <c r="E67" i="39"/>
  <c r="E61" i="39"/>
  <c r="E58" i="39"/>
  <c r="E57" i="39"/>
  <c r="O129" i="27"/>
  <c r="O127" i="27"/>
  <c r="O124" i="27"/>
  <c r="G153" i="29"/>
  <c r="O116" i="27"/>
  <c r="G115" i="27"/>
  <c r="G113" i="27"/>
  <c r="G108" i="27"/>
  <c r="G104" i="27"/>
  <c r="G97" i="27"/>
  <c r="O133" i="29"/>
  <c r="G155" i="28"/>
  <c r="O120" i="28"/>
  <c r="O135" i="28"/>
  <c r="G134" i="28"/>
  <c r="F37" i="30"/>
  <c r="F174" i="6" s="1"/>
  <c r="P93" i="31"/>
  <c r="C108" i="32"/>
  <c r="C106" i="32"/>
  <c r="C90" i="32"/>
  <c r="C85" i="32"/>
  <c r="O100" i="33"/>
  <c r="Q60" i="35"/>
  <c r="Q66" i="35"/>
  <c r="Q64" i="35"/>
  <c r="Q54" i="35"/>
  <c r="C63" i="37"/>
  <c r="C56" i="37"/>
  <c r="C54" i="37"/>
  <c r="C75" i="37"/>
  <c r="D65" i="39"/>
  <c r="D61" i="39"/>
  <c r="D58" i="39"/>
  <c r="E67" i="40"/>
  <c r="E82" i="40"/>
  <c r="E61" i="40"/>
  <c r="E58" i="40"/>
  <c r="E57" i="40"/>
  <c r="M57" i="40"/>
  <c r="M36" i="38"/>
  <c r="O74" i="41"/>
  <c r="O53" i="41"/>
  <c r="O59" i="41"/>
  <c r="O57" i="41"/>
  <c r="F153" i="28"/>
  <c r="F120" i="27"/>
  <c r="N150" i="28"/>
  <c r="F115" i="27"/>
  <c r="F149" i="28"/>
  <c r="N145" i="28"/>
  <c r="N133" i="28"/>
  <c r="N111" i="28"/>
  <c r="N102" i="28"/>
  <c r="P107" i="31"/>
  <c r="P102" i="31"/>
  <c r="P84" i="31"/>
  <c r="P83" i="31" s="1"/>
  <c r="H90" i="31"/>
  <c r="B106" i="32"/>
  <c r="O99" i="33"/>
  <c r="O83" i="33" s="1"/>
  <c r="N105" i="33"/>
  <c r="N100" i="33"/>
  <c r="N99" i="33"/>
  <c r="N97" i="33"/>
  <c r="N93" i="33"/>
  <c r="N89" i="33"/>
  <c r="P64" i="35"/>
  <c r="B63" i="37"/>
  <c r="B60" i="37"/>
  <c r="B56" i="37"/>
  <c r="C61" i="39"/>
  <c r="C58" i="39"/>
  <c r="D67" i="40"/>
  <c r="M129" i="27"/>
  <c r="E153" i="29"/>
  <c r="E120" i="27"/>
  <c r="M118" i="27"/>
  <c r="M150" i="29"/>
  <c r="E115" i="27"/>
  <c r="M114" i="27"/>
  <c r="E149" i="29"/>
  <c r="M148" i="29"/>
  <c r="E111" i="27"/>
  <c r="M109" i="27"/>
  <c r="E108" i="27"/>
  <c r="E104" i="27"/>
  <c r="E140" i="29"/>
  <c r="M133" i="29"/>
  <c r="E155" i="28"/>
  <c r="M124" i="28"/>
  <c r="E151" i="28"/>
  <c r="M135" i="28"/>
  <c r="E134" i="28"/>
  <c r="N120" i="29"/>
  <c r="Q102" i="31"/>
  <c r="O107" i="31"/>
  <c r="O100" i="31"/>
  <c r="O84" i="31"/>
  <c r="Q105" i="32"/>
  <c r="Q99" i="32"/>
  <c r="Q97" i="32"/>
  <c r="M115" i="33"/>
  <c r="M99" i="33"/>
  <c r="I84" i="33"/>
  <c r="M100" i="33"/>
  <c r="M89" i="33"/>
  <c r="B61" i="39"/>
  <c r="B58" i="39"/>
  <c r="B57" i="39"/>
  <c r="C67" i="40"/>
  <c r="K57" i="40"/>
  <c r="K67" i="40"/>
  <c r="K61" i="40"/>
  <c r="K50" i="40" s="1"/>
  <c r="L116" i="27"/>
  <c r="L145" i="28"/>
  <c r="L133" i="28"/>
  <c r="D155" i="28"/>
  <c r="L128" i="28"/>
  <c r="L102" i="28"/>
  <c r="E128" i="29"/>
  <c r="Q86" i="31"/>
  <c r="G84" i="33"/>
  <c r="L89" i="33"/>
  <c r="K60" i="35"/>
  <c r="N66" i="35"/>
  <c r="E63" i="40"/>
  <c r="B58" i="40"/>
  <c r="C153" i="29"/>
  <c r="C104" i="27"/>
  <c r="C102" i="27"/>
  <c r="C97" i="27"/>
  <c r="K129" i="28"/>
  <c r="C134" i="28"/>
  <c r="M116" i="32"/>
  <c r="M113" i="32"/>
  <c r="G74" i="37"/>
  <c r="I57" i="40"/>
  <c r="I50" i="40" s="1"/>
  <c r="I67" i="40"/>
  <c r="I36" i="38"/>
  <c r="I61" i="40"/>
  <c r="E84" i="44"/>
  <c r="O57" i="48"/>
  <c r="C73" i="45"/>
  <c r="L57" i="48"/>
  <c r="K34" i="50"/>
  <c r="J37" i="50"/>
  <c r="J179" i="6" s="1"/>
  <c r="M87" i="51"/>
  <c r="M81" i="51"/>
  <c r="M76" i="51"/>
  <c r="C68" i="44"/>
  <c r="B73" i="45"/>
  <c r="O36" i="46"/>
  <c r="H37" i="42"/>
  <c r="H177" i="6" s="1"/>
  <c r="J76" i="43"/>
  <c r="J70" i="43"/>
  <c r="M82" i="44"/>
  <c r="N76" i="44"/>
  <c r="N67" i="44"/>
  <c r="G76" i="45"/>
  <c r="C60" i="48"/>
  <c r="C53" i="48"/>
  <c r="E76" i="52"/>
  <c r="B72" i="45"/>
  <c r="C68" i="45"/>
  <c r="L70" i="49"/>
  <c r="E88" i="52"/>
  <c r="B76" i="52"/>
  <c r="E81" i="44"/>
  <c r="C66" i="44"/>
  <c r="O67" i="45"/>
  <c r="I53" i="47"/>
  <c r="I75" i="48"/>
  <c r="Q74" i="48"/>
  <c r="I68" i="48"/>
  <c r="K70" i="49"/>
  <c r="B88" i="52"/>
  <c r="C72" i="44"/>
  <c r="D73" i="45"/>
  <c r="D72" i="45"/>
  <c r="D68" i="45"/>
  <c r="D37" i="46"/>
  <c r="D178" i="6" s="1"/>
  <c r="J62" i="47"/>
  <c r="H70" i="49"/>
  <c r="L56" i="49"/>
  <c r="Q80" i="51"/>
  <c r="Q89" i="51"/>
  <c r="Q81" i="51"/>
  <c r="Q76" i="51"/>
  <c r="E89" i="52"/>
  <c r="E81" i="52"/>
  <c r="N56" i="41"/>
  <c r="F65" i="41"/>
  <c r="B72" i="44"/>
  <c r="C72" i="45"/>
  <c r="I59" i="47"/>
  <c r="I57" i="47"/>
  <c r="I55" i="47"/>
  <c r="L56" i="48"/>
  <c r="O62" i="48"/>
  <c r="O59" i="48"/>
  <c r="O52" i="48"/>
  <c r="D55" i="49"/>
  <c r="P89" i="51"/>
  <c r="P87" i="51"/>
  <c r="P81" i="51"/>
  <c r="E87" i="52"/>
  <c r="D89" i="52"/>
  <c r="D87" i="52"/>
  <c r="D81" i="52"/>
  <c r="M60" i="41"/>
  <c r="M56" i="41"/>
  <c r="B68" i="45"/>
  <c r="I62" i="47"/>
  <c r="H62" i="47"/>
  <c r="N62" i="48"/>
  <c r="C55" i="49"/>
  <c r="O89" i="51"/>
  <c r="O87" i="51"/>
  <c r="C89" i="52"/>
  <c r="C87" i="52"/>
  <c r="C81" i="52"/>
  <c r="C80" i="52"/>
  <c r="G88" i="45"/>
  <c r="I61" i="47"/>
  <c r="I77" i="48"/>
  <c r="P54" i="49"/>
  <c r="B89" i="52"/>
  <c r="B87" i="52"/>
  <c r="B81" i="52"/>
  <c r="G82" i="45"/>
  <c r="D34" i="46"/>
  <c r="I52" i="47"/>
  <c r="F59" i="47"/>
  <c r="F57" i="47"/>
  <c r="E77" i="48"/>
  <c r="P58" i="49"/>
  <c r="O89" i="45"/>
  <c r="M35" i="50"/>
  <c r="D64" i="36"/>
  <c r="G64" i="39"/>
  <c r="G63" i="39"/>
  <c r="G60" i="39"/>
  <c r="G66" i="40"/>
  <c r="G63" i="40"/>
  <c r="G56" i="40"/>
  <c r="G51" i="40"/>
  <c r="I60" i="41"/>
  <c r="E35" i="42"/>
  <c r="C68" i="43"/>
  <c r="F52" i="47"/>
  <c r="D62" i="47"/>
  <c r="E76" i="48"/>
  <c r="O69" i="49"/>
  <c r="L58" i="49"/>
  <c r="K54" i="49"/>
  <c r="K87" i="51"/>
  <c r="K72" i="51" s="1"/>
  <c r="K81" i="51"/>
  <c r="E85" i="52"/>
  <c r="Q87" i="53"/>
  <c r="Q78" i="53"/>
  <c r="O54" i="35"/>
  <c r="O51" i="35"/>
  <c r="C66" i="36"/>
  <c r="C64" i="36"/>
  <c r="C63" i="36"/>
  <c r="C60" i="36"/>
  <c r="C56" i="36"/>
  <c r="C54" i="36"/>
  <c r="K52" i="36"/>
  <c r="C51" i="36"/>
  <c r="P65" i="37"/>
  <c r="P37" i="38"/>
  <c r="P176" i="6" s="1"/>
  <c r="F64" i="39"/>
  <c r="F63" i="39"/>
  <c r="F60" i="39"/>
  <c r="F66" i="40"/>
  <c r="F64" i="40"/>
  <c r="F63" i="40"/>
  <c r="F60" i="40"/>
  <c r="N57" i="40"/>
  <c r="F56" i="40"/>
  <c r="F54" i="40"/>
  <c r="F51" i="40"/>
  <c r="I37" i="42"/>
  <c r="I177" i="6" s="1"/>
  <c r="D35" i="42"/>
  <c r="K67" i="43"/>
  <c r="P63" i="43"/>
  <c r="L76" i="44"/>
  <c r="M71" i="45"/>
  <c r="E75" i="48"/>
  <c r="Q73" i="48"/>
  <c r="K58" i="49"/>
  <c r="K51" i="49" s="1"/>
  <c r="H54" i="49"/>
  <c r="N106" i="52"/>
  <c r="P87" i="53"/>
  <c r="N64" i="35"/>
  <c r="N63" i="35"/>
  <c r="N60" i="35"/>
  <c r="N54" i="35"/>
  <c r="B64" i="36"/>
  <c r="B63" i="36"/>
  <c r="B60" i="36"/>
  <c r="B51" i="36"/>
  <c r="G65" i="37"/>
  <c r="G57" i="37"/>
  <c r="O65" i="37"/>
  <c r="E66" i="39"/>
  <c r="E64" i="39"/>
  <c r="E63" i="39"/>
  <c r="E60" i="39"/>
  <c r="M67" i="40"/>
  <c r="E81" i="40"/>
  <c r="M65" i="40"/>
  <c r="M61" i="40"/>
  <c r="E60" i="40"/>
  <c r="E56" i="40"/>
  <c r="E51" i="40"/>
  <c r="M72" i="41"/>
  <c r="C36" i="42"/>
  <c r="O73" i="43"/>
  <c r="C76" i="44"/>
  <c r="K76" i="44"/>
  <c r="I84" i="45"/>
  <c r="L68" i="45"/>
  <c r="L62" i="45" s="1"/>
  <c r="J61" i="47"/>
  <c r="J60" i="47"/>
  <c r="H55" i="48"/>
  <c r="L77" i="49"/>
  <c r="H58" i="49"/>
  <c r="J89" i="51"/>
  <c r="I89" i="51"/>
  <c r="I87" i="51"/>
  <c r="Q85" i="51"/>
  <c r="I81" i="51"/>
  <c r="I80" i="51"/>
  <c r="I78" i="51"/>
  <c r="Q77" i="51"/>
  <c r="I76" i="51"/>
  <c r="Q74" i="51"/>
  <c r="E74" i="52"/>
  <c r="E72" i="52" s="1"/>
  <c r="O87" i="53"/>
  <c r="M54" i="35"/>
  <c r="E71" i="37"/>
  <c r="I58" i="36"/>
  <c r="I55" i="36"/>
  <c r="F65" i="37"/>
  <c r="D64" i="39"/>
  <c r="L61" i="39"/>
  <c r="D60" i="39"/>
  <c r="L57" i="39"/>
  <c r="L67" i="40"/>
  <c r="D66" i="40"/>
  <c r="L65" i="40"/>
  <c r="D60" i="40"/>
  <c r="L58" i="40"/>
  <c r="L74" i="41"/>
  <c r="B35" i="42"/>
  <c r="C67" i="43"/>
  <c r="N73" i="43"/>
  <c r="C70" i="44"/>
  <c r="C62" i="44" s="1"/>
  <c r="B70" i="44"/>
  <c r="B67" i="44"/>
  <c r="B64" i="44"/>
  <c r="J76" i="44"/>
  <c r="J62" i="44" s="1"/>
  <c r="H84" i="45"/>
  <c r="K68" i="45"/>
  <c r="N72" i="47"/>
  <c r="G62" i="48"/>
  <c r="O61" i="48"/>
  <c r="O56" i="48"/>
  <c r="J71" i="49"/>
  <c r="F89" i="51"/>
  <c r="H87" i="51"/>
  <c r="P85" i="51"/>
  <c r="H81" i="51"/>
  <c r="D85" i="52"/>
  <c r="D74" i="52"/>
  <c r="N87" i="53"/>
  <c r="L64" i="35"/>
  <c r="L63" i="35"/>
  <c r="L60" i="35"/>
  <c r="D71" i="37"/>
  <c r="H57" i="36"/>
  <c r="E65" i="37"/>
  <c r="M65" i="37"/>
  <c r="C64" i="39"/>
  <c r="C63" i="39"/>
  <c r="K61" i="39"/>
  <c r="C60" i="39"/>
  <c r="K58" i="39"/>
  <c r="K57" i="39"/>
  <c r="C66" i="40"/>
  <c r="K65" i="40"/>
  <c r="K58" i="40"/>
  <c r="K74" i="41"/>
  <c r="M55" i="41"/>
  <c r="C66" i="43"/>
  <c r="M73" i="43"/>
  <c r="Q73" i="44"/>
  <c r="Q72" i="44"/>
  <c r="Q68" i="44"/>
  <c r="Q63" i="44"/>
  <c r="E84" i="45"/>
  <c r="J68" i="45"/>
  <c r="H61" i="47"/>
  <c r="H60" i="47"/>
  <c r="H73" i="49"/>
  <c r="G54" i="48"/>
  <c r="G51" i="48" s="1"/>
  <c r="F62" i="48"/>
  <c r="N61" i="48"/>
  <c r="I71" i="49"/>
  <c r="J73" i="51"/>
  <c r="G89" i="51"/>
  <c r="G87" i="51"/>
  <c r="O85" i="51"/>
  <c r="G81" i="51"/>
  <c r="G80" i="51"/>
  <c r="G78" i="51"/>
  <c r="O74" i="51"/>
  <c r="B106" i="52"/>
  <c r="C88" i="52"/>
  <c r="M87" i="53"/>
  <c r="K63" i="35"/>
  <c r="K54" i="35"/>
  <c r="K50" i="35" s="1"/>
  <c r="K51" i="35"/>
  <c r="G67" i="36"/>
  <c r="G61" i="36"/>
  <c r="G57" i="36"/>
  <c r="G52" i="36"/>
  <c r="D65" i="37"/>
  <c r="L65" i="37"/>
  <c r="L37" i="38"/>
  <c r="L176" i="6" s="1"/>
  <c r="B64" i="39"/>
  <c r="B63" i="39"/>
  <c r="B60" i="39"/>
  <c r="J67" i="40"/>
  <c r="B66" i="40"/>
  <c r="J65" i="40"/>
  <c r="B64" i="40"/>
  <c r="J61" i="40"/>
  <c r="J58" i="40"/>
  <c r="J57" i="40"/>
  <c r="B56" i="40"/>
  <c r="J55" i="40"/>
  <c r="J52" i="40"/>
  <c r="H82" i="41"/>
  <c r="I74" i="41"/>
  <c r="H53" i="41"/>
  <c r="L57" i="41"/>
  <c r="L55" i="41"/>
  <c r="L89" i="43"/>
  <c r="L73" i="43"/>
  <c r="P73" i="44"/>
  <c r="H63" i="44"/>
  <c r="Q83" i="45"/>
  <c r="Q73" i="45"/>
  <c r="G61" i="47"/>
  <c r="G56" i="47"/>
  <c r="E62" i="48"/>
  <c r="C58" i="49"/>
  <c r="Q60" i="49"/>
  <c r="I59" i="49"/>
  <c r="I57" i="49"/>
  <c r="Q56" i="49"/>
  <c r="B34" i="50"/>
  <c r="N90" i="51"/>
  <c r="F78" i="51"/>
  <c r="N74" i="51"/>
  <c r="F104" i="52"/>
  <c r="B85" i="52"/>
  <c r="J98" i="52"/>
  <c r="L87" i="53"/>
  <c r="J64" i="35"/>
  <c r="J63" i="35"/>
  <c r="J60" i="35"/>
  <c r="J51" i="35"/>
  <c r="F61" i="36"/>
  <c r="F57" i="36"/>
  <c r="C57" i="37"/>
  <c r="K65" i="37"/>
  <c r="K50" i="37" s="1"/>
  <c r="I67" i="39"/>
  <c r="I61" i="39"/>
  <c r="I58" i="39"/>
  <c r="I57" i="39"/>
  <c r="I65" i="40"/>
  <c r="I58" i="40"/>
  <c r="G53" i="41"/>
  <c r="C63" i="41"/>
  <c r="C50" i="41" s="1"/>
  <c r="K57" i="41"/>
  <c r="K55" i="41"/>
  <c r="K73" i="43"/>
  <c r="C89" i="44"/>
  <c r="K84" i="44"/>
  <c r="C83" i="44"/>
  <c r="K81" i="44"/>
  <c r="P68" i="44"/>
  <c r="O73" i="44"/>
  <c r="P83" i="45"/>
  <c r="O73" i="45"/>
  <c r="G66" i="45"/>
  <c r="P73" i="45"/>
  <c r="F61" i="47"/>
  <c r="L60" i="48"/>
  <c r="L53" i="48"/>
  <c r="L51" i="48" s="1"/>
  <c r="G71" i="49"/>
  <c r="P60" i="49"/>
  <c r="P56" i="49"/>
  <c r="H37" i="50"/>
  <c r="H179" i="6" s="1"/>
  <c r="Q37" i="50"/>
  <c r="Q179" i="6" s="1"/>
  <c r="Q88" i="51"/>
  <c r="J78" i="51"/>
  <c r="M90" i="51"/>
  <c r="E89" i="51"/>
  <c r="E87" i="51"/>
  <c r="E81" i="51"/>
  <c r="E80" i="51"/>
  <c r="E78" i="51"/>
  <c r="E76" i="51"/>
  <c r="M74" i="51"/>
  <c r="B103" i="52"/>
  <c r="Q89" i="52"/>
  <c r="Q87" i="52"/>
  <c r="Q81" i="52"/>
  <c r="Q80" i="52"/>
  <c r="K87" i="53"/>
  <c r="K80" i="53"/>
  <c r="Q67" i="35"/>
  <c r="I66" i="35"/>
  <c r="I50" i="35" s="1"/>
  <c r="Q55" i="35"/>
  <c r="Q52" i="35"/>
  <c r="I51" i="35"/>
  <c r="E67" i="36"/>
  <c r="E61" i="36"/>
  <c r="E57" i="36"/>
  <c r="E55" i="36"/>
  <c r="E52" i="36"/>
  <c r="B65" i="37"/>
  <c r="B57" i="37"/>
  <c r="B55" i="37"/>
  <c r="H61" i="39"/>
  <c r="H58" i="39"/>
  <c r="H57" i="39"/>
  <c r="P51" i="39"/>
  <c r="H65" i="40"/>
  <c r="H61" i="40"/>
  <c r="H58" i="40"/>
  <c r="F53" i="41"/>
  <c r="J57" i="41"/>
  <c r="J55" i="41"/>
  <c r="P37" i="42"/>
  <c r="P177" i="6" s="1"/>
  <c r="J66" i="43"/>
  <c r="O68" i="44"/>
  <c r="N68" i="44"/>
  <c r="F72" i="44"/>
  <c r="D66" i="45"/>
  <c r="E61" i="47"/>
  <c r="E56" i="47"/>
  <c r="G70" i="48"/>
  <c r="I58" i="48"/>
  <c r="O53" i="48"/>
  <c r="O51" i="48" s="1"/>
  <c r="K60" i="48"/>
  <c r="K56" i="48"/>
  <c r="C55" i="48"/>
  <c r="P61" i="49"/>
  <c r="O60" i="49"/>
  <c r="P37" i="50"/>
  <c r="P179" i="6" s="1"/>
  <c r="C106" i="51"/>
  <c r="N88" i="51"/>
  <c r="J77" i="51"/>
  <c r="D89" i="51"/>
  <c r="D87" i="51"/>
  <c r="L85" i="51"/>
  <c r="D81" i="51"/>
  <c r="D80" i="51"/>
  <c r="I102" i="52"/>
  <c r="P89" i="52"/>
  <c r="P87" i="52"/>
  <c r="P81" i="52"/>
  <c r="P80" i="52"/>
  <c r="P73" i="52"/>
  <c r="H90" i="52"/>
  <c r="J87" i="53"/>
  <c r="J80" i="53"/>
  <c r="H63" i="35"/>
  <c r="H60" i="35"/>
  <c r="P57" i="35"/>
  <c r="G61" i="39"/>
  <c r="G58" i="39"/>
  <c r="G57" i="39"/>
  <c r="G65" i="40"/>
  <c r="G61" i="40"/>
  <c r="G58" i="40"/>
  <c r="H56" i="41"/>
  <c r="I55" i="41"/>
  <c r="Q85" i="44"/>
  <c r="Q69" i="48"/>
  <c r="M61" i="49"/>
  <c r="N60" i="49"/>
  <c r="G104" i="51"/>
  <c r="C78" i="51"/>
  <c r="O87" i="52"/>
  <c r="O81" i="52"/>
  <c r="O80" i="52"/>
  <c r="I87" i="53"/>
  <c r="Q77" i="53"/>
  <c r="O61" i="35"/>
  <c r="O57" i="35"/>
  <c r="O52" i="35"/>
  <c r="O50" i="35" s="1"/>
  <c r="C67" i="36"/>
  <c r="C65" i="36"/>
  <c r="C61" i="36"/>
  <c r="C58" i="36"/>
  <c r="C57" i="36"/>
  <c r="C55" i="36"/>
  <c r="C52" i="36"/>
  <c r="F61" i="39"/>
  <c r="F57" i="39"/>
  <c r="F67" i="40"/>
  <c r="F65" i="40"/>
  <c r="F61" i="40"/>
  <c r="F58" i="40"/>
  <c r="F57" i="40"/>
  <c r="F55" i="40"/>
  <c r="F52" i="40"/>
  <c r="E74" i="41"/>
  <c r="H57" i="41"/>
  <c r="L87" i="43"/>
  <c r="P90" i="44"/>
  <c r="P85" i="44"/>
  <c r="D67" i="44"/>
  <c r="C60" i="47"/>
  <c r="I60" i="48"/>
  <c r="I51" i="48" s="1"/>
  <c r="I73" i="48"/>
  <c r="I70" i="48"/>
  <c r="M60" i="49"/>
  <c r="J90" i="51"/>
  <c r="J82" i="51"/>
  <c r="B78" i="51"/>
  <c r="J74" i="51"/>
  <c r="F106" i="52"/>
  <c r="N81" i="52"/>
  <c r="N80" i="52"/>
  <c r="F95" i="52"/>
  <c r="H87" i="53"/>
  <c r="H80" i="53"/>
  <c r="M132" i="6"/>
  <c r="G88" i="14"/>
  <c r="F88" i="14"/>
  <c r="M36" i="6"/>
  <c r="C49" i="6"/>
  <c r="K47" i="6"/>
  <c r="K44" i="6"/>
  <c r="C43" i="6"/>
  <c r="K41" i="6"/>
  <c r="K39" i="6" s="1"/>
  <c r="C37" i="6"/>
  <c r="K35" i="6"/>
  <c r="C31" i="6"/>
  <c r="P86" i="14"/>
  <c r="K36" i="6"/>
  <c r="C59" i="6"/>
  <c r="C132" i="6" s="1"/>
  <c r="E35" i="6"/>
  <c r="D64" i="14"/>
  <c r="D85" i="14" s="1"/>
  <c r="C58" i="6"/>
  <c r="Q57" i="6"/>
  <c r="M57" i="6"/>
  <c r="E48" i="6"/>
  <c r="M37" i="6"/>
  <c r="E36" i="6"/>
  <c r="C86" i="14"/>
  <c r="C64" i="14"/>
  <c r="C56" i="6" s="1"/>
  <c r="B55" i="6"/>
  <c r="B130" i="6" s="1"/>
  <c r="C55" i="6"/>
  <c r="N74" i="14"/>
  <c r="I31" i="6"/>
  <c r="Q36" i="6"/>
  <c r="B57" i="6"/>
  <c r="B64" i="14"/>
  <c r="J104" i="6"/>
  <c r="I35" i="6"/>
  <c r="L37" i="9"/>
  <c r="Q62" i="14"/>
  <c r="Q54" i="6" s="1"/>
  <c r="Q129" i="6" s="1"/>
  <c r="I44" i="6"/>
  <c r="P55" i="6"/>
  <c r="P62" i="14"/>
  <c r="F104" i="6"/>
  <c r="C44" i="6"/>
  <c r="I37" i="9"/>
  <c r="O64" i="14"/>
  <c r="O62" i="14" s="1"/>
  <c r="O54" i="6" s="1"/>
  <c r="O129" i="6" s="1"/>
  <c r="N55" i="6"/>
  <c r="N130" i="6" s="1"/>
  <c r="J37" i="9"/>
  <c r="Q43" i="6"/>
  <c r="H37" i="9"/>
  <c r="Q96" i="14"/>
  <c r="Q157" i="6" s="1"/>
  <c r="N57" i="6"/>
  <c r="N64" i="14"/>
  <c r="M62" i="14"/>
  <c r="M54" i="6" s="1"/>
  <c r="M129" i="6" s="1"/>
  <c r="M43" i="6"/>
  <c r="G37" i="9"/>
  <c r="P96" i="14"/>
  <c r="P157" i="6" s="1"/>
  <c r="F37" i="9"/>
  <c r="N96" i="14"/>
  <c r="N157" i="6" s="1"/>
  <c r="L64" i="14"/>
  <c r="L62" i="14" s="1"/>
  <c r="L54" i="6" s="1"/>
  <c r="B104" i="6"/>
  <c r="E44" i="6"/>
  <c r="E37" i="9"/>
  <c r="K64" i="14"/>
  <c r="D37" i="9"/>
  <c r="J64" i="14"/>
  <c r="C37" i="9"/>
  <c r="K48" i="6"/>
  <c r="C38" i="6"/>
  <c r="Q99" i="14"/>
  <c r="Q160" i="6" s="1"/>
  <c r="I64" i="14"/>
  <c r="I62" i="14" s="1"/>
  <c r="I54" i="6" s="1"/>
  <c r="I129" i="6" s="1"/>
  <c r="M49" i="6"/>
  <c r="B96" i="14"/>
  <c r="B157" i="6" s="1"/>
  <c r="H64" i="14"/>
  <c r="H62" i="14" s="1"/>
  <c r="H54" i="6" s="1"/>
  <c r="G84" i="14"/>
  <c r="I48" i="6"/>
  <c r="Q46" i="6"/>
  <c r="Q40" i="6"/>
  <c r="Q37" i="6"/>
  <c r="G64" i="14"/>
  <c r="G56" i="6" s="1"/>
  <c r="G131" i="6" s="1"/>
  <c r="F55" i="6"/>
  <c r="F130" i="6" s="1"/>
  <c r="Q55" i="6"/>
  <c r="F57" i="6"/>
  <c r="F64" i="14"/>
  <c r="P84" i="14"/>
  <c r="B84" i="14"/>
  <c r="E64" i="14"/>
  <c r="E62" i="14" s="1"/>
  <c r="E54" i="6" s="1"/>
  <c r="E129" i="6" s="1"/>
  <c r="D55" i="6"/>
  <c r="G31" i="6"/>
  <c r="N65" i="10"/>
  <c r="N154" i="6" s="1"/>
  <c r="N46" i="10"/>
  <c r="Q59" i="10"/>
  <c r="I46" i="10"/>
  <c r="O59" i="10"/>
  <c r="M59" i="10"/>
  <c r="G59" i="10"/>
  <c r="G46" i="10"/>
  <c r="I59" i="10"/>
  <c r="F46" i="10"/>
  <c r="C60" i="10"/>
  <c r="E59" i="10"/>
  <c r="E46" i="10"/>
  <c r="D46" i="10"/>
  <c r="O47" i="6"/>
  <c r="O38" i="6"/>
  <c r="K29" i="6"/>
  <c r="K127" i="6" s="1"/>
  <c r="C59" i="10"/>
  <c r="C46" i="10"/>
  <c r="B53" i="6"/>
  <c r="B65" i="10"/>
  <c r="B154" i="6" s="1"/>
  <c r="B46" i="10"/>
  <c r="K59" i="10"/>
  <c r="K46" i="10"/>
  <c r="L50" i="10"/>
  <c r="Q52" i="6"/>
  <c r="O52" i="6"/>
  <c r="N52" i="6"/>
  <c r="F150" i="6"/>
  <c r="P135" i="6"/>
  <c r="P150" i="6"/>
  <c r="H146" i="6"/>
  <c r="P144" i="6"/>
  <c r="H143" i="6"/>
  <c r="P136" i="6"/>
  <c r="F146" i="6"/>
  <c r="O136" i="6"/>
  <c r="L150" i="6"/>
  <c r="D149" i="6"/>
  <c r="L144" i="6"/>
  <c r="D143" i="6"/>
  <c r="K134" i="6"/>
  <c r="H134" i="6"/>
  <c r="Q131" i="6"/>
  <c r="H150" i="6"/>
  <c r="P148" i="6"/>
  <c r="P142" i="6"/>
  <c r="O150" i="6"/>
  <c r="K150" i="6"/>
  <c r="G150" i="6"/>
  <c r="C150" i="6"/>
  <c r="C149" i="6"/>
  <c r="B149" i="6"/>
  <c r="O148" i="6"/>
  <c r="K148" i="6"/>
  <c r="G148" i="6"/>
  <c r="H147" i="6"/>
  <c r="D147" i="6"/>
  <c r="G147" i="6"/>
  <c r="C147" i="6"/>
  <c r="B147" i="6"/>
  <c r="O146" i="6"/>
  <c r="K146" i="6"/>
  <c r="K145" i="6"/>
  <c r="G145" i="6"/>
  <c r="C145" i="6"/>
  <c r="B145" i="6"/>
  <c r="O144" i="6"/>
  <c r="O143" i="6"/>
  <c r="K143" i="6"/>
  <c r="G143" i="6"/>
  <c r="C143" i="6"/>
  <c r="C142" i="6"/>
  <c r="B143" i="6"/>
  <c r="D136" i="6"/>
  <c r="D134" i="6"/>
  <c r="L134" i="6"/>
  <c r="M131" i="6"/>
  <c r="E132" i="6"/>
  <c r="E130" i="6"/>
  <c r="M127" i="6"/>
  <c r="C127" i="6"/>
  <c r="M94" i="18"/>
  <c r="E127" i="6"/>
  <c r="C87" i="6"/>
  <c r="G149" i="6"/>
  <c r="K147" i="6"/>
  <c r="O145" i="6"/>
  <c r="C144" i="6"/>
  <c r="G142" i="6"/>
  <c r="H99" i="11"/>
  <c r="F137" i="12"/>
  <c r="F123" i="12"/>
  <c r="G149" i="13"/>
  <c r="B87" i="6"/>
  <c r="F139" i="6"/>
  <c r="Q145" i="12"/>
  <c r="Q118" i="11"/>
  <c r="Q138" i="11"/>
  <c r="F126" i="12"/>
  <c r="B105" i="12"/>
  <c r="B243" i="16"/>
  <c r="B187" i="15"/>
  <c r="F241" i="16"/>
  <c r="F185" i="15"/>
  <c r="J239" i="16"/>
  <c r="J192" i="15"/>
  <c r="J194" i="15"/>
  <c r="J196" i="15"/>
  <c r="J185" i="15"/>
  <c r="J187" i="15"/>
  <c r="J190" i="15"/>
  <c r="N234" i="16"/>
  <c r="N172" i="15"/>
  <c r="J229" i="16"/>
  <c r="J168" i="15"/>
  <c r="J170" i="15"/>
  <c r="J172" i="15"/>
  <c r="J174" i="15"/>
  <c r="J180" i="15"/>
  <c r="J176" i="15"/>
  <c r="J178" i="15"/>
  <c r="B226" i="16"/>
  <c r="B164" i="15"/>
  <c r="B158" i="15" s="1"/>
  <c r="Q60" i="10"/>
  <c r="P120" i="11"/>
  <c r="P129" i="11"/>
  <c r="H143" i="13"/>
  <c r="H109" i="11"/>
  <c r="D140" i="13"/>
  <c r="D104" i="11"/>
  <c r="M82" i="14"/>
  <c r="O60" i="10"/>
  <c r="Q126" i="11"/>
  <c r="P117" i="11"/>
  <c r="J122" i="13"/>
  <c r="J152" i="13"/>
  <c r="P256" i="17"/>
  <c r="P209" i="15"/>
  <c r="D255" i="17"/>
  <c r="D206" i="15"/>
  <c r="L244" i="17"/>
  <c r="L244" i="16"/>
  <c r="L188" i="15"/>
  <c r="P242" i="16"/>
  <c r="P186" i="15"/>
  <c r="D241" i="16"/>
  <c r="D185" i="15"/>
  <c r="D183" i="15" s="1"/>
  <c r="H239" i="16"/>
  <c r="H196" i="15"/>
  <c r="H198" i="15"/>
  <c r="H187" i="15"/>
  <c r="H192" i="15"/>
  <c r="P232" i="16"/>
  <c r="P170" i="15"/>
  <c r="M60" i="10"/>
  <c r="P126" i="11"/>
  <c r="B123" i="12"/>
  <c r="B120" i="12"/>
  <c r="C149" i="13"/>
  <c r="I122" i="13"/>
  <c r="I152" i="13"/>
  <c r="J201" i="15"/>
  <c r="H212" i="16"/>
  <c r="N140" i="6"/>
  <c r="Q136" i="11"/>
  <c r="N104" i="12"/>
  <c r="N98" i="12" s="1"/>
  <c r="G105" i="12"/>
  <c r="G100" i="12"/>
  <c r="G107" i="12"/>
  <c r="G102" i="12"/>
  <c r="G119" i="13"/>
  <c r="H122" i="13"/>
  <c r="H152" i="13"/>
  <c r="J198" i="15"/>
  <c r="J103" i="12"/>
  <c r="J139" i="12"/>
  <c r="F105" i="12"/>
  <c r="F100" i="12"/>
  <c r="F107" i="12"/>
  <c r="G122" i="13"/>
  <c r="G152" i="13"/>
  <c r="L55" i="6"/>
  <c r="L96" i="14"/>
  <c r="L157" i="6" s="1"/>
  <c r="E105" i="12"/>
  <c r="E100" i="12"/>
  <c r="E107" i="12"/>
  <c r="E102" i="12"/>
  <c r="E62" i="10"/>
  <c r="G57" i="6"/>
  <c r="G86" i="14"/>
  <c r="O49" i="6"/>
  <c r="G46" i="6"/>
  <c r="O35" i="6"/>
  <c r="D100" i="12"/>
  <c r="D107" i="12"/>
  <c r="D102" i="12"/>
  <c r="D109" i="12"/>
  <c r="D111" i="12"/>
  <c r="D105" i="12"/>
  <c r="B59" i="6"/>
  <c r="B88" i="14"/>
  <c r="B100" i="14"/>
  <c r="B161" i="6" s="1"/>
  <c r="J55" i="6"/>
  <c r="J130" i="6" s="1"/>
  <c r="J96" i="14"/>
  <c r="J157" i="6" s="1"/>
  <c r="M255" i="15"/>
  <c r="G200" i="16"/>
  <c r="F149" i="6"/>
  <c r="J147" i="6"/>
  <c r="N145" i="6"/>
  <c r="B144" i="6"/>
  <c r="N138" i="6"/>
  <c r="C102" i="12"/>
  <c r="C109" i="12"/>
  <c r="C62" i="10"/>
  <c r="C111" i="12"/>
  <c r="I84" i="14"/>
  <c r="I96" i="14"/>
  <c r="I157" i="6" s="1"/>
  <c r="G82" i="14"/>
  <c r="H190" i="15"/>
  <c r="M128" i="11"/>
  <c r="P118" i="11"/>
  <c r="F102" i="12"/>
  <c r="B154" i="12"/>
  <c r="B126" i="12"/>
  <c r="H55" i="6"/>
  <c r="H96" i="14"/>
  <c r="H157" i="6" s="1"/>
  <c r="J88" i="14"/>
  <c r="J82" i="14"/>
  <c r="F8" i="6"/>
  <c r="F132" i="6" s="1"/>
  <c r="F82" i="14"/>
  <c r="C130" i="6"/>
  <c r="P123" i="11"/>
  <c r="B136" i="12"/>
  <c r="F111" i="12"/>
  <c r="G44" i="6"/>
  <c r="O40" i="6"/>
  <c r="G37" i="6"/>
  <c r="M86" i="14"/>
  <c r="M92" i="14"/>
  <c r="H189" i="15"/>
  <c r="M121" i="11"/>
  <c r="E111" i="12"/>
  <c r="F106" i="12"/>
  <c r="F104" i="12"/>
  <c r="E106" i="12"/>
  <c r="E104" i="12"/>
  <c r="F99" i="12"/>
  <c r="F112" i="12"/>
  <c r="C135" i="13"/>
  <c r="J86" i="14"/>
  <c r="J92" i="14"/>
  <c r="B8" i="6"/>
  <c r="B82" i="14"/>
  <c r="P87" i="6"/>
  <c r="N66" i="10"/>
  <c r="N155" i="6" s="1"/>
  <c r="I60" i="10"/>
  <c r="K154" i="12"/>
  <c r="K126" i="11"/>
  <c r="J116" i="12"/>
  <c r="D106" i="12"/>
  <c r="B104" i="12"/>
  <c r="E99" i="12"/>
  <c r="Q63" i="10"/>
  <c r="Q118" i="12"/>
  <c r="E112" i="12"/>
  <c r="B137" i="13"/>
  <c r="D96" i="14"/>
  <c r="D157" i="6" s="1"/>
  <c r="G49" i="6"/>
  <c r="O45" i="6"/>
  <c r="O29" i="6"/>
  <c r="O127" i="6" s="1"/>
  <c r="D203" i="15"/>
  <c r="D200" i="15" s="1"/>
  <c r="J169" i="15"/>
  <c r="K183" i="16"/>
  <c r="O87" i="6"/>
  <c r="J66" i="10"/>
  <c r="J155" i="6" s="1"/>
  <c r="K123" i="11"/>
  <c r="N139" i="12"/>
  <c r="N103" i="11"/>
  <c r="F136" i="12"/>
  <c r="F100" i="11"/>
  <c r="J105" i="11"/>
  <c r="J102" i="11"/>
  <c r="J134" i="12"/>
  <c r="C106" i="12"/>
  <c r="D99" i="12"/>
  <c r="P118" i="12"/>
  <c r="P120" i="12"/>
  <c r="P129" i="12"/>
  <c r="P116" i="12"/>
  <c r="P123" i="12"/>
  <c r="D112" i="12"/>
  <c r="D104" i="12"/>
  <c r="M152" i="13"/>
  <c r="Q138" i="13"/>
  <c r="Q136" i="13"/>
  <c r="J58" i="6"/>
  <c r="J87" i="14"/>
  <c r="D88" i="14"/>
  <c r="H86" i="14"/>
  <c r="L84" i="14"/>
  <c r="J184" i="15"/>
  <c r="N87" i="6"/>
  <c r="G140" i="6"/>
  <c r="K138" i="6"/>
  <c r="J150" i="6"/>
  <c r="N148" i="6"/>
  <c r="F145" i="6"/>
  <c r="J143" i="6"/>
  <c r="F138" i="6"/>
  <c r="M116" i="11"/>
  <c r="I134" i="12"/>
  <c r="I105" i="11"/>
  <c r="B134" i="12"/>
  <c r="B106" i="12"/>
  <c r="C99" i="12"/>
  <c r="O120" i="12"/>
  <c r="O129" i="12"/>
  <c r="G109" i="12"/>
  <c r="C104" i="12"/>
  <c r="L152" i="13"/>
  <c r="P138" i="13"/>
  <c r="P136" i="13"/>
  <c r="F86" i="14"/>
  <c r="I87" i="14"/>
  <c r="I99" i="14"/>
  <c r="I160" i="6" s="1"/>
  <c r="Q226" i="15"/>
  <c r="J171" i="15"/>
  <c r="M87" i="6"/>
  <c r="J138" i="6"/>
  <c r="K135" i="6"/>
  <c r="Q53" i="6"/>
  <c r="Q127" i="11"/>
  <c r="M118" i="11"/>
  <c r="H154" i="13"/>
  <c r="H126" i="11"/>
  <c r="L139" i="13"/>
  <c r="L103" i="11"/>
  <c r="L98" i="11" s="1"/>
  <c r="H105" i="11"/>
  <c r="H98" i="11" s="1"/>
  <c r="H100" i="11"/>
  <c r="H107" i="11"/>
  <c r="H102" i="11"/>
  <c r="Q129" i="12"/>
  <c r="B99" i="12"/>
  <c r="J152" i="12"/>
  <c r="J122" i="12"/>
  <c r="K152" i="13"/>
  <c r="O138" i="13"/>
  <c r="O136" i="13"/>
  <c r="O129" i="13"/>
  <c r="B86" i="14"/>
  <c r="N7" i="6"/>
  <c r="N81" i="14"/>
  <c r="D205" i="15"/>
  <c r="H184" i="15"/>
  <c r="L87" i="6"/>
  <c r="L93" i="6"/>
  <c r="I135" i="6"/>
  <c r="O53" i="6"/>
  <c r="E60" i="10"/>
  <c r="G154" i="12"/>
  <c r="G126" i="11"/>
  <c r="G153" i="12"/>
  <c r="G151" i="12"/>
  <c r="G121" i="11"/>
  <c r="C150" i="12"/>
  <c r="G148" i="12"/>
  <c r="K146" i="12"/>
  <c r="C141" i="12"/>
  <c r="O140" i="12"/>
  <c r="K139" i="12"/>
  <c r="O137" i="12"/>
  <c r="C136" i="12"/>
  <c r="G134" i="12"/>
  <c r="G100" i="11"/>
  <c r="G102" i="11"/>
  <c r="G109" i="11"/>
  <c r="G111" i="11"/>
  <c r="F116" i="12"/>
  <c r="Q120" i="12"/>
  <c r="E109" i="12"/>
  <c r="O147" i="13"/>
  <c r="N138" i="13"/>
  <c r="M94" i="14"/>
  <c r="G47" i="6"/>
  <c r="O43" i="6"/>
  <c r="G40" i="6"/>
  <c r="O36" i="6"/>
  <c r="M221" i="15"/>
  <c r="J195" i="15"/>
  <c r="F169" i="15"/>
  <c r="F167" i="15" s="1"/>
  <c r="L254" i="17"/>
  <c r="L254" i="16"/>
  <c r="L205" i="15"/>
  <c r="H213" i="15"/>
  <c r="H215" i="15"/>
  <c r="H202" i="15"/>
  <c r="H204" i="15"/>
  <c r="L237" i="17"/>
  <c r="L237" i="16"/>
  <c r="L236" i="17"/>
  <c r="L236" i="16"/>
  <c r="L174" i="15"/>
  <c r="L233" i="16"/>
  <c r="L171" i="15"/>
  <c r="P231" i="16"/>
  <c r="P169" i="15"/>
  <c r="D230" i="16"/>
  <c r="D168" i="15"/>
  <c r="K87" i="6"/>
  <c r="O149" i="6"/>
  <c r="C148" i="6"/>
  <c r="G146" i="6"/>
  <c r="K144" i="6"/>
  <c r="O142" i="6"/>
  <c r="H135" i="6"/>
  <c r="N53" i="6"/>
  <c r="M127" i="11"/>
  <c r="Q120" i="11"/>
  <c r="F134" i="12"/>
  <c r="Q126" i="12"/>
  <c r="G110" i="12"/>
  <c r="D101" i="12"/>
  <c r="M138" i="13"/>
  <c r="K94" i="14"/>
  <c r="M99" i="14"/>
  <c r="M160" i="6" s="1"/>
  <c r="P212" i="15"/>
  <c r="B205" i="15"/>
  <c r="G213" i="15"/>
  <c r="G202" i="15"/>
  <c r="G204" i="15"/>
  <c r="G210" i="15"/>
  <c r="J87" i="6"/>
  <c r="G135" i="6"/>
  <c r="M53" i="6"/>
  <c r="J148" i="6"/>
  <c r="N146" i="6"/>
  <c r="F143" i="6"/>
  <c r="N139" i="6"/>
  <c r="F66" i="10"/>
  <c r="F155" i="6" s="1"/>
  <c r="L106" i="11"/>
  <c r="Q149" i="12"/>
  <c r="Q143" i="12"/>
  <c r="Q142" i="12"/>
  <c r="Q142" i="11"/>
  <c r="E134" i="12"/>
  <c r="F110" i="12"/>
  <c r="C101" i="12"/>
  <c r="M147" i="13"/>
  <c r="L138" i="13"/>
  <c r="J94" i="14"/>
  <c r="H195" i="15"/>
  <c r="P173" i="15"/>
  <c r="Q87" i="6"/>
  <c r="I87" i="6"/>
  <c r="E135" i="6"/>
  <c r="N129" i="11"/>
  <c r="M120" i="11"/>
  <c r="P127" i="11"/>
  <c r="D154" i="13"/>
  <c r="D126" i="11"/>
  <c r="D151" i="13"/>
  <c r="D121" i="11"/>
  <c r="D102" i="11"/>
  <c r="D109" i="11"/>
  <c r="D111" i="11"/>
  <c r="F121" i="12"/>
  <c r="F118" i="12"/>
  <c r="E110" i="12"/>
  <c r="B101" i="12"/>
  <c r="B109" i="12"/>
  <c r="L147" i="13"/>
  <c r="K138" i="13"/>
  <c r="K137" i="13"/>
  <c r="K49" i="9"/>
  <c r="G94" i="14"/>
  <c r="J189" i="15"/>
  <c r="J186" i="15"/>
  <c r="H87" i="6"/>
  <c r="P147" i="6"/>
  <c r="D146" i="6"/>
  <c r="H144" i="6"/>
  <c r="L142" i="6"/>
  <c r="D123" i="11"/>
  <c r="C154" i="12"/>
  <c r="C153" i="12"/>
  <c r="C123" i="11"/>
  <c r="C151" i="12"/>
  <c r="C121" i="11"/>
  <c r="O149" i="12"/>
  <c r="C148" i="12"/>
  <c r="G146" i="12"/>
  <c r="O143" i="12"/>
  <c r="O142" i="12"/>
  <c r="K140" i="12"/>
  <c r="G139" i="12"/>
  <c r="K137" i="12"/>
  <c r="O135" i="12"/>
  <c r="C134" i="12"/>
  <c r="C102" i="11"/>
  <c r="C104" i="11"/>
  <c r="C99" i="11"/>
  <c r="C106" i="11"/>
  <c r="B116" i="12"/>
  <c r="D110" i="12"/>
  <c r="Q123" i="12"/>
  <c r="K147" i="13"/>
  <c r="F94" i="14"/>
  <c r="G87" i="6"/>
  <c r="K149" i="6"/>
  <c r="O147" i="6"/>
  <c r="C146" i="6"/>
  <c r="G144" i="6"/>
  <c r="K142" i="6"/>
  <c r="C135" i="6"/>
  <c r="I53" i="6"/>
  <c r="Q122" i="11"/>
  <c r="H104" i="11"/>
  <c r="B126" i="11"/>
  <c r="B123" i="11"/>
  <c r="J112" i="11"/>
  <c r="B121" i="12"/>
  <c r="J147" i="13"/>
  <c r="G101" i="13"/>
  <c r="J84" i="14"/>
  <c r="H210" i="15"/>
  <c r="H186" i="15"/>
  <c r="F87" i="6"/>
  <c r="B150" i="6"/>
  <c r="J146" i="6"/>
  <c r="N144" i="6"/>
  <c r="H106" i="11"/>
  <c r="Q152" i="12"/>
  <c r="Q147" i="12"/>
  <c r="I112" i="11"/>
  <c r="O118" i="12"/>
  <c r="I147" i="13"/>
  <c r="O119" i="13"/>
  <c r="B171" i="15"/>
  <c r="E87" i="6"/>
  <c r="P134" i="6"/>
  <c r="P125" i="11"/>
  <c r="P122" i="11"/>
  <c r="B118" i="12"/>
  <c r="C112" i="12"/>
  <c r="H147" i="13"/>
  <c r="F84" i="14"/>
  <c r="J197" i="15"/>
  <c r="M186" i="15"/>
  <c r="M190" i="15"/>
  <c r="M192" i="15"/>
  <c r="M194" i="15"/>
  <c r="M196" i="15"/>
  <c r="M185" i="15"/>
  <c r="M168" i="15"/>
  <c r="M170" i="15"/>
  <c r="M172" i="15"/>
  <c r="M174" i="15"/>
  <c r="M180" i="15"/>
  <c r="M176" i="15"/>
  <c r="P177" i="17"/>
  <c r="P75" i="14"/>
  <c r="P181" i="17"/>
  <c r="D87" i="6"/>
  <c r="H149" i="6"/>
  <c r="P145" i="6"/>
  <c r="D144" i="6"/>
  <c r="H142" i="6"/>
  <c r="O134" i="6"/>
  <c r="F65" i="10"/>
  <c r="F154" i="6" s="1"/>
  <c r="O152" i="12"/>
  <c r="O122" i="11"/>
  <c r="K149" i="12"/>
  <c r="K119" i="11"/>
  <c r="O147" i="12"/>
  <c r="O117" i="11"/>
  <c r="C146" i="12"/>
  <c r="C116" i="11"/>
  <c r="K143" i="12"/>
  <c r="K109" i="11"/>
  <c r="K142" i="12"/>
  <c r="G140" i="12"/>
  <c r="G104" i="11"/>
  <c r="C139" i="12"/>
  <c r="G137" i="12"/>
  <c r="K135" i="12"/>
  <c r="B112" i="12"/>
  <c r="B103" i="12"/>
  <c r="Q116" i="12"/>
  <c r="G147" i="13"/>
  <c r="H197" i="15"/>
  <c r="J173" i="15"/>
  <c r="H194" i="15"/>
  <c r="D243" i="16"/>
  <c r="D187" i="15"/>
  <c r="H241" i="16"/>
  <c r="H185" i="15"/>
  <c r="L239" i="17"/>
  <c r="L239" i="16"/>
  <c r="L192" i="15"/>
  <c r="L194" i="15"/>
  <c r="L185" i="15"/>
  <c r="L186" i="15"/>
  <c r="D237" i="17"/>
  <c r="D237" i="16"/>
  <c r="D174" i="15"/>
  <c r="D236" i="16"/>
  <c r="D236" i="17"/>
  <c r="I86" i="14"/>
  <c r="C93" i="14"/>
  <c r="P201" i="15"/>
  <c r="J188" i="15"/>
  <c r="C172" i="15"/>
  <c r="O163" i="15"/>
  <c r="M171" i="15"/>
  <c r="D254" i="17"/>
  <c r="D247" i="17"/>
  <c r="D245" i="17"/>
  <c r="P243" i="17"/>
  <c r="P187" i="17"/>
  <c r="P178" i="17"/>
  <c r="P175" i="17"/>
  <c r="P172" i="17"/>
  <c r="B224" i="17"/>
  <c r="B162" i="17"/>
  <c r="D220" i="16"/>
  <c r="D159" i="15"/>
  <c r="D220" i="17"/>
  <c r="O243" i="17"/>
  <c r="O187" i="17"/>
  <c r="G169" i="17"/>
  <c r="G231" i="17"/>
  <c r="Q161" i="17"/>
  <c r="Q223" i="17"/>
  <c r="C220" i="17"/>
  <c r="C159" i="15"/>
  <c r="F252" i="17"/>
  <c r="L212" i="16"/>
  <c r="C190" i="16"/>
  <c r="Q204" i="17"/>
  <c r="Q253" i="17"/>
  <c r="E252" i="17"/>
  <c r="I201" i="17"/>
  <c r="I250" i="17"/>
  <c r="Q203" i="16"/>
  <c r="B190" i="16"/>
  <c r="Q212" i="16"/>
  <c r="Q209" i="16"/>
  <c r="Q207" i="16"/>
  <c r="P257" i="16"/>
  <c r="P212" i="16"/>
  <c r="P209" i="16"/>
  <c r="D255" i="16"/>
  <c r="Q202" i="16"/>
  <c r="L253" i="16"/>
  <c r="L204" i="16"/>
  <c r="P202" i="16"/>
  <c r="D196" i="16"/>
  <c r="D239" i="16"/>
  <c r="D187" i="16"/>
  <c r="D185" i="16"/>
  <c r="D190" i="16"/>
  <c r="D197" i="16"/>
  <c r="D171" i="16"/>
  <c r="D168" i="16"/>
  <c r="D167" i="16" s="1"/>
  <c r="K250" i="17"/>
  <c r="C200" i="16"/>
  <c r="C187" i="16"/>
  <c r="C185" i="16"/>
  <c r="C197" i="16"/>
  <c r="C171" i="16"/>
  <c r="C180" i="16"/>
  <c r="C168" i="16"/>
  <c r="B187" i="16"/>
  <c r="B194" i="16"/>
  <c r="B197" i="16"/>
  <c r="B171" i="16"/>
  <c r="B173" i="16"/>
  <c r="B180" i="16"/>
  <c r="B168" i="16"/>
  <c r="B170" i="16"/>
  <c r="B177" i="16"/>
  <c r="N163" i="16"/>
  <c r="N161" i="16"/>
  <c r="G203" i="17"/>
  <c r="L184" i="16"/>
  <c r="L240" i="16"/>
  <c r="P87" i="14"/>
  <c r="D86" i="14"/>
  <c r="H84" i="14"/>
  <c r="N253" i="16"/>
  <c r="B252" i="16"/>
  <c r="F250" i="16"/>
  <c r="J224" i="16"/>
  <c r="J162" i="15"/>
  <c r="N222" i="16"/>
  <c r="N160" i="15"/>
  <c r="B221" i="16"/>
  <c r="B159" i="15"/>
  <c r="P211" i="16"/>
  <c r="C178" i="16"/>
  <c r="C175" i="16"/>
  <c r="K152" i="12"/>
  <c r="G149" i="12"/>
  <c r="K147" i="12"/>
  <c r="O145" i="12"/>
  <c r="G143" i="12"/>
  <c r="G142" i="12"/>
  <c r="C140" i="12"/>
  <c r="O138" i="12"/>
  <c r="C137" i="12"/>
  <c r="G135" i="12"/>
  <c r="E99" i="14"/>
  <c r="E160" i="6" s="1"/>
  <c r="C92" i="14"/>
  <c r="O162" i="15"/>
  <c r="M204" i="15"/>
  <c r="Q202" i="15"/>
  <c r="M195" i="15"/>
  <c r="D247" i="16"/>
  <c r="O211" i="16"/>
  <c r="L205" i="16"/>
  <c r="B185" i="16"/>
  <c r="N205" i="16"/>
  <c r="N211" i="16"/>
  <c r="B178" i="16"/>
  <c r="B175" i="16"/>
  <c r="F135" i="12"/>
  <c r="L148" i="13"/>
  <c r="P146" i="13"/>
  <c r="H244" i="16"/>
  <c r="P240" i="16"/>
  <c r="H234" i="16"/>
  <c r="L232" i="16"/>
  <c r="P230" i="16"/>
  <c r="D229" i="16"/>
  <c r="B198" i="16"/>
  <c r="D188" i="16"/>
  <c r="N162" i="16"/>
  <c r="Q205" i="16"/>
  <c r="M163" i="16"/>
  <c r="I239" i="19"/>
  <c r="I98" i="18"/>
  <c r="I245" i="19"/>
  <c r="M215" i="19"/>
  <c r="M90" i="18"/>
  <c r="M217" i="19"/>
  <c r="M218" i="19"/>
  <c r="M219" i="19"/>
  <c r="M220" i="19"/>
  <c r="M221" i="19"/>
  <c r="M84" i="18"/>
  <c r="M222" i="19"/>
  <c r="M223" i="19"/>
  <c r="F152" i="12"/>
  <c r="N150" i="12"/>
  <c r="B149" i="12"/>
  <c r="F147" i="12"/>
  <c r="O48" i="6"/>
  <c r="G45" i="6"/>
  <c r="O41" i="6"/>
  <c r="G38" i="6"/>
  <c r="O34" i="6"/>
  <c r="G29" i="6"/>
  <c r="G127" i="6" s="1"/>
  <c r="Q85" i="14"/>
  <c r="O220" i="17"/>
  <c r="O160" i="15"/>
  <c r="Q213" i="16"/>
  <c r="B195" i="16"/>
  <c r="C188" i="16"/>
  <c r="C170" i="16"/>
  <c r="D257" i="16"/>
  <c r="D256" i="16"/>
  <c r="P205" i="16"/>
  <c r="D192" i="16"/>
  <c r="D189" i="16"/>
  <c r="D242" i="16"/>
  <c r="H163" i="16"/>
  <c r="H159" i="16"/>
  <c r="B241" i="17"/>
  <c r="F76" i="14"/>
  <c r="F105" i="6" s="1"/>
  <c r="N233" i="17"/>
  <c r="N171" i="17"/>
  <c r="B232" i="17"/>
  <c r="B170" i="17"/>
  <c r="F230" i="17"/>
  <c r="F168" i="17"/>
  <c r="L224" i="17"/>
  <c r="L162" i="17"/>
  <c r="P160" i="17"/>
  <c r="P222" i="17"/>
  <c r="B136" i="6"/>
  <c r="F134" i="6"/>
  <c r="P150" i="13"/>
  <c r="D143" i="13"/>
  <c r="D142" i="13"/>
  <c r="P141" i="13"/>
  <c r="M129" i="12"/>
  <c r="I63" i="10"/>
  <c r="Q62" i="10"/>
  <c r="F152" i="13"/>
  <c r="L87" i="14"/>
  <c r="P85" i="14"/>
  <c r="D84" i="14"/>
  <c r="C191" i="15"/>
  <c r="J253" i="16"/>
  <c r="N251" i="16"/>
  <c r="B250" i="16"/>
  <c r="J247" i="16"/>
  <c r="J246" i="16"/>
  <c r="J245" i="16"/>
  <c r="J242" i="16"/>
  <c r="N240" i="16"/>
  <c r="J235" i="16"/>
  <c r="F234" i="16"/>
  <c r="J232" i="16"/>
  <c r="N230" i="16"/>
  <c r="B229" i="16"/>
  <c r="B168" i="15"/>
  <c r="N227" i="16"/>
  <c r="F224" i="16"/>
  <c r="J222" i="16"/>
  <c r="N220" i="16"/>
  <c r="N162" i="15"/>
  <c r="B188" i="16"/>
  <c r="B183" i="16" s="1"/>
  <c r="D177" i="16"/>
  <c r="D172" i="16"/>
  <c r="O205" i="16"/>
  <c r="C192" i="16"/>
  <c r="C173" i="16"/>
  <c r="Q252" i="17"/>
  <c r="Q203" i="17"/>
  <c r="E251" i="17"/>
  <c r="Q184" i="17"/>
  <c r="Q240" i="17"/>
  <c r="M171" i="17"/>
  <c r="M233" i="17"/>
  <c r="Q169" i="17"/>
  <c r="Q231" i="17"/>
  <c r="E168" i="17"/>
  <c r="E230" i="17"/>
  <c r="O160" i="17"/>
  <c r="O222" i="17"/>
  <c r="G119" i="11"/>
  <c r="C99" i="14"/>
  <c r="C160" i="6" s="1"/>
  <c r="B93" i="14"/>
  <c r="D245" i="16"/>
  <c r="Q210" i="16"/>
  <c r="D184" i="16"/>
  <c r="D183" i="16" s="1"/>
  <c r="C177" i="16"/>
  <c r="C172" i="16"/>
  <c r="B257" i="16"/>
  <c r="P179" i="17"/>
  <c r="L171" i="17"/>
  <c r="L233" i="17"/>
  <c r="P169" i="17"/>
  <c r="P231" i="17"/>
  <c r="D168" i="17"/>
  <c r="D230" i="17"/>
  <c r="J224" i="17"/>
  <c r="J162" i="17"/>
  <c r="N222" i="17"/>
  <c r="N160" i="17"/>
  <c r="B221" i="17"/>
  <c r="B159" i="17"/>
  <c r="K164" i="15"/>
  <c r="H247" i="16"/>
  <c r="H246" i="16"/>
  <c r="H245" i="16"/>
  <c r="H242" i="16"/>
  <c r="H235" i="16"/>
  <c r="H173" i="15"/>
  <c r="C184" i="16"/>
  <c r="B172" i="16"/>
  <c r="N159" i="16"/>
  <c r="O231" i="17"/>
  <c r="O169" i="17"/>
  <c r="C168" i="17"/>
  <c r="C230" i="17"/>
  <c r="I224" i="17"/>
  <c r="I162" i="17"/>
  <c r="M160" i="17"/>
  <c r="M222" i="17"/>
  <c r="J129" i="12"/>
  <c r="N120" i="12"/>
  <c r="B119" i="12"/>
  <c r="F117" i="12"/>
  <c r="N154" i="12"/>
  <c r="N153" i="12"/>
  <c r="B152" i="12"/>
  <c r="N151" i="12"/>
  <c r="J150" i="12"/>
  <c r="N148" i="12"/>
  <c r="K88" i="14"/>
  <c r="O46" i="6"/>
  <c r="G43" i="6"/>
  <c r="G36" i="6"/>
  <c r="O31" i="6"/>
  <c r="B206" i="15"/>
  <c r="D162" i="15"/>
  <c r="D160" i="15"/>
  <c r="C175" i="15"/>
  <c r="K220" i="17"/>
  <c r="K162" i="15"/>
  <c r="B191" i="16"/>
  <c r="B184" i="16"/>
  <c r="D174" i="16"/>
  <c r="C233" i="17"/>
  <c r="N240" i="17"/>
  <c r="N184" i="17"/>
  <c r="B76" i="14"/>
  <c r="B74" i="14" s="1"/>
  <c r="B72" i="14" s="1"/>
  <c r="Q94" i="18"/>
  <c r="H87" i="14"/>
  <c r="C187" i="15"/>
  <c r="D164" i="15"/>
  <c r="C162" i="15"/>
  <c r="C160" i="15"/>
  <c r="C158" i="15" s="1"/>
  <c r="J220" i="16"/>
  <c r="J164" i="15"/>
  <c r="J158" i="15" s="1"/>
  <c r="L213" i="16"/>
  <c r="C174" i="16"/>
  <c r="M169" i="17"/>
  <c r="M231" i="17"/>
  <c r="K160" i="17"/>
  <c r="K222" i="17"/>
  <c r="F87" i="14"/>
  <c r="I88" i="14"/>
  <c r="C81" i="14"/>
  <c r="C180" i="15"/>
  <c r="G172" i="15"/>
  <c r="G167" i="15" s="1"/>
  <c r="C164" i="15"/>
  <c r="D179" i="16"/>
  <c r="B174" i="16"/>
  <c r="I163" i="17"/>
  <c r="D210" i="17"/>
  <c r="L183" i="17"/>
  <c r="L231" i="17"/>
  <c r="L169" i="17"/>
  <c r="D75" i="14"/>
  <c r="D74" i="14" s="1"/>
  <c r="D229" i="17"/>
  <c r="D181" i="17"/>
  <c r="D178" i="17"/>
  <c r="D179" i="17"/>
  <c r="D172" i="17"/>
  <c r="B87" i="14"/>
  <c r="C178" i="15"/>
  <c r="H220" i="16"/>
  <c r="H164" i="15"/>
  <c r="Q201" i="16"/>
  <c r="C179" i="16"/>
  <c r="K169" i="17"/>
  <c r="K231" i="17"/>
  <c r="Q163" i="17"/>
  <c r="I160" i="17"/>
  <c r="I158" i="17" s="1"/>
  <c r="I222" i="17"/>
  <c r="E94" i="18"/>
  <c r="F122" i="12"/>
  <c r="J120" i="12"/>
  <c r="J154" i="12"/>
  <c r="J153" i="12"/>
  <c r="J151" i="12"/>
  <c r="F150" i="12"/>
  <c r="J148" i="12"/>
  <c r="N146" i="12"/>
  <c r="B63" i="10"/>
  <c r="G132" i="6"/>
  <c r="K86" i="14"/>
  <c r="G48" i="6"/>
  <c r="O44" i="6"/>
  <c r="G41" i="6"/>
  <c r="O37" i="6"/>
  <c r="G34" i="6"/>
  <c r="C176" i="15"/>
  <c r="P159" i="15"/>
  <c r="P158" i="15" s="1"/>
  <c r="C192" i="15"/>
  <c r="G220" i="17"/>
  <c r="G164" i="15"/>
  <c r="G158" i="15" s="1"/>
  <c r="Q215" i="16"/>
  <c r="P201" i="16"/>
  <c r="B179" i="16"/>
  <c r="C176" i="16"/>
  <c r="L211" i="16"/>
  <c r="F233" i="17"/>
  <c r="F171" i="17"/>
  <c r="L163" i="17"/>
  <c r="L164" i="17"/>
  <c r="L120" i="11"/>
  <c r="L115" i="11" s="1"/>
  <c r="I62" i="10"/>
  <c r="B81" i="14"/>
  <c r="D172" i="15"/>
  <c r="O161" i="15"/>
  <c r="F230" i="16"/>
  <c r="F168" i="15"/>
  <c r="F220" i="16"/>
  <c r="F164" i="15"/>
  <c r="F159" i="15"/>
  <c r="F158" i="15" s="1"/>
  <c r="L186" i="16"/>
  <c r="B176" i="16"/>
  <c r="K211" i="16"/>
  <c r="G240" i="17"/>
  <c r="Q243" i="17"/>
  <c r="Q187" i="17"/>
  <c r="I169" i="17"/>
  <c r="I231" i="17"/>
  <c r="O163" i="17"/>
  <c r="G160" i="17"/>
  <c r="G222" i="17"/>
  <c r="Q160" i="17"/>
  <c r="Q222" i="17"/>
  <c r="C181" i="19"/>
  <c r="O209" i="19"/>
  <c r="O224" i="20"/>
  <c r="O172" i="19"/>
  <c r="C167" i="19"/>
  <c r="C165" i="19"/>
  <c r="K164" i="19"/>
  <c r="K221" i="21"/>
  <c r="G172" i="19"/>
  <c r="G160" i="19"/>
  <c r="G158" i="19"/>
  <c r="C209" i="20"/>
  <c r="C205" i="20"/>
  <c r="G195" i="20"/>
  <c r="G201" i="20"/>
  <c r="G198" i="20"/>
  <c r="O182" i="20"/>
  <c r="O181" i="20"/>
  <c r="O178" i="20"/>
  <c r="O188" i="20"/>
  <c r="O185" i="20"/>
  <c r="I241" i="20"/>
  <c r="I241" i="19"/>
  <c r="Q237" i="20"/>
  <c r="Q208" i="19"/>
  <c r="Q199" i="19"/>
  <c r="Q206" i="19"/>
  <c r="Q197" i="19"/>
  <c r="Q204" i="19"/>
  <c r="I227" i="20"/>
  <c r="I227" i="19"/>
  <c r="M224" i="20"/>
  <c r="M224" i="19"/>
  <c r="E195" i="20"/>
  <c r="E202" i="20"/>
  <c r="P208" i="19"/>
  <c r="P199" i="19"/>
  <c r="P206" i="19"/>
  <c r="D229" i="20"/>
  <c r="D178" i="19"/>
  <c r="L223" i="21"/>
  <c r="L223" i="20"/>
  <c r="H221" i="21"/>
  <c r="H164" i="19"/>
  <c r="H219" i="21"/>
  <c r="H162" i="19"/>
  <c r="L217" i="20"/>
  <c r="L160" i="19"/>
  <c r="D162" i="19"/>
  <c r="D160" i="19"/>
  <c r="D172" i="19"/>
  <c r="L245" i="20"/>
  <c r="L206" i="20"/>
  <c r="H242" i="20"/>
  <c r="H199" i="20"/>
  <c r="L197" i="20"/>
  <c r="L240" i="20"/>
  <c r="D195" i="20"/>
  <c r="D202" i="20"/>
  <c r="D237" i="20"/>
  <c r="E241" i="21"/>
  <c r="E198" i="21"/>
  <c r="I196" i="21"/>
  <c r="I239" i="21"/>
  <c r="M203" i="21"/>
  <c r="M206" i="21"/>
  <c r="M201" i="21"/>
  <c r="M204" i="21"/>
  <c r="M200" i="21"/>
  <c r="M207" i="21"/>
  <c r="Q191" i="21"/>
  <c r="Q235" i="21"/>
  <c r="O237" i="20"/>
  <c r="O208" i="19"/>
  <c r="O199" i="19"/>
  <c r="O206" i="19"/>
  <c r="O195" i="19"/>
  <c r="O202" i="19"/>
  <c r="C229" i="20"/>
  <c r="C178" i="19"/>
  <c r="G219" i="20"/>
  <c r="G219" i="21"/>
  <c r="G162" i="19"/>
  <c r="C162" i="19"/>
  <c r="C160" i="19"/>
  <c r="C172" i="19"/>
  <c r="C163" i="19"/>
  <c r="C170" i="19"/>
  <c r="C195" i="20"/>
  <c r="C202" i="20"/>
  <c r="C208" i="20"/>
  <c r="C199" i="20"/>
  <c r="J233" i="17"/>
  <c r="J171" i="17"/>
  <c r="N231" i="17"/>
  <c r="N169" i="17"/>
  <c r="B230" i="17"/>
  <c r="B168" i="17"/>
  <c r="L160" i="17"/>
  <c r="L222" i="17"/>
  <c r="H245" i="20"/>
  <c r="H206" i="20"/>
  <c r="L238" i="20"/>
  <c r="L195" i="20"/>
  <c r="Q202" i="19"/>
  <c r="O198" i="19"/>
  <c r="D235" i="20"/>
  <c r="P202" i="19"/>
  <c r="P179" i="19"/>
  <c r="D166" i="19"/>
  <c r="C191" i="19"/>
  <c r="D203" i="20"/>
  <c r="B134" i="6"/>
  <c r="I224" i="19"/>
  <c r="Q209" i="19"/>
  <c r="P204" i="19"/>
  <c r="P197" i="19"/>
  <c r="P209" i="19"/>
  <c r="Q205" i="19"/>
  <c r="I198" i="19"/>
  <c r="O204" i="19"/>
  <c r="O197" i="19"/>
  <c r="D233" i="20"/>
  <c r="P205" i="19"/>
  <c r="H198" i="19"/>
  <c r="H194" i="19" s="1"/>
  <c r="D232" i="20"/>
  <c r="D196" i="20"/>
  <c r="O205" i="19"/>
  <c r="G198" i="19"/>
  <c r="L231" i="20"/>
  <c r="C214" i="21"/>
  <c r="G193" i="17"/>
  <c r="G183" i="17" s="1"/>
  <c r="J135" i="6"/>
  <c r="E89" i="18"/>
  <c r="E217" i="19"/>
  <c r="E219" i="19"/>
  <c r="D170" i="19"/>
  <c r="D182" i="19"/>
  <c r="D158" i="19"/>
  <c r="G207" i="20"/>
  <c r="J254" i="17"/>
  <c r="I94" i="14"/>
  <c r="M196" i="16"/>
  <c r="M193" i="16"/>
  <c r="M190" i="16"/>
  <c r="M187" i="16"/>
  <c r="M164" i="16"/>
  <c r="I163" i="16"/>
  <c r="M161" i="16"/>
  <c r="P216" i="17"/>
  <c r="D173" i="17"/>
  <c r="Q70" i="18"/>
  <c r="Q89" i="18"/>
  <c r="C184" i="19"/>
  <c r="D161" i="19"/>
  <c r="C182" i="19"/>
  <c r="C179" i="19"/>
  <c r="K169" i="19"/>
  <c r="E207" i="20"/>
  <c r="P88" i="14"/>
  <c r="D87" i="14"/>
  <c r="L178" i="16"/>
  <c r="P176" i="16"/>
  <c r="G202" i="17"/>
  <c r="C173" i="17"/>
  <c r="O91" i="18"/>
  <c r="E246" i="19"/>
  <c r="I222" i="19"/>
  <c r="P168" i="19"/>
  <c r="I165" i="19"/>
  <c r="L255" i="17"/>
  <c r="H243" i="16"/>
  <c r="H237" i="16"/>
  <c r="H236" i="16"/>
  <c r="H233" i="16"/>
  <c r="L231" i="16"/>
  <c r="H226" i="16"/>
  <c r="D225" i="16"/>
  <c r="H223" i="16"/>
  <c r="L221" i="16"/>
  <c r="K178" i="16"/>
  <c r="O176" i="16"/>
  <c r="C190" i="19"/>
  <c r="O168" i="19"/>
  <c r="G164" i="19"/>
  <c r="I246" i="20"/>
  <c r="I245" i="20"/>
  <c r="I206" i="19"/>
  <c r="I243" i="20"/>
  <c r="I243" i="19"/>
  <c r="I200" i="19"/>
  <c r="E242" i="20"/>
  <c r="E242" i="19"/>
  <c r="I240" i="20"/>
  <c r="I197" i="19"/>
  <c r="M238" i="20"/>
  <c r="M238" i="19"/>
  <c r="M195" i="19"/>
  <c r="Q235" i="20"/>
  <c r="E190" i="19"/>
  <c r="Q234" i="20"/>
  <c r="E186" i="19"/>
  <c r="E233" i="20"/>
  <c r="Q232" i="20"/>
  <c r="E228" i="20"/>
  <c r="E228" i="19"/>
  <c r="M171" i="19"/>
  <c r="I169" i="19"/>
  <c r="M167" i="19"/>
  <c r="D226" i="20"/>
  <c r="L200" i="20"/>
  <c r="O179" i="20"/>
  <c r="J178" i="16"/>
  <c r="J167" i="16" s="1"/>
  <c r="N176" i="16"/>
  <c r="F135" i="6"/>
  <c r="M228" i="19"/>
  <c r="M230" i="19"/>
  <c r="Q200" i="19"/>
  <c r="P196" i="19"/>
  <c r="D177" i="19"/>
  <c r="H240" i="20"/>
  <c r="H197" i="19"/>
  <c r="P235" i="20"/>
  <c r="P191" i="19"/>
  <c r="D186" i="19"/>
  <c r="P229" i="20"/>
  <c r="P178" i="19"/>
  <c r="H226" i="20"/>
  <c r="H188" i="19"/>
  <c r="H182" i="19"/>
  <c r="H179" i="19"/>
  <c r="H186" i="19"/>
  <c r="L171" i="19"/>
  <c r="L157" i="19" s="1"/>
  <c r="H169" i="19"/>
  <c r="L167" i="19"/>
  <c r="P214" i="20"/>
  <c r="P159" i="19"/>
  <c r="P171" i="19"/>
  <c r="P169" i="19"/>
  <c r="L224" i="20"/>
  <c r="P206" i="20"/>
  <c r="J255" i="17"/>
  <c r="C158" i="16"/>
  <c r="E94" i="14"/>
  <c r="M194" i="16"/>
  <c r="M191" i="16"/>
  <c r="M185" i="16"/>
  <c r="Q93" i="14"/>
  <c r="I164" i="16"/>
  <c r="M159" i="16"/>
  <c r="Q171" i="17"/>
  <c r="I84" i="18"/>
  <c r="M244" i="19"/>
  <c r="E221" i="19"/>
  <c r="P200" i="19"/>
  <c r="O196" i="19"/>
  <c r="C177" i="19"/>
  <c r="L168" i="19"/>
  <c r="D164" i="19"/>
  <c r="G243" i="20"/>
  <c r="G200" i="19"/>
  <c r="G240" i="20"/>
  <c r="G197" i="19"/>
  <c r="C186" i="19"/>
  <c r="G226" i="20"/>
  <c r="G179" i="19"/>
  <c r="G175" i="19" s="1"/>
  <c r="K171" i="19"/>
  <c r="G169" i="19"/>
  <c r="K167" i="19"/>
  <c r="O159" i="19"/>
  <c r="O171" i="19"/>
  <c r="O169" i="19"/>
  <c r="L179" i="20"/>
  <c r="O200" i="19"/>
  <c r="M196" i="19"/>
  <c r="K168" i="19"/>
  <c r="C164" i="19"/>
  <c r="F169" i="19"/>
  <c r="F161" i="19"/>
  <c r="J159" i="19"/>
  <c r="D206" i="20"/>
  <c r="H200" i="20"/>
  <c r="O171" i="17"/>
  <c r="L196" i="19"/>
  <c r="Q201" i="19"/>
  <c r="E243" i="20"/>
  <c r="E200" i="19"/>
  <c r="Q241" i="20"/>
  <c r="Q241" i="19"/>
  <c r="E240" i="20"/>
  <c r="E197" i="19"/>
  <c r="E240" i="19"/>
  <c r="I238" i="20"/>
  <c r="I195" i="19"/>
  <c r="I194" i="19" s="1"/>
  <c r="M229" i="20"/>
  <c r="M229" i="19"/>
  <c r="Q221" i="20"/>
  <c r="Q164" i="19"/>
  <c r="Q219" i="20"/>
  <c r="Q162" i="19"/>
  <c r="I216" i="20"/>
  <c r="I216" i="19"/>
  <c r="M166" i="19"/>
  <c r="M160" i="19"/>
  <c r="C206" i="20"/>
  <c r="G200" i="20"/>
  <c r="E201" i="20"/>
  <c r="E198" i="20"/>
  <c r="M198" i="20"/>
  <c r="M205" i="20"/>
  <c r="Q177" i="20"/>
  <c r="O234" i="17"/>
  <c r="P201" i="19"/>
  <c r="D200" i="19"/>
  <c r="D243" i="20"/>
  <c r="D197" i="19"/>
  <c r="D240" i="20"/>
  <c r="H238" i="20"/>
  <c r="H195" i="19"/>
  <c r="L232" i="20"/>
  <c r="L181" i="19"/>
  <c r="D169" i="19"/>
  <c r="H222" i="21"/>
  <c r="H165" i="19"/>
  <c r="P221" i="21"/>
  <c r="P164" i="19"/>
  <c r="P219" i="21"/>
  <c r="P162" i="19"/>
  <c r="L214" i="20"/>
  <c r="L210" i="20"/>
  <c r="D200" i="20"/>
  <c r="D201" i="20"/>
  <c r="P242" i="20"/>
  <c r="P199" i="20"/>
  <c r="P194" i="20" s="1"/>
  <c r="D198" i="20"/>
  <c r="D241" i="20"/>
  <c r="L201" i="20"/>
  <c r="L237" i="20"/>
  <c r="L198" i="20"/>
  <c r="L205" i="20"/>
  <c r="L209" i="20"/>
  <c r="Q203" i="19"/>
  <c r="O201" i="19"/>
  <c r="C200" i="19"/>
  <c r="C243" i="21"/>
  <c r="G238" i="20"/>
  <c r="G195" i="19"/>
  <c r="K229" i="20"/>
  <c r="K178" i="19"/>
  <c r="C169" i="19"/>
  <c r="G222" i="20"/>
  <c r="G165" i="19"/>
  <c r="O221" i="20"/>
  <c r="O164" i="19"/>
  <c r="O219" i="20"/>
  <c r="O162" i="19"/>
  <c r="C200" i="20"/>
  <c r="G209" i="20"/>
  <c r="G205" i="20"/>
  <c r="C198" i="20"/>
  <c r="K195" i="20"/>
  <c r="K202" i="20"/>
  <c r="K201" i="20"/>
  <c r="K198" i="20"/>
  <c r="K205" i="20"/>
  <c r="K209" i="20"/>
  <c r="O184" i="20"/>
  <c r="O177" i="20"/>
  <c r="B243" i="17"/>
  <c r="F241" i="17"/>
  <c r="J76" i="14"/>
  <c r="J105" i="6" s="1"/>
  <c r="J190" i="17"/>
  <c r="D164" i="17"/>
  <c r="D158" i="17" s="1"/>
  <c r="D226" i="17"/>
  <c r="P203" i="19"/>
  <c r="H176" i="19"/>
  <c r="F171" i="19"/>
  <c r="F167" i="19"/>
  <c r="F159" i="19"/>
  <c r="F209" i="20"/>
  <c r="B207" i="20"/>
  <c r="F205" i="20"/>
  <c r="B201" i="20"/>
  <c r="C241" i="17"/>
  <c r="E98" i="18"/>
  <c r="Q207" i="19"/>
  <c r="O203" i="19"/>
  <c r="D168" i="19"/>
  <c r="L163" i="19"/>
  <c r="Q239" i="20"/>
  <c r="Q239" i="19"/>
  <c r="E238" i="20"/>
  <c r="E238" i="19"/>
  <c r="E195" i="19"/>
  <c r="I229" i="20"/>
  <c r="I229" i="19"/>
  <c r="M227" i="20"/>
  <c r="M227" i="19"/>
  <c r="Q224" i="20"/>
  <c r="Q224" i="19"/>
  <c r="E222" i="20"/>
  <c r="E165" i="19"/>
  <c r="M221" i="20"/>
  <c r="M164" i="19"/>
  <c r="M219" i="20"/>
  <c r="M162" i="19"/>
  <c r="Q217" i="20"/>
  <c r="Q217" i="19"/>
  <c r="I164" i="19"/>
  <c r="I162" i="19"/>
  <c r="I160" i="19"/>
  <c r="H210" i="20"/>
  <c r="D199" i="20"/>
  <c r="E209" i="20"/>
  <c r="E205" i="20"/>
  <c r="I201" i="20"/>
  <c r="I198" i="20"/>
  <c r="Q182" i="20"/>
  <c r="Q179" i="20"/>
  <c r="Q188" i="20"/>
  <c r="D241" i="17"/>
  <c r="P174" i="17"/>
  <c r="N224" i="17"/>
  <c r="N162" i="17"/>
  <c r="B223" i="17"/>
  <c r="B161" i="17"/>
  <c r="F221" i="17"/>
  <c r="F159" i="17"/>
  <c r="F158" i="17" s="1"/>
  <c r="E234" i="19"/>
  <c r="Q210" i="19"/>
  <c r="M203" i="19"/>
  <c r="C168" i="19"/>
  <c r="D238" i="20"/>
  <c r="D195" i="19"/>
  <c r="H229" i="20"/>
  <c r="H178" i="19"/>
  <c r="P224" i="20"/>
  <c r="P172" i="19"/>
  <c r="D167" i="19"/>
  <c r="D222" i="21"/>
  <c r="D222" i="20"/>
  <c r="D165" i="19"/>
  <c r="L221" i="21"/>
  <c r="L164" i="19"/>
  <c r="L221" i="20"/>
  <c r="L219" i="21"/>
  <c r="L219" i="20"/>
  <c r="L162" i="19"/>
  <c r="H214" i="20"/>
  <c r="H172" i="19"/>
  <c r="H160" i="19"/>
  <c r="H158" i="19"/>
  <c r="G210" i="20"/>
  <c r="P246" i="20"/>
  <c r="P210" i="20"/>
  <c r="D209" i="20"/>
  <c r="D205" i="20"/>
  <c r="L242" i="20"/>
  <c r="L199" i="20"/>
  <c r="H201" i="20"/>
  <c r="H198" i="20"/>
  <c r="H195" i="20"/>
  <c r="H202" i="20"/>
  <c r="L228" i="20"/>
  <c r="L177" i="20"/>
  <c r="P188" i="20"/>
  <c r="P182" i="20"/>
  <c r="D168" i="20"/>
  <c r="D223" i="20"/>
  <c r="D163" i="20"/>
  <c r="D214" i="20"/>
  <c r="D220" i="20"/>
  <c r="J209" i="20"/>
  <c r="F207" i="20"/>
  <c r="J205" i="20"/>
  <c r="J203" i="20"/>
  <c r="F201" i="20"/>
  <c r="N188" i="20"/>
  <c r="N182" i="20"/>
  <c r="N179" i="20"/>
  <c r="G239" i="21"/>
  <c r="H69" i="22"/>
  <c r="H50" i="22"/>
  <c r="H64" i="6" s="1"/>
  <c r="H137" i="6" s="1"/>
  <c r="O197" i="23"/>
  <c r="M211" i="23"/>
  <c r="M175" i="23"/>
  <c r="E168" i="23"/>
  <c r="E208" i="23"/>
  <c r="I150" i="23"/>
  <c r="I152" i="23"/>
  <c r="I156" i="23"/>
  <c r="M183" i="23"/>
  <c r="M132" i="23"/>
  <c r="E130" i="23"/>
  <c r="E138" i="23"/>
  <c r="E133" i="23"/>
  <c r="E139" i="23"/>
  <c r="L158" i="20"/>
  <c r="L215" i="20"/>
  <c r="F77" i="22"/>
  <c r="F168" i="6" s="1"/>
  <c r="F69" i="22"/>
  <c r="K211" i="23"/>
  <c r="K175" i="23"/>
  <c r="O166" i="23"/>
  <c r="O206" i="23"/>
  <c r="O194" i="23"/>
  <c r="O146" i="23"/>
  <c r="C193" i="23"/>
  <c r="C145" i="23"/>
  <c r="G150" i="23"/>
  <c r="G156" i="23"/>
  <c r="G152" i="23"/>
  <c r="O129" i="23"/>
  <c r="C130" i="23"/>
  <c r="C138" i="23"/>
  <c r="C132" i="23"/>
  <c r="C133" i="23"/>
  <c r="C139" i="23"/>
  <c r="K79" i="18"/>
  <c r="K108" i="6" s="1"/>
  <c r="K168" i="21"/>
  <c r="K192" i="23"/>
  <c r="K65" i="22"/>
  <c r="N197" i="24"/>
  <c r="N149" i="23"/>
  <c r="N194" i="24"/>
  <c r="N146" i="23"/>
  <c r="B193" i="24"/>
  <c r="B145" i="23"/>
  <c r="F191" i="24"/>
  <c r="F146" i="23"/>
  <c r="F149" i="23"/>
  <c r="H239" i="21"/>
  <c r="H196" i="21"/>
  <c r="L81" i="18"/>
  <c r="L110" i="6" s="1"/>
  <c r="L203" i="21"/>
  <c r="L201" i="21"/>
  <c r="C162" i="21"/>
  <c r="C168" i="21"/>
  <c r="F158" i="23"/>
  <c r="C198" i="21"/>
  <c r="C241" i="21"/>
  <c r="I65" i="22"/>
  <c r="I192" i="23"/>
  <c r="I195" i="23"/>
  <c r="I196" i="23"/>
  <c r="F239" i="21"/>
  <c r="F196" i="21"/>
  <c r="J203" i="21"/>
  <c r="J206" i="21"/>
  <c r="J201" i="21"/>
  <c r="J204" i="21"/>
  <c r="M208" i="21"/>
  <c r="G193" i="23"/>
  <c r="G65" i="22"/>
  <c r="C177" i="21"/>
  <c r="L208" i="21"/>
  <c r="L70" i="22"/>
  <c r="L78" i="22"/>
  <c r="L169" i="6" s="1"/>
  <c r="P68" i="22"/>
  <c r="P50" i="22"/>
  <c r="P64" i="6" s="1"/>
  <c r="P137" i="6" s="1"/>
  <c r="P76" i="22"/>
  <c r="P167" i="6" s="1"/>
  <c r="O171" i="23"/>
  <c r="Q180" i="20"/>
  <c r="B177" i="21"/>
  <c r="L187" i="20"/>
  <c r="L178" i="20"/>
  <c r="L185" i="20"/>
  <c r="L191" i="20"/>
  <c r="G244" i="21"/>
  <c r="D74" i="22"/>
  <c r="D164" i="24"/>
  <c r="D175" i="24"/>
  <c r="D165" i="24"/>
  <c r="D170" i="24"/>
  <c r="D163" i="24"/>
  <c r="P154" i="24"/>
  <c r="P156" i="24"/>
  <c r="P143" i="24" s="1"/>
  <c r="P146" i="24"/>
  <c r="L131" i="24"/>
  <c r="L138" i="24"/>
  <c r="L133" i="24"/>
  <c r="L72" i="22"/>
  <c r="L140" i="24"/>
  <c r="L135" i="24"/>
  <c r="L206" i="21"/>
  <c r="C74" i="22"/>
  <c r="C164" i="24"/>
  <c r="C171" i="24"/>
  <c r="C169" i="24"/>
  <c r="C175" i="24"/>
  <c r="C168" i="24"/>
  <c r="C165" i="24"/>
  <c r="C170" i="24"/>
  <c r="C163" i="24"/>
  <c r="C166" i="24"/>
  <c r="Q160" i="20"/>
  <c r="Q158" i="20"/>
  <c r="Q172" i="20"/>
  <c r="Q163" i="20"/>
  <c r="P191" i="21"/>
  <c r="B164" i="24"/>
  <c r="B171" i="24"/>
  <c r="B169" i="24"/>
  <c r="B175" i="24"/>
  <c r="B165" i="24"/>
  <c r="B163" i="24"/>
  <c r="B166" i="24"/>
  <c r="D228" i="20"/>
  <c r="H187" i="20"/>
  <c r="H178" i="20"/>
  <c r="H185" i="20"/>
  <c r="O191" i="21"/>
  <c r="Q178" i="21"/>
  <c r="B191" i="19"/>
  <c r="B185" i="19"/>
  <c r="F183" i="19"/>
  <c r="B178" i="19"/>
  <c r="F176" i="19"/>
  <c r="J172" i="19"/>
  <c r="F170" i="19"/>
  <c r="D179" i="20"/>
  <c r="G206" i="20"/>
  <c r="G204" i="20"/>
  <c r="G197" i="20"/>
  <c r="O191" i="20"/>
  <c r="K189" i="20"/>
  <c r="B198" i="21"/>
  <c r="N191" i="21"/>
  <c r="P178" i="21"/>
  <c r="G185" i="23"/>
  <c r="F144" i="23"/>
  <c r="D174" i="24"/>
  <c r="D172" i="24"/>
  <c r="D167" i="24"/>
  <c r="P157" i="24"/>
  <c r="M188" i="16"/>
  <c r="Q186" i="16"/>
  <c r="I93" i="14"/>
  <c r="M162" i="16"/>
  <c r="E159" i="16"/>
  <c r="N190" i="17"/>
  <c r="J185" i="17"/>
  <c r="J183" i="17" s="1"/>
  <c r="H227" i="17"/>
  <c r="H220" i="17"/>
  <c r="J81" i="18"/>
  <c r="J110" i="6" s="1"/>
  <c r="N136" i="6"/>
  <c r="B135" i="6"/>
  <c r="Q218" i="19"/>
  <c r="C198" i="19"/>
  <c r="C194" i="19" s="1"/>
  <c r="Q169" i="19"/>
  <c r="P172" i="20"/>
  <c r="B208" i="20"/>
  <c r="F204" i="20"/>
  <c r="J202" i="20"/>
  <c r="Q197" i="21"/>
  <c r="O178" i="21"/>
  <c r="M73" i="22"/>
  <c r="I151" i="23"/>
  <c r="C174" i="24"/>
  <c r="C172" i="24"/>
  <c r="C167" i="24"/>
  <c r="M92" i="18"/>
  <c r="M102" i="18"/>
  <c r="M165" i="6" s="1"/>
  <c r="Q90" i="18"/>
  <c r="M242" i="19"/>
  <c r="H239" i="20"/>
  <c r="L222" i="20"/>
  <c r="E206" i="20"/>
  <c r="E204" i="20"/>
  <c r="E194" i="20" s="1"/>
  <c r="E200" i="20"/>
  <c r="E197" i="20"/>
  <c r="M191" i="20"/>
  <c r="I189" i="20"/>
  <c r="M187" i="20"/>
  <c r="I180" i="20"/>
  <c r="E180" i="20"/>
  <c r="E187" i="20"/>
  <c r="Q170" i="20"/>
  <c r="Q162" i="20"/>
  <c r="M160" i="20"/>
  <c r="M172" i="20"/>
  <c r="M163" i="20"/>
  <c r="M170" i="20"/>
  <c r="N178" i="21"/>
  <c r="K170" i="21"/>
  <c r="L73" i="22"/>
  <c r="G151" i="23"/>
  <c r="B174" i="24"/>
  <c r="B172" i="24"/>
  <c r="B167" i="24"/>
  <c r="F205" i="24"/>
  <c r="N200" i="24"/>
  <c r="B198" i="24"/>
  <c r="B150" i="24"/>
  <c r="J147" i="24"/>
  <c r="J144" i="24"/>
  <c r="J158" i="24"/>
  <c r="J149" i="24"/>
  <c r="J156" i="24"/>
  <c r="J150" i="24"/>
  <c r="G102" i="18"/>
  <c r="G165" i="6" s="1"/>
  <c r="G91" i="18"/>
  <c r="I218" i="19"/>
  <c r="E207" i="19"/>
  <c r="D246" i="20"/>
  <c r="D245" i="20"/>
  <c r="D204" i="20"/>
  <c r="D197" i="20"/>
  <c r="H189" i="20"/>
  <c r="H180" i="20"/>
  <c r="L229" i="20"/>
  <c r="K231" i="21"/>
  <c r="L200" i="21"/>
  <c r="G173" i="21"/>
  <c r="C170" i="21"/>
  <c r="K73" i="22"/>
  <c r="F151" i="23"/>
  <c r="E140" i="23"/>
  <c r="E170" i="24"/>
  <c r="E168" i="24"/>
  <c r="E165" i="24"/>
  <c r="Q155" i="24"/>
  <c r="Q149" i="24"/>
  <c r="Q146" i="24"/>
  <c r="I73" i="22"/>
  <c r="F209" i="19"/>
  <c r="N208" i="19"/>
  <c r="B207" i="19"/>
  <c r="F205" i="19"/>
  <c r="C204" i="20"/>
  <c r="G202" i="20"/>
  <c r="C197" i="20"/>
  <c r="J200" i="21"/>
  <c r="H73" i="22"/>
  <c r="G159" i="23"/>
  <c r="F154" i="23"/>
  <c r="C140" i="23"/>
  <c r="C173" i="24"/>
  <c r="D168" i="24"/>
  <c r="P149" i="24"/>
  <c r="L139" i="24"/>
  <c r="L132" i="24"/>
  <c r="M186" i="16"/>
  <c r="Q184" i="16"/>
  <c r="E93" i="14"/>
  <c r="M160" i="16"/>
  <c r="H225" i="17"/>
  <c r="N134" i="6"/>
  <c r="M197" i="19"/>
  <c r="K185" i="20"/>
  <c r="N207" i="20"/>
  <c r="B204" i="20"/>
  <c r="F202" i="20"/>
  <c r="N201" i="20"/>
  <c r="N198" i="20"/>
  <c r="J191" i="20"/>
  <c r="J208" i="21"/>
  <c r="G73" i="22"/>
  <c r="F159" i="23"/>
  <c r="B173" i="24"/>
  <c r="C102" i="18"/>
  <c r="C165" i="6" s="1"/>
  <c r="I92" i="18"/>
  <c r="P240" i="20"/>
  <c r="I185" i="20"/>
  <c r="K178" i="20"/>
  <c r="M201" i="20"/>
  <c r="O175" i="23"/>
  <c r="C154" i="23"/>
  <c r="B168" i="24"/>
  <c r="L51" i="18"/>
  <c r="O246" i="20"/>
  <c r="O245" i="20"/>
  <c r="O243" i="20"/>
  <c r="O240" i="20"/>
  <c r="K233" i="20"/>
  <c r="K228" i="20"/>
  <c r="O226" i="20"/>
  <c r="O218" i="20"/>
  <c r="G215" i="20"/>
  <c r="I178" i="20"/>
  <c r="L204" i="21"/>
  <c r="M139" i="23"/>
  <c r="G101" i="18"/>
  <c r="G164" i="6" s="1"/>
  <c r="Q216" i="19"/>
  <c r="N210" i="19"/>
  <c r="N204" i="19"/>
  <c r="N197" i="19"/>
  <c r="F188" i="19"/>
  <c r="F182" i="19"/>
  <c r="F179" i="19"/>
  <c r="N226" i="20"/>
  <c r="N169" i="19"/>
  <c r="N161" i="19"/>
  <c r="F158" i="19"/>
  <c r="K191" i="20"/>
  <c r="L181" i="20"/>
  <c r="D162" i="20"/>
  <c r="D157" i="20" s="1"/>
  <c r="C203" i="23"/>
  <c r="C66" i="22"/>
  <c r="G189" i="23"/>
  <c r="G182" i="23"/>
  <c r="G64" i="22"/>
  <c r="J205" i="24"/>
  <c r="N203" i="24"/>
  <c r="B202" i="24"/>
  <c r="F156" i="23"/>
  <c r="F150" i="23"/>
  <c r="J193" i="24"/>
  <c r="J145" i="23"/>
  <c r="N191" i="24"/>
  <c r="N145" i="23"/>
  <c r="N150" i="23"/>
  <c r="N156" i="23"/>
  <c r="B140" i="23"/>
  <c r="H226" i="17"/>
  <c r="I89" i="18"/>
  <c r="C101" i="18"/>
  <c r="C164" i="6" s="1"/>
  <c r="F136" i="6"/>
  <c r="M216" i="19"/>
  <c r="M246" i="20"/>
  <c r="M245" i="20"/>
  <c r="M243" i="20"/>
  <c r="I242" i="20"/>
  <c r="M240" i="20"/>
  <c r="Q238" i="20"/>
  <c r="E237" i="20"/>
  <c r="I190" i="19"/>
  <c r="E188" i="19"/>
  <c r="I186" i="19"/>
  <c r="I233" i="20"/>
  <c r="E182" i="19"/>
  <c r="Q231" i="20"/>
  <c r="E230" i="20"/>
  <c r="I228" i="20"/>
  <c r="M226" i="20"/>
  <c r="Q171" i="19"/>
  <c r="Q222" i="20"/>
  <c r="M218" i="20"/>
  <c r="Q216" i="20"/>
  <c r="E215" i="20"/>
  <c r="I191" i="20"/>
  <c r="Q168" i="20"/>
  <c r="F64" i="22"/>
  <c r="F68" i="22"/>
  <c r="M203" i="23"/>
  <c r="M163" i="23"/>
  <c r="I199" i="23"/>
  <c r="I193" i="23"/>
  <c r="I145" i="23"/>
  <c r="M145" i="23"/>
  <c r="M150" i="23"/>
  <c r="M156" i="23"/>
  <c r="E182" i="23"/>
  <c r="E131" i="23"/>
  <c r="I133" i="23"/>
  <c r="I138" i="23"/>
  <c r="G79" i="18"/>
  <c r="I90" i="18"/>
  <c r="P238" i="20"/>
  <c r="H228" i="20"/>
  <c r="P216" i="20"/>
  <c r="L218" i="20"/>
  <c r="H191" i="20"/>
  <c r="I181" i="20"/>
  <c r="P168" i="20"/>
  <c r="G226" i="21"/>
  <c r="K69" i="22"/>
  <c r="Q192" i="23"/>
  <c r="Q69" i="22"/>
  <c r="Q193" i="23"/>
  <c r="Q65" i="22"/>
  <c r="Q195" i="23"/>
  <c r="E181" i="23"/>
  <c r="E184" i="23"/>
  <c r="E64" i="22"/>
  <c r="I198" i="23"/>
  <c r="H145" i="23"/>
  <c r="D131" i="23"/>
  <c r="L136" i="24"/>
  <c r="G242" i="20"/>
  <c r="O238" i="20"/>
  <c r="C237" i="20"/>
  <c r="C237" i="21"/>
  <c r="C230" i="20"/>
  <c r="K226" i="20"/>
  <c r="O222" i="20"/>
  <c r="O216" i="20"/>
  <c r="C158" i="19"/>
  <c r="H181" i="20"/>
  <c r="Q164" i="20"/>
  <c r="Q157" i="20" s="1"/>
  <c r="P158" i="20"/>
  <c r="K203" i="23"/>
  <c r="K163" i="23"/>
  <c r="O200" i="23"/>
  <c r="O157" i="23"/>
  <c r="G145" i="23"/>
  <c r="K145" i="23"/>
  <c r="K152" i="23"/>
  <c r="K150" i="23"/>
  <c r="K156" i="23"/>
  <c r="K146" i="23"/>
  <c r="C182" i="23"/>
  <c r="C131" i="23"/>
  <c r="G133" i="23"/>
  <c r="G140" i="23"/>
  <c r="G138" i="23"/>
  <c r="G139" i="23"/>
  <c r="F165" i="24"/>
  <c r="M159" i="19"/>
  <c r="N202" i="19"/>
  <c r="N195" i="19"/>
  <c r="F190" i="19"/>
  <c r="B188" i="19"/>
  <c r="F186" i="19"/>
  <c r="B182" i="19"/>
  <c r="B179" i="19"/>
  <c r="F177" i="19"/>
  <c r="N171" i="19"/>
  <c r="J169" i="19"/>
  <c r="N167" i="19"/>
  <c r="N159" i="19"/>
  <c r="P164" i="20"/>
  <c r="I69" i="22"/>
  <c r="O199" i="23"/>
  <c r="O65" i="22"/>
  <c r="O193" i="23"/>
  <c r="O195" i="23"/>
  <c r="C181" i="23"/>
  <c r="C189" i="23"/>
  <c r="C184" i="23"/>
  <c r="C64" i="22"/>
  <c r="Q197" i="23"/>
  <c r="N200" i="25"/>
  <c r="N157" i="23"/>
  <c r="B198" i="25"/>
  <c r="B150" i="23"/>
  <c r="N196" i="25"/>
  <c r="N148" i="23"/>
  <c r="F193" i="24"/>
  <c r="F145" i="23"/>
  <c r="J191" i="24"/>
  <c r="J150" i="23"/>
  <c r="J152" i="23"/>
  <c r="J156" i="23"/>
  <c r="H230" i="20"/>
  <c r="P226" i="20"/>
  <c r="P218" i="20"/>
  <c r="H215" i="20"/>
  <c r="L69" i="22"/>
  <c r="F139" i="24"/>
  <c r="F132" i="24"/>
  <c r="B209" i="25"/>
  <c r="B171" i="25"/>
  <c r="J77" i="22"/>
  <c r="J168" i="6" s="1"/>
  <c r="F195" i="24"/>
  <c r="N147" i="24"/>
  <c r="N154" i="24"/>
  <c r="N158" i="24"/>
  <c r="B189" i="24"/>
  <c r="F131" i="24"/>
  <c r="J131" i="24"/>
  <c r="J138" i="24"/>
  <c r="H77" i="22"/>
  <c r="H168" i="6" s="1"/>
  <c r="Q148" i="24"/>
  <c r="I145" i="24"/>
  <c r="M137" i="24"/>
  <c r="M134" i="24"/>
  <c r="E131" i="24"/>
  <c r="P151" i="24"/>
  <c r="P148" i="24"/>
  <c r="L147" i="24"/>
  <c r="L144" i="24"/>
  <c r="L158" i="24"/>
  <c r="L137" i="24"/>
  <c r="L134" i="24"/>
  <c r="H138" i="24"/>
  <c r="H129" i="24" s="1"/>
  <c r="H72" i="22"/>
  <c r="G72" i="22"/>
  <c r="E176" i="25"/>
  <c r="E150" i="25"/>
  <c r="E154" i="25"/>
  <c r="E158" i="25"/>
  <c r="N183" i="24"/>
  <c r="L205" i="25"/>
  <c r="L165" i="25"/>
  <c r="D77" i="22"/>
  <c r="D168" i="6" s="1"/>
  <c r="M135" i="24"/>
  <c r="M132" i="24"/>
  <c r="E72" i="22"/>
  <c r="E65" i="22"/>
  <c r="E203" i="23"/>
  <c r="E163" i="23"/>
  <c r="I157" i="23"/>
  <c r="I200" i="23"/>
  <c r="M155" i="23"/>
  <c r="I148" i="23"/>
  <c r="E155" i="23"/>
  <c r="E146" i="23"/>
  <c r="E144" i="23"/>
  <c r="E158" i="23"/>
  <c r="E137" i="23"/>
  <c r="E134" i="23"/>
  <c r="E185" i="25"/>
  <c r="M181" i="23"/>
  <c r="M130" i="23"/>
  <c r="P155" i="24"/>
  <c r="L151" i="24"/>
  <c r="L148" i="24"/>
  <c r="H134" i="24"/>
  <c r="D138" i="24"/>
  <c r="D72" i="22"/>
  <c r="D135" i="24"/>
  <c r="F199" i="21"/>
  <c r="H159" i="23"/>
  <c r="L155" i="23"/>
  <c r="H151" i="23"/>
  <c r="L149" i="23"/>
  <c r="L146" i="23"/>
  <c r="D137" i="23"/>
  <c r="H135" i="23"/>
  <c r="H132" i="23"/>
  <c r="K159" i="24"/>
  <c r="K157" i="24"/>
  <c r="O155" i="24"/>
  <c r="K151" i="24"/>
  <c r="O149" i="24"/>
  <c r="K148" i="24"/>
  <c r="O146" i="24"/>
  <c r="K139" i="24"/>
  <c r="G137" i="24"/>
  <c r="K135" i="24"/>
  <c r="G134" i="24"/>
  <c r="K132" i="24"/>
  <c r="C72" i="22"/>
  <c r="J195" i="20"/>
  <c r="J189" i="20"/>
  <c r="N187" i="20"/>
  <c r="N185" i="20"/>
  <c r="N181" i="20"/>
  <c r="J180" i="20"/>
  <c r="J159" i="20"/>
  <c r="I204" i="21"/>
  <c r="K208" i="21"/>
  <c r="K199" i="21"/>
  <c r="G189" i="21"/>
  <c r="G157" i="23"/>
  <c r="K155" i="23"/>
  <c r="G148" i="23"/>
  <c r="O192" i="23"/>
  <c r="C155" i="23"/>
  <c r="C146" i="23"/>
  <c r="C144" i="23"/>
  <c r="C158" i="23"/>
  <c r="C137" i="23"/>
  <c r="C134" i="23"/>
  <c r="G183" i="23"/>
  <c r="K129" i="23"/>
  <c r="N155" i="24"/>
  <c r="J151" i="24"/>
  <c r="J148" i="24"/>
  <c r="F144" i="24"/>
  <c r="F158" i="24"/>
  <c r="F155" i="24"/>
  <c r="J135" i="24"/>
  <c r="F134" i="24"/>
  <c r="B138" i="24"/>
  <c r="B135" i="24"/>
  <c r="B132" i="24"/>
  <c r="B139" i="24"/>
  <c r="B163" i="23"/>
  <c r="F157" i="23"/>
  <c r="J155" i="23"/>
  <c r="F148" i="23"/>
  <c r="J194" i="24"/>
  <c r="J146" i="23"/>
  <c r="B191" i="24"/>
  <c r="B148" i="23"/>
  <c r="B155" i="23"/>
  <c r="B146" i="23"/>
  <c r="B144" i="23"/>
  <c r="B143" i="23" s="1"/>
  <c r="B151" i="23"/>
  <c r="B137" i="23"/>
  <c r="F135" i="23"/>
  <c r="J140" i="24"/>
  <c r="E163" i="24"/>
  <c r="I159" i="24"/>
  <c r="I157" i="24"/>
  <c r="M155" i="24"/>
  <c r="Q153" i="24"/>
  <c r="I151" i="24"/>
  <c r="M149" i="24"/>
  <c r="I148" i="24"/>
  <c r="M146" i="24"/>
  <c r="Q144" i="24"/>
  <c r="I139" i="24"/>
  <c r="E137" i="24"/>
  <c r="I135" i="24"/>
  <c r="E134" i="24"/>
  <c r="I132" i="24"/>
  <c r="M130" i="24"/>
  <c r="F204" i="21"/>
  <c r="I155" i="23"/>
  <c r="E151" i="23"/>
  <c r="E148" i="23"/>
  <c r="I146" i="23"/>
  <c r="I194" i="23"/>
  <c r="I130" i="23"/>
  <c r="N156" i="24"/>
  <c r="H140" i="24"/>
  <c r="H159" i="24"/>
  <c r="L155" i="24"/>
  <c r="H151" i="24"/>
  <c r="H148" i="24"/>
  <c r="P144" i="24"/>
  <c r="D144" i="24"/>
  <c r="D148" i="24"/>
  <c r="D155" i="24"/>
  <c r="D159" i="24"/>
  <c r="H135" i="24"/>
  <c r="D134" i="24"/>
  <c r="L130" i="24"/>
  <c r="L77" i="22"/>
  <c r="L168" i="6" s="1"/>
  <c r="H155" i="23"/>
  <c r="H149" i="23"/>
  <c r="H146" i="23"/>
  <c r="L144" i="23"/>
  <c r="D135" i="23"/>
  <c r="D132" i="23"/>
  <c r="H130" i="23"/>
  <c r="L156" i="24"/>
  <c r="F140" i="24"/>
  <c r="J133" i="24"/>
  <c r="K155" i="24"/>
  <c r="K149" i="24"/>
  <c r="K146" i="24"/>
  <c r="O144" i="24"/>
  <c r="G139" i="24"/>
  <c r="G135" i="24"/>
  <c r="G132" i="24"/>
  <c r="K130" i="24"/>
  <c r="J185" i="20"/>
  <c r="N183" i="20"/>
  <c r="J178" i="20"/>
  <c r="B169" i="20"/>
  <c r="I201" i="21"/>
  <c r="B196" i="21"/>
  <c r="K206" i="21"/>
  <c r="K204" i="21"/>
  <c r="K200" i="21"/>
  <c r="G199" i="21"/>
  <c r="C165" i="21"/>
  <c r="O165" i="23"/>
  <c r="O172" i="23"/>
  <c r="G155" i="23"/>
  <c r="C151" i="23"/>
  <c r="C148" i="23"/>
  <c r="G146" i="23"/>
  <c r="C183" i="23"/>
  <c r="G181" i="23"/>
  <c r="N149" i="24"/>
  <c r="H133" i="24"/>
  <c r="J155" i="24"/>
  <c r="F151" i="24"/>
  <c r="F148" i="24"/>
  <c r="N144" i="24"/>
  <c r="F186" i="24"/>
  <c r="J130" i="24"/>
  <c r="J166" i="19"/>
  <c r="J163" i="19"/>
  <c r="J160" i="19"/>
  <c r="H201" i="21"/>
  <c r="O174" i="23"/>
  <c r="F155" i="23"/>
  <c r="B140" i="24"/>
  <c r="F133" i="24"/>
  <c r="I244" i="20"/>
  <c r="Q242" i="20"/>
  <c r="E241" i="20"/>
  <c r="I239" i="20"/>
  <c r="M237" i="20"/>
  <c r="M188" i="19"/>
  <c r="Q233" i="20"/>
  <c r="E183" i="19"/>
  <c r="M182" i="19"/>
  <c r="M230" i="20"/>
  <c r="Q228" i="20"/>
  <c r="E227" i="20"/>
  <c r="I224" i="20"/>
  <c r="I223" i="20"/>
  <c r="E221" i="20"/>
  <c r="I220" i="20"/>
  <c r="E219" i="20"/>
  <c r="I217" i="20"/>
  <c r="M215" i="20"/>
  <c r="C185" i="20"/>
  <c r="P244" i="20"/>
  <c r="F201" i="21"/>
  <c r="P195" i="21"/>
  <c r="Q163" i="23"/>
  <c r="J149" i="23"/>
  <c r="J143" i="23" s="1"/>
  <c r="Q172" i="23"/>
  <c r="D173" i="24"/>
  <c r="P158" i="24"/>
  <c r="H155" i="24"/>
  <c r="D151" i="24"/>
  <c r="P228" i="20"/>
  <c r="H224" i="20"/>
  <c r="H220" i="20"/>
  <c r="H217" i="20"/>
  <c r="O240" i="21"/>
  <c r="M235" i="21"/>
  <c r="D208" i="21"/>
  <c r="D199" i="21"/>
  <c r="H240" i="21"/>
  <c r="H197" i="21"/>
  <c r="O163" i="23"/>
  <c r="H149" i="24"/>
  <c r="G244" i="20"/>
  <c r="O242" i="20"/>
  <c r="G239" i="20"/>
  <c r="K237" i="20"/>
  <c r="K230" i="20"/>
  <c r="C227" i="20"/>
  <c r="G224" i="20"/>
  <c r="G223" i="20"/>
  <c r="G220" i="20"/>
  <c r="G217" i="20"/>
  <c r="N209" i="20"/>
  <c r="J207" i="20"/>
  <c r="N205" i="20"/>
  <c r="B202" i="20"/>
  <c r="J201" i="20"/>
  <c r="N196" i="20"/>
  <c r="B189" i="20"/>
  <c r="F185" i="20"/>
  <c r="J183" i="20"/>
  <c r="J176" i="20"/>
  <c r="B171" i="20"/>
  <c r="J170" i="20"/>
  <c r="N168" i="20"/>
  <c r="B167" i="20"/>
  <c r="N166" i="20"/>
  <c r="N160" i="20"/>
  <c r="M240" i="21"/>
  <c r="O163" i="21"/>
  <c r="C208" i="21"/>
  <c r="G206" i="21"/>
  <c r="G204" i="21"/>
  <c r="G200" i="21"/>
  <c r="C199" i="21"/>
  <c r="G164" i="21"/>
  <c r="G132" i="23"/>
  <c r="F149" i="24"/>
  <c r="F204" i="25"/>
  <c r="Q165" i="25"/>
  <c r="B201" i="19"/>
  <c r="B198" i="19"/>
  <c r="F196" i="19"/>
  <c r="J237" i="21"/>
  <c r="N190" i="19"/>
  <c r="J188" i="19"/>
  <c r="N186" i="19"/>
  <c r="B183" i="19"/>
  <c r="J182" i="19"/>
  <c r="J179" i="19"/>
  <c r="B176" i="19"/>
  <c r="F172" i="19"/>
  <c r="B170" i="19"/>
  <c r="F166" i="19"/>
  <c r="F163" i="19"/>
  <c r="F160" i="19"/>
  <c r="J158" i="19"/>
  <c r="D187" i="20"/>
  <c r="K240" i="21"/>
  <c r="F200" i="21"/>
  <c r="N69" i="22"/>
  <c r="K206" i="23"/>
  <c r="N152" i="23"/>
  <c r="D149" i="24"/>
  <c r="N132" i="24"/>
  <c r="E204" i="25"/>
  <c r="Q246" i="20"/>
  <c r="Q245" i="20"/>
  <c r="E244" i="20"/>
  <c r="Q243" i="20"/>
  <c r="M242" i="20"/>
  <c r="Q240" i="20"/>
  <c r="E239" i="20"/>
  <c r="I237" i="20"/>
  <c r="M190" i="19"/>
  <c r="I188" i="19"/>
  <c r="M186" i="19"/>
  <c r="M233" i="20"/>
  <c r="I182" i="19"/>
  <c r="I230" i="20"/>
  <c r="M228" i="20"/>
  <c r="Q226" i="20"/>
  <c r="E224" i="20"/>
  <c r="E223" i="20"/>
  <c r="E220" i="20"/>
  <c r="Q218" i="20"/>
  <c r="E217" i="20"/>
  <c r="I215" i="20"/>
  <c r="L244" i="20"/>
  <c r="J195" i="21"/>
  <c r="M69" i="22"/>
  <c r="E206" i="23"/>
  <c r="E149" i="23"/>
  <c r="Q165" i="23"/>
  <c r="M152" i="23"/>
  <c r="I140" i="23"/>
  <c r="D171" i="24"/>
  <c r="D169" i="24"/>
  <c r="D166" i="24"/>
  <c r="P150" i="24"/>
  <c r="P147" i="24"/>
  <c r="H144" i="24"/>
  <c r="E151" i="25"/>
  <c r="E148" i="25"/>
  <c r="I146" i="25"/>
  <c r="I194" i="25"/>
  <c r="M144" i="25"/>
  <c r="M192" i="25"/>
  <c r="H68" i="26"/>
  <c r="C125" i="27"/>
  <c r="H119" i="27"/>
  <c r="E155" i="27"/>
  <c r="D151" i="28"/>
  <c r="N78" i="22"/>
  <c r="N169" i="6" s="1"/>
  <c r="G197" i="25"/>
  <c r="G149" i="25"/>
  <c r="M139" i="27"/>
  <c r="D112" i="27"/>
  <c r="M124" i="27"/>
  <c r="E155" i="25"/>
  <c r="E197" i="25"/>
  <c r="E149" i="25"/>
  <c r="B112" i="27"/>
  <c r="M105" i="27"/>
  <c r="K106" i="32"/>
  <c r="K94" i="32"/>
  <c r="K101" i="32"/>
  <c r="K89" i="32"/>
  <c r="K96" i="32"/>
  <c r="K103" i="32"/>
  <c r="K84" i="32"/>
  <c r="K36" i="30"/>
  <c r="K95" i="32"/>
  <c r="K90" i="32"/>
  <c r="K93" i="32"/>
  <c r="K107" i="32"/>
  <c r="K88" i="32"/>
  <c r="K91" i="32"/>
  <c r="K102" i="32"/>
  <c r="K105" i="32"/>
  <c r="K86" i="32"/>
  <c r="K100" i="32"/>
  <c r="D197" i="25"/>
  <c r="D149" i="25"/>
  <c r="E130" i="25"/>
  <c r="E181" i="25"/>
  <c r="C74" i="26"/>
  <c r="C171" i="6" s="1"/>
  <c r="F68" i="26"/>
  <c r="J66" i="26"/>
  <c r="M137" i="27"/>
  <c r="P111" i="27"/>
  <c r="E119" i="28"/>
  <c r="G120" i="33"/>
  <c r="G97" i="31"/>
  <c r="K119" i="33"/>
  <c r="K93" i="31"/>
  <c r="O118" i="33"/>
  <c r="O89" i="31"/>
  <c r="K117" i="33"/>
  <c r="K88" i="31"/>
  <c r="G112" i="33"/>
  <c r="G102" i="31"/>
  <c r="G90" i="31"/>
  <c r="G104" i="31"/>
  <c r="G85" i="31"/>
  <c r="G92" i="31"/>
  <c r="G106" i="31"/>
  <c r="G94" i="31"/>
  <c r="G96" i="31"/>
  <c r="G108" i="31"/>
  <c r="G100" i="31"/>
  <c r="G98" i="31"/>
  <c r="G86" i="31"/>
  <c r="G84" i="31"/>
  <c r="G101" i="31"/>
  <c r="G87" i="31"/>
  <c r="G89" i="31"/>
  <c r="G93" i="31"/>
  <c r="G103" i="31"/>
  <c r="G91" i="31"/>
  <c r="G105" i="31"/>
  <c r="G107" i="31"/>
  <c r="L189" i="25"/>
  <c r="L140" i="25"/>
  <c r="C143" i="29"/>
  <c r="C121" i="27"/>
  <c r="C116" i="27"/>
  <c r="C111" i="27"/>
  <c r="C99" i="27"/>
  <c r="K133" i="29"/>
  <c r="K102" i="27"/>
  <c r="K99" i="27"/>
  <c r="C130" i="25"/>
  <c r="C181" i="25"/>
  <c r="J149" i="28"/>
  <c r="J113" i="27"/>
  <c r="J146" i="28"/>
  <c r="J110" i="27"/>
  <c r="N144" i="28"/>
  <c r="N108" i="27"/>
  <c r="B143" i="28"/>
  <c r="B121" i="27"/>
  <c r="B107" i="27" s="1"/>
  <c r="B116" i="27"/>
  <c r="B111" i="27"/>
  <c r="F104" i="27"/>
  <c r="I159" i="27"/>
  <c r="I129" i="27"/>
  <c r="I156" i="27"/>
  <c r="I126" i="27"/>
  <c r="I149" i="29"/>
  <c r="I149" i="27"/>
  <c r="Q141" i="27"/>
  <c r="Q105" i="27"/>
  <c r="Q139" i="27"/>
  <c r="Q136" i="27"/>
  <c r="Q98" i="27"/>
  <c r="I133" i="29"/>
  <c r="I102" i="27"/>
  <c r="I99" i="27"/>
  <c r="K37" i="30"/>
  <c r="K174" i="6" s="1"/>
  <c r="K34" i="30"/>
  <c r="K35" i="30"/>
  <c r="E59" i="22"/>
  <c r="E112" i="6" s="1"/>
  <c r="E137" i="25"/>
  <c r="D128" i="27"/>
  <c r="D158" i="28"/>
  <c r="H126" i="27"/>
  <c r="H156" i="28"/>
  <c r="L124" i="27"/>
  <c r="L154" i="28"/>
  <c r="H149" i="28"/>
  <c r="H113" i="27"/>
  <c r="H146" i="28"/>
  <c r="H110" i="27"/>
  <c r="L144" i="28"/>
  <c r="L108" i="27"/>
  <c r="D104" i="27"/>
  <c r="P144" i="29"/>
  <c r="P108" i="29"/>
  <c r="G133" i="29"/>
  <c r="G102" i="27"/>
  <c r="G99" i="27"/>
  <c r="G96" i="27"/>
  <c r="J144" i="28"/>
  <c r="J108" i="27"/>
  <c r="C159" i="28"/>
  <c r="C129" i="28"/>
  <c r="O157" i="28"/>
  <c r="O127" i="28"/>
  <c r="C156" i="28"/>
  <c r="C126" i="28"/>
  <c r="G154" i="28"/>
  <c r="G124" i="28"/>
  <c r="G151" i="28"/>
  <c r="C149" i="28"/>
  <c r="C113" i="28"/>
  <c r="O147" i="28"/>
  <c r="O111" i="28"/>
  <c r="C146" i="28"/>
  <c r="C110" i="28"/>
  <c r="G144" i="28"/>
  <c r="G108" i="28"/>
  <c r="K141" i="28"/>
  <c r="K139" i="28"/>
  <c r="G138" i="28"/>
  <c r="K136" i="28"/>
  <c r="O134" i="28"/>
  <c r="C97" i="28"/>
  <c r="C104" i="28"/>
  <c r="C99" i="28"/>
  <c r="I154" i="27"/>
  <c r="I151" i="29"/>
  <c r="I151" i="27"/>
  <c r="Q134" i="27"/>
  <c r="E133" i="29"/>
  <c r="E99" i="27"/>
  <c r="E96" i="27"/>
  <c r="D126" i="27"/>
  <c r="D156" i="28"/>
  <c r="H124" i="27"/>
  <c r="H154" i="28"/>
  <c r="D149" i="28"/>
  <c r="D113" i="27"/>
  <c r="H144" i="28"/>
  <c r="H108" i="27"/>
  <c r="M157" i="28"/>
  <c r="M127" i="28"/>
  <c r="Q155" i="28"/>
  <c r="Q125" i="28"/>
  <c r="E154" i="28"/>
  <c r="E124" i="28"/>
  <c r="Q150" i="28"/>
  <c r="Q116" i="28"/>
  <c r="M147" i="28"/>
  <c r="M111" i="28"/>
  <c r="Q145" i="28"/>
  <c r="Q109" i="28"/>
  <c r="E144" i="28"/>
  <c r="E108" i="28"/>
  <c r="C133" i="29"/>
  <c r="C96" i="27"/>
  <c r="L127" i="28"/>
  <c r="L157" i="28"/>
  <c r="E134" i="25"/>
  <c r="J131" i="25"/>
  <c r="C64" i="26"/>
  <c r="G62" i="26"/>
  <c r="G98" i="27"/>
  <c r="F151" i="28"/>
  <c r="B149" i="28"/>
  <c r="B113" i="27"/>
  <c r="N147" i="28"/>
  <c r="B146" i="28"/>
  <c r="F144" i="28"/>
  <c r="F103" i="27"/>
  <c r="C105" i="28"/>
  <c r="C103" i="28"/>
  <c r="K98" i="28"/>
  <c r="K157" i="28"/>
  <c r="K127" i="28"/>
  <c r="O155" i="28"/>
  <c r="O125" i="28"/>
  <c r="O123" i="28" s="1"/>
  <c r="C154" i="28"/>
  <c r="C124" i="28"/>
  <c r="C151" i="28"/>
  <c r="O150" i="28"/>
  <c r="O116" i="28"/>
  <c r="K147" i="28"/>
  <c r="K111" i="28"/>
  <c r="O145" i="28"/>
  <c r="O109" i="28"/>
  <c r="C144" i="28"/>
  <c r="C108" i="28"/>
  <c r="G141" i="28"/>
  <c r="G139" i="28"/>
  <c r="C138" i="28"/>
  <c r="G136" i="28"/>
  <c r="K134" i="28"/>
  <c r="F65" i="22"/>
  <c r="B173" i="23"/>
  <c r="B200" i="25"/>
  <c r="B196" i="25"/>
  <c r="J138" i="23"/>
  <c r="N187" i="25"/>
  <c r="E175" i="24"/>
  <c r="E173" i="24"/>
  <c r="Q202" i="24"/>
  <c r="E159" i="24"/>
  <c r="Q158" i="24"/>
  <c r="E157" i="24"/>
  <c r="I155" i="24"/>
  <c r="E151" i="24"/>
  <c r="I149" i="24"/>
  <c r="E148" i="24"/>
  <c r="I146" i="24"/>
  <c r="M144" i="24"/>
  <c r="E139" i="24"/>
  <c r="M138" i="24"/>
  <c r="E135" i="24"/>
  <c r="E132" i="24"/>
  <c r="I130" i="24"/>
  <c r="L192" i="25"/>
  <c r="D175" i="25"/>
  <c r="C171" i="25"/>
  <c r="Q133" i="25"/>
  <c r="I131" i="25"/>
  <c r="B64" i="26"/>
  <c r="E98" i="27"/>
  <c r="M157" i="27"/>
  <c r="Q150" i="29"/>
  <c r="Q150" i="27"/>
  <c r="E103" i="27"/>
  <c r="E138" i="29"/>
  <c r="E100" i="27"/>
  <c r="E95" i="27" s="1"/>
  <c r="J127" i="28"/>
  <c r="J111" i="28"/>
  <c r="E126" i="29"/>
  <c r="E156" i="29"/>
  <c r="D206" i="21"/>
  <c r="D204" i="21"/>
  <c r="D200" i="21"/>
  <c r="N192" i="24"/>
  <c r="F135" i="24"/>
  <c r="K192" i="25"/>
  <c r="C175" i="25"/>
  <c r="O133" i="25"/>
  <c r="Q148" i="27"/>
  <c r="Q149" i="27"/>
  <c r="Q151" i="27"/>
  <c r="D110" i="27"/>
  <c r="C98" i="27"/>
  <c r="P125" i="27"/>
  <c r="P150" i="28"/>
  <c r="L147" i="28"/>
  <c r="P145" i="28"/>
  <c r="D144" i="28"/>
  <c r="D108" i="27"/>
  <c r="D103" i="27"/>
  <c r="I98" i="28"/>
  <c r="I157" i="28"/>
  <c r="I127" i="28"/>
  <c r="M155" i="28"/>
  <c r="M125" i="28"/>
  <c r="M150" i="28"/>
  <c r="M116" i="28"/>
  <c r="I147" i="28"/>
  <c r="I111" i="28"/>
  <c r="M145" i="28"/>
  <c r="M109" i="28"/>
  <c r="Q119" i="28"/>
  <c r="Q114" i="28"/>
  <c r="Q121" i="28"/>
  <c r="E141" i="28"/>
  <c r="E139" i="28"/>
  <c r="Q137" i="28"/>
  <c r="E136" i="28"/>
  <c r="I134" i="28"/>
  <c r="P174" i="23"/>
  <c r="L158" i="23"/>
  <c r="D155" i="23"/>
  <c r="D149" i="23"/>
  <c r="D146" i="23"/>
  <c r="H144" i="23"/>
  <c r="H138" i="23"/>
  <c r="D130" i="23"/>
  <c r="B159" i="24"/>
  <c r="C159" i="24"/>
  <c r="O158" i="24"/>
  <c r="C157" i="24"/>
  <c r="G155" i="24"/>
  <c r="C151" i="24"/>
  <c r="G149" i="24"/>
  <c r="C148" i="24"/>
  <c r="G146" i="24"/>
  <c r="G143" i="24" s="1"/>
  <c r="K144" i="24"/>
  <c r="C139" i="24"/>
  <c r="K138" i="24"/>
  <c r="C135" i="24"/>
  <c r="C132" i="24"/>
  <c r="G130" i="24"/>
  <c r="H194" i="25"/>
  <c r="J192" i="25"/>
  <c r="N133" i="25"/>
  <c r="P63" i="26"/>
  <c r="M159" i="27"/>
  <c r="C114" i="27"/>
  <c r="C108" i="27"/>
  <c r="C103" i="27"/>
  <c r="C100" i="27"/>
  <c r="K96" i="27"/>
  <c r="K95" i="27" s="1"/>
  <c r="H159" i="28"/>
  <c r="H127" i="28"/>
  <c r="H157" i="28"/>
  <c r="L125" i="28"/>
  <c r="L155" i="28"/>
  <c r="P119" i="28"/>
  <c r="P114" i="28"/>
  <c r="P121" i="28"/>
  <c r="G154" i="29"/>
  <c r="G124" i="29"/>
  <c r="I192" i="25"/>
  <c r="G144" i="25"/>
  <c r="M133" i="25"/>
  <c r="C76" i="26"/>
  <c r="C173" i="6" s="1"/>
  <c r="O63" i="26"/>
  <c r="C62" i="26"/>
  <c r="E159" i="27"/>
  <c r="B114" i="27"/>
  <c r="B110" i="27"/>
  <c r="B151" i="28"/>
  <c r="B119" i="27"/>
  <c r="B144" i="28"/>
  <c r="B108" i="27"/>
  <c r="B103" i="27"/>
  <c r="D159" i="28"/>
  <c r="G100" i="28"/>
  <c r="G98" i="28"/>
  <c r="G157" i="28"/>
  <c r="G127" i="28"/>
  <c r="K155" i="28"/>
  <c r="K125" i="28"/>
  <c r="K150" i="28"/>
  <c r="K116" i="28"/>
  <c r="G147" i="28"/>
  <c r="G111" i="28"/>
  <c r="K145" i="28"/>
  <c r="K109" i="28"/>
  <c r="O140" i="28"/>
  <c r="O102" i="28"/>
  <c r="C139" i="28"/>
  <c r="C101" i="28"/>
  <c r="N66" i="22"/>
  <c r="B65" i="22"/>
  <c r="B169" i="23"/>
  <c r="N198" i="25"/>
  <c r="F138" i="23"/>
  <c r="B130" i="23"/>
  <c r="E171" i="24"/>
  <c r="E169" i="24"/>
  <c r="E166" i="24"/>
  <c r="M158" i="24"/>
  <c r="Q156" i="24"/>
  <c r="E155" i="24"/>
  <c r="Q152" i="24"/>
  <c r="Q150" i="24"/>
  <c r="E149" i="24"/>
  <c r="Q147" i="24"/>
  <c r="E146" i="24"/>
  <c r="I144" i="24"/>
  <c r="M140" i="24"/>
  <c r="I138" i="24"/>
  <c r="M136" i="24"/>
  <c r="M133" i="24"/>
  <c r="E130" i="24"/>
  <c r="E129" i="24" s="1"/>
  <c r="H192" i="25"/>
  <c r="F144" i="25"/>
  <c r="K133" i="25"/>
  <c r="M158" i="27"/>
  <c r="C120" i="27"/>
  <c r="I157" i="27"/>
  <c r="M125" i="27"/>
  <c r="M155" i="27"/>
  <c r="Q153" i="29"/>
  <c r="Q129" i="27"/>
  <c r="Q140" i="29"/>
  <c r="Q102" i="27"/>
  <c r="Q137" i="27"/>
  <c r="Q99" i="27"/>
  <c r="I96" i="27"/>
  <c r="J125" i="28"/>
  <c r="J123" i="28" s="1"/>
  <c r="J116" i="28"/>
  <c r="J109" i="28"/>
  <c r="E70" i="22"/>
  <c r="M204" i="23"/>
  <c r="B197" i="25"/>
  <c r="E194" i="25"/>
  <c r="D144" i="25"/>
  <c r="J133" i="25"/>
  <c r="Q147" i="27"/>
  <c r="B120" i="27"/>
  <c r="K97" i="27"/>
  <c r="H147" i="28"/>
  <c r="H111" i="27"/>
  <c r="P143" i="28"/>
  <c r="P112" i="27"/>
  <c r="P115" i="27"/>
  <c r="P110" i="27"/>
  <c r="P113" i="27"/>
  <c r="E100" i="28"/>
  <c r="Q158" i="28"/>
  <c r="Q128" i="28"/>
  <c r="E157" i="28"/>
  <c r="E127" i="28"/>
  <c r="I155" i="28"/>
  <c r="I125" i="28"/>
  <c r="I150" i="28"/>
  <c r="I116" i="28"/>
  <c r="Q148" i="28"/>
  <c r="Q112" i="28"/>
  <c r="E147" i="28"/>
  <c r="E111" i="28"/>
  <c r="I145" i="28"/>
  <c r="I109" i="28"/>
  <c r="M140" i="28"/>
  <c r="M102" i="28"/>
  <c r="K207" i="21"/>
  <c r="K201" i="21"/>
  <c r="D70" i="22"/>
  <c r="H68" i="22"/>
  <c r="L174" i="23"/>
  <c r="P170" i="23"/>
  <c r="H158" i="23"/>
  <c r="L156" i="23"/>
  <c r="L152" i="23"/>
  <c r="L147" i="23"/>
  <c r="D144" i="23"/>
  <c r="H140" i="23"/>
  <c r="D138" i="23"/>
  <c r="H133" i="23"/>
  <c r="P168" i="24"/>
  <c r="B155" i="24"/>
  <c r="B148" i="24"/>
  <c r="K158" i="24"/>
  <c r="O156" i="24"/>
  <c r="C155" i="24"/>
  <c r="O152" i="24"/>
  <c r="O150" i="24"/>
  <c r="C149" i="24"/>
  <c r="O147" i="24"/>
  <c r="C146" i="24"/>
  <c r="G144" i="24"/>
  <c r="K140" i="24"/>
  <c r="G138" i="24"/>
  <c r="K136" i="24"/>
  <c r="K133" i="24"/>
  <c r="O131" i="24"/>
  <c r="C130" i="24"/>
  <c r="E196" i="25"/>
  <c r="L164" i="25"/>
  <c r="C144" i="25"/>
  <c r="I133" i="25"/>
  <c r="P119" i="27"/>
  <c r="E102" i="27"/>
  <c r="I97" i="27"/>
  <c r="D154" i="28"/>
  <c r="D127" i="28"/>
  <c r="D157" i="28"/>
  <c r="H125" i="28"/>
  <c r="H155" i="28"/>
  <c r="C154" i="29"/>
  <c r="C124" i="29"/>
  <c r="C70" i="22"/>
  <c r="G130" i="23"/>
  <c r="Q195" i="25"/>
  <c r="E192" i="25"/>
  <c r="H164" i="25"/>
  <c r="B144" i="25"/>
  <c r="E133" i="25"/>
  <c r="Q146" i="27"/>
  <c r="C127" i="27"/>
  <c r="P116" i="27"/>
  <c r="L109" i="27"/>
  <c r="C102" i="28"/>
  <c r="C100" i="28"/>
  <c r="C98" i="28"/>
  <c r="C96" i="28"/>
  <c r="K140" i="28"/>
  <c r="K102" i="28"/>
  <c r="N125" i="29"/>
  <c r="N155" i="29"/>
  <c r="J66" i="22"/>
  <c r="N64" i="22"/>
  <c r="J174" i="23"/>
  <c r="N170" i="23"/>
  <c r="B138" i="23"/>
  <c r="M172" i="24"/>
  <c r="Q170" i="24"/>
  <c r="Q168" i="24"/>
  <c r="M167" i="24"/>
  <c r="M162" i="24" s="1"/>
  <c r="Q165" i="24"/>
  <c r="Q162" i="24" s="1"/>
  <c r="E164" i="24"/>
  <c r="I74" i="22"/>
  <c r="I158" i="24"/>
  <c r="M156" i="24"/>
  <c r="Q154" i="24"/>
  <c r="M152" i="24"/>
  <c r="M150" i="24"/>
  <c r="M147" i="24"/>
  <c r="Q145" i="24"/>
  <c r="E144" i="24"/>
  <c r="I140" i="24"/>
  <c r="E138" i="24"/>
  <c r="I136" i="24"/>
  <c r="I133" i="24"/>
  <c r="I129" i="24" s="1"/>
  <c r="M131" i="24"/>
  <c r="F211" i="25"/>
  <c r="P195" i="25"/>
  <c r="B194" i="25"/>
  <c r="E141" i="25"/>
  <c r="Q145" i="27"/>
  <c r="Q126" i="27"/>
  <c r="N119" i="27"/>
  <c r="Q101" i="27"/>
  <c r="E97" i="27"/>
  <c r="E157" i="27"/>
  <c r="J72" i="26"/>
  <c r="I147" i="29"/>
  <c r="I111" i="29"/>
  <c r="Q113" i="29"/>
  <c r="Q119" i="29"/>
  <c r="Q120" i="29"/>
  <c r="Q117" i="29"/>
  <c r="Q112" i="29"/>
  <c r="E105" i="29"/>
  <c r="E95" i="29" s="1"/>
  <c r="E141" i="29"/>
  <c r="K104" i="32"/>
  <c r="K98" i="32"/>
  <c r="E50" i="35"/>
  <c r="Q199" i="23"/>
  <c r="O195" i="25"/>
  <c r="Q193" i="25"/>
  <c r="G184" i="25"/>
  <c r="Q140" i="25"/>
  <c r="L119" i="27"/>
  <c r="N116" i="27"/>
  <c r="I140" i="28"/>
  <c r="I102" i="28"/>
  <c r="Q96" i="28"/>
  <c r="Q103" i="28"/>
  <c r="Q98" i="28"/>
  <c r="Q105" i="28"/>
  <c r="Q100" i="28"/>
  <c r="J157" i="29"/>
  <c r="G207" i="21"/>
  <c r="K203" i="21"/>
  <c r="G201" i="21"/>
  <c r="B77" i="22"/>
  <c r="B168" i="6" s="1"/>
  <c r="P69" i="22"/>
  <c r="H174" i="23"/>
  <c r="L170" i="23"/>
  <c r="P163" i="23"/>
  <c r="D158" i="23"/>
  <c r="H156" i="23"/>
  <c r="H152" i="23"/>
  <c r="H147" i="23"/>
  <c r="L145" i="23"/>
  <c r="D140" i="23"/>
  <c r="P137" i="23"/>
  <c r="D133" i="23"/>
  <c r="H131" i="23"/>
  <c r="B151" i="24"/>
  <c r="G158" i="24"/>
  <c r="K156" i="24"/>
  <c r="O154" i="24"/>
  <c r="K152" i="24"/>
  <c r="K150" i="24"/>
  <c r="K147" i="24"/>
  <c r="O145" i="24"/>
  <c r="C144" i="24"/>
  <c r="G140" i="24"/>
  <c r="C138" i="24"/>
  <c r="G136" i="24"/>
  <c r="G133" i="24"/>
  <c r="K131" i="24"/>
  <c r="I204" i="25"/>
  <c r="N195" i="25"/>
  <c r="F184" i="25"/>
  <c r="N140" i="25"/>
  <c r="Q144" i="27"/>
  <c r="Q96" i="27"/>
  <c r="P96" i="28"/>
  <c r="P103" i="28"/>
  <c r="P98" i="28"/>
  <c r="P105" i="28"/>
  <c r="P95" i="28" s="1"/>
  <c r="P100" i="28"/>
  <c r="I157" i="29"/>
  <c r="O69" i="22"/>
  <c r="K181" i="23"/>
  <c r="M195" i="25"/>
  <c r="O193" i="25"/>
  <c r="J68" i="26"/>
  <c r="P66" i="26"/>
  <c r="J119" i="27"/>
  <c r="K119" i="28"/>
  <c r="C111" i="28"/>
  <c r="K108" i="28"/>
  <c r="K107" i="28" s="1"/>
  <c r="O99" i="28"/>
  <c r="O97" i="28"/>
  <c r="D34" i="34"/>
  <c r="D35" i="34"/>
  <c r="Q89" i="31"/>
  <c r="E56" i="35"/>
  <c r="L35" i="30"/>
  <c r="E106" i="33"/>
  <c r="E83" i="33" s="1"/>
  <c r="E100" i="33"/>
  <c r="I65" i="35"/>
  <c r="I80" i="37"/>
  <c r="H51" i="37"/>
  <c r="H50" i="37" s="1"/>
  <c r="H72" i="37"/>
  <c r="C53" i="37"/>
  <c r="C74" i="37"/>
  <c r="L103" i="29"/>
  <c r="H35" i="30"/>
  <c r="C100" i="33"/>
  <c r="C90" i="33"/>
  <c r="C104" i="33"/>
  <c r="J67" i="37"/>
  <c r="J82" i="37"/>
  <c r="M54" i="37"/>
  <c r="M75" i="37"/>
  <c r="Q73" i="37"/>
  <c r="Q52" i="37"/>
  <c r="E51" i="37"/>
  <c r="E72" i="37"/>
  <c r="E93" i="33"/>
  <c r="L54" i="37"/>
  <c r="L75" i="37"/>
  <c r="P73" i="37"/>
  <c r="P52" i="37"/>
  <c r="D51" i="37"/>
  <c r="D72" i="37"/>
  <c r="K108" i="32"/>
  <c r="K92" i="32"/>
  <c r="K87" i="32"/>
  <c r="D99" i="33"/>
  <c r="D93" i="33"/>
  <c r="D88" i="33"/>
  <c r="J66" i="36"/>
  <c r="Q75" i="48"/>
  <c r="Q58" i="47"/>
  <c r="M53" i="47"/>
  <c r="M70" i="48"/>
  <c r="Q57" i="47"/>
  <c r="Q68" i="48"/>
  <c r="Q54" i="47"/>
  <c r="Q55" i="47"/>
  <c r="Q61" i="47"/>
  <c r="Q56" i="47"/>
  <c r="Q52" i="47"/>
  <c r="Q62" i="47"/>
  <c r="D117" i="29"/>
  <c r="Q59" i="35"/>
  <c r="Q76" i="37"/>
  <c r="Q37" i="30"/>
  <c r="Q174" i="6" s="1"/>
  <c r="Q102" i="32"/>
  <c r="Q90" i="32"/>
  <c r="Q104" i="32"/>
  <c r="Q85" i="32"/>
  <c r="Q92" i="32"/>
  <c r="Q106" i="32"/>
  <c r="D37" i="34"/>
  <c r="D175" i="6" s="1"/>
  <c r="B80" i="36"/>
  <c r="B80" i="35"/>
  <c r="Q71" i="37"/>
  <c r="D87" i="44"/>
  <c r="D87" i="43"/>
  <c r="L86" i="44"/>
  <c r="L86" i="43"/>
  <c r="L65" i="43"/>
  <c r="L83" i="43"/>
  <c r="B113" i="29"/>
  <c r="F103" i="29"/>
  <c r="P36" i="30"/>
  <c r="P90" i="32"/>
  <c r="P104" i="32"/>
  <c r="P92" i="32"/>
  <c r="P106" i="32"/>
  <c r="P87" i="32"/>
  <c r="P94" i="32"/>
  <c r="P101" i="32"/>
  <c r="P108" i="32"/>
  <c r="E88" i="33"/>
  <c r="E89" i="33"/>
  <c r="K85" i="32"/>
  <c r="O90" i="32"/>
  <c r="O104" i="32"/>
  <c r="O92" i="32"/>
  <c r="O106" i="32"/>
  <c r="O87" i="32"/>
  <c r="O94" i="32"/>
  <c r="O101" i="32"/>
  <c r="O108" i="32"/>
  <c r="D89" i="33"/>
  <c r="P75" i="37"/>
  <c r="J85" i="31"/>
  <c r="J92" i="31"/>
  <c r="J106" i="31"/>
  <c r="N90" i="32"/>
  <c r="N104" i="32"/>
  <c r="N92" i="32"/>
  <c r="N106" i="32"/>
  <c r="C89" i="33"/>
  <c r="C86" i="33"/>
  <c r="C115" i="33"/>
  <c r="I112" i="33"/>
  <c r="I85" i="31"/>
  <c r="I92" i="31"/>
  <c r="I106" i="31"/>
  <c r="M90" i="32"/>
  <c r="M104" i="32"/>
  <c r="M92" i="32"/>
  <c r="M106" i="32"/>
  <c r="M87" i="32"/>
  <c r="M94" i="32"/>
  <c r="M101" i="32"/>
  <c r="M108" i="32"/>
  <c r="M63" i="35"/>
  <c r="D53" i="37"/>
  <c r="L36" i="30"/>
  <c r="L106" i="32"/>
  <c r="L94" i="32"/>
  <c r="L101" i="32"/>
  <c r="L89" i="32"/>
  <c r="L96" i="32"/>
  <c r="L103" i="32"/>
  <c r="Q85" i="33"/>
  <c r="Q114" i="33"/>
  <c r="B101" i="52"/>
  <c r="B78" i="52"/>
  <c r="N76" i="52"/>
  <c r="N99" i="52"/>
  <c r="B75" i="52"/>
  <c r="B98" i="52"/>
  <c r="F73" i="52"/>
  <c r="F96" i="52"/>
  <c r="B78" i="22"/>
  <c r="B169" i="6" s="1"/>
  <c r="K75" i="26"/>
  <c r="K172" i="6" s="1"/>
  <c r="O159" i="28"/>
  <c r="K158" i="28"/>
  <c r="O156" i="28"/>
  <c r="C155" i="28"/>
  <c r="C150" i="28"/>
  <c r="O149" i="28"/>
  <c r="K148" i="28"/>
  <c r="O146" i="28"/>
  <c r="C145" i="28"/>
  <c r="G140" i="28"/>
  <c r="G137" i="28"/>
  <c r="K135" i="28"/>
  <c r="M154" i="29"/>
  <c r="I126" i="29"/>
  <c r="P111" i="29"/>
  <c r="P107" i="29" s="1"/>
  <c r="J84" i="31"/>
  <c r="J99" i="31"/>
  <c r="F87" i="31"/>
  <c r="F94" i="31"/>
  <c r="F101" i="31"/>
  <c r="P98" i="32"/>
  <c r="N95" i="32"/>
  <c r="N99" i="32"/>
  <c r="B98" i="32"/>
  <c r="J36" i="30"/>
  <c r="J106" i="32"/>
  <c r="J94" i="32"/>
  <c r="J101" i="32"/>
  <c r="G115" i="33"/>
  <c r="G35" i="34"/>
  <c r="P34" i="34"/>
  <c r="B73" i="35"/>
  <c r="Q54" i="36"/>
  <c r="N153" i="28"/>
  <c r="J150" i="28"/>
  <c r="F147" i="28"/>
  <c r="J145" i="28"/>
  <c r="N143" i="28"/>
  <c r="F157" i="29"/>
  <c r="K154" i="29"/>
  <c r="G126" i="29"/>
  <c r="O111" i="29"/>
  <c r="J37" i="30"/>
  <c r="J174" i="6" s="1"/>
  <c r="I37" i="30"/>
  <c r="I174" i="6" s="1"/>
  <c r="C35" i="30"/>
  <c r="I84" i="31"/>
  <c r="I99" i="31"/>
  <c r="E120" i="33"/>
  <c r="E112" i="33"/>
  <c r="E87" i="31"/>
  <c r="E94" i="31"/>
  <c r="E101" i="31"/>
  <c r="O98" i="32"/>
  <c r="M95" i="32"/>
  <c r="M99" i="32"/>
  <c r="I106" i="32"/>
  <c r="I94" i="32"/>
  <c r="I101" i="32"/>
  <c r="I89" i="32"/>
  <c r="I96" i="32"/>
  <c r="I103" i="32"/>
  <c r="E115" i="33"/>
  <c r="C35" i="34"/>
  <c r="H82" i="37"/>
  <c r="G72" i="37"/>
  <c r="M66" i="37"/>
  <c r="M81" i="37"/>
  <c r="I79" i="37"/>
  <c r="I62" i="37"/>
  <c r="Q77" i="37"/>
  <c r="Q56" i="37"/>
  <c r="Q53" i="37"/>
  <c r="Q74" i="37"/>
  <c r="E52" i="37"/>
  <c r="E73" i="37"/>
  <c r="I65" i="37"/>
  <c r="I56" i="37"/>
  <c r="I63" i="37"/>
  <c r="I71" i="37"/>
  <c r="I57" i="37"/>
  <c r="I55" i="37"/>
  <c r="K63" i="26"/>
  <c r="I155" i="27"/>
  <c r="Q135" i="27"/>
  <c r="M159" i="28"/>
  <c r="I158" i="28"/>
  <c r="M156" i="28"/>
  <c r="Q154" i="28"/>
  <c r="Q151" i="28"/>
  <c r="M149" i="28"/>
  <c r="I148" i="28"/>
  <c r="M146" i="28"/>
  <c r="Q144" i="28"/>
  <c r="E140" i="28"/>
  <c r="Q138" i="28"/>
  <c r="E137" i="28"/>
  <c r="I135" i="28"/>
  <c r="M111" i="29"/>
  <c r="J86" i="31"/>
  <c r="H84" i="31"/>
  <c r="H88" i="31"/>
  <c r="N98" i="32"/>
  <c r="L95" i="32"/>
  <c r="L99" i="32"/>
  <c r="H101" i="32"/>
  <c r="H89" i="32"/>
  <c r="H103" i="32"/>
  <c r="H83" i="32" s="1"/>
  <c r="H84" i="32"/>
  <c r="H91" i="32"/>
  <c r="H105" i="32"/>
  <c r="N34" i="34"/>
  <c r="Q58" i="35"/>
  <c r="G67" i="41"/>
  <c r="G82" i="41"/>
  <c r="K54" i="41"/>
  <c r="K50" i="41" s="1"/>
  <c r="K75" i="41"/>
  <c r="O52" i="41"/>
  <c r="O73" i="41"/>
  <c r="C72" i="41"/>
  <c r="C51" i="41"/>
  <c r="O76" i="26"/>
  <c r="O173" i="6" s="1"/>
  <c r="P128" i="27"/>
  <c r="D127" i="27"/>
  <c r="H125" i="27"/>
  <c r="P148" i="28"/>
  <c r="D147" i="28"/>
  <c r="H145" i="28"/>
  <c r="L143" i="28"/>
  <c r="K111" i="29"/>
  <c r="O108" i="29"/>
  <c r="I86" i="31"/>
  <c r="G99" i="31"/>
  <c r="C120" i="33"/>
  <c r="C97" i="31"/>
  <c r="G95" i="31"/>
  <c r="G119" i="33"/>
  <c r="K118" i="33"/>
  <c r="G117" i="33"/>
  <c r="G88" i="31"/>
  <c r="C112" i="33"/>
  <c r="C90" i="31"/>
  <c r="C104" i="31"/>
  <c r="C92" i="31"/>
  <c r="C106" i="31"/>
  <c r="C87" i="31"/>
  <c r="C94" i="31"/>
  <c r="C101" i="31"/>
  <c r="C108" i="31"/>
  <c r="M98" i="32"/>
  <c r="Q87" i="32"/>
  <c r="Q84" i="32"/>
  <c r="K99" i="32"/>
  <c r="G101" i="32"/>
  <c r="G89" i="32"/>
  <c r="G103" i="32"/>
  <c r="G84" i="32"/>
  <c r="G91" i="32"/>
  <c r="G105" i="32"/>
  <c r="D106" i="33"/>
  <c r="D94" i="33"/>
  <c r="Q59" i="47"/>
  <c r="C58" i="26"/>
  <c r="C56" i="26" s="1"/>
  <c r="C115" i="6" s="1"/>
  <c r="L156" i="28"/>
  <c r="K159" i="28"/>
  <c r="G158" i="28"/>
  <c r="K156" i="28"/>
  <c r="O154" i="28"/>
  <c r="O151" i="28"/>
  <c r="K149" i="28"/>
  <c r="G148" i="28"/>
  <c r="K146" i="28"/>
  <c r="O144" i="28"/>
  <c r="C140" i="28"/>
  <c r="O138" i="28"/>
  <c r="C137" i="28"/>
  <c r="G135" i="28"/>
  <c r="E154" i="29"/>
  <c r="C120" i="29"/>
  <c r="M108" i="29"/>
  <c r="M107" i="29" s="1"/>
  <c r="D114" i="29"/>
  <c r="J98" i="31"/>
  <c r="M88" i="31"/>
  <c r="H86" i="31"/>
  <c r="B120" i="31"/>
  <c r="B89" i="31"/>
  <c r="B96" i="31"/>
  <c r="B103" i="31"/>
  <c r="N87" i="32"/>
  <c r="P84" i="32"/>
  <c r="F36" i="30"/>
  <c r="F101" i="32"/>
  <c r="F89" i="32"/>
  <c r="F103" i="32"/>
  <c r="L34" i="34"/>
  <c r="J66" i="37"/>
  <c r="J81" i="37"/>
  <c r="N74" i="37"/>
  <c r="N53" i="37"/>
  <c r="M67" i="44"/>
  <c r="M85" i="44"/>
  <c r="E64" i="44"/>
  <c r="E82" i="44"/>
  <c r="J153" i="28"/>
  <c r="F150" i="28"/>
  <c r="N148" i="28"/>
  <c r="B147" i="28"/>
  <c r="F145" i="28"/>
  <c r="J143" i="28"/>
  <c r="B99" i="28"/>
  <c r="K108" i="29"/>
  <c r="E37" i="30"/>
  <c r="E174" i="6" s="1"/>
  <c r="J104" i="31"/>
  <c r="J100" i="31"/>
  <c r="I98" i="31"/>
  <c r="E119" i="33"/>
  <c r="E117" i="33"/>
  <c r="B93" i="32"/>
  <c r="O84" i="32"/>
  <c r="E101" i="32"/>
  <c r="E89" i="32"/>
  <c r="E103" i="32"/>
  <c r="E84" i="32"/>
  <c r="E91" i="32"/>
  <c r="E105" i="32"/>
  <c r="K34" i="34"/>
  <c r="E35" i="34"/>
  <c r="L67" i="37"/>
  <c r="L50" i="37" s="1"/>
  <c r="L68" i="26"/>
  <c r="G63" i="26"/>
  <c r="Q117" i="27"/>
  <c r="Q110" i="27"/>
  <c r="I159" i="28"/>
  <c r="E158" i="28"/>
  <c r="I156" i="28"/>
  <c r="M154" i="28"/>
  <c r="M151" i="28"/>
  <c r="I149" i="28"/>
  <c r="E148" i="28"/>
  <c r="I146" i="28"/>
  <c r="M144" i="28"/>
  <c r="Q141" i="28"/>
  <c r="Q139" i="28"/>
  <c r="M138" i="28"/>
  <c r="Q136" i="28"/>
  <c r="E135" i="28"/>
  <c r="B149" i="29"/>
  <c r="I108" i="29"/>
  <c r="B114" i="29"/>
  <c r="I104" i="31"/>
  <c r="J102" i="31"/>
  <c r="I100" i="31"/>
  <c r="H98" i="31"/>
  <c r="J96" i="31"/>
  <c r="J90" i="31"/>
  <c r="J88" i="31"/>
  <c r="Q103" i="32"/>
  <c r="Q100" i="32"/>
  <c r="J34" i="34"/>
  <c r="Q65" i="35"/>
  <c r="Q51" i="35"/>
  <c r="K67" i="37"/>
  <c r="D37" i="38"/>
  <c r="D176" i="6" s="1"/>
  <c r="O74" i="26"/>
  <c r="O171" i="6" s="1"/>
  <c r="P129" i="27"/>
  <c r="P126" i="27"/>
  <c r="D150" i="28"/>
  <c r="P149" i="28"/>
  <c r="L148" i="28"/>
  <c r="P146" i="28"/>
  <c r="D145" i="28"/>
  <c r="H143" i="28"/>
  <c r="P133" i="28"/>
  <c r="H108" i="29"/>
  <c r="M128" i="29"/>
  <c r="M123" i="29" s="1"/>
  <c r="H104" i="31"/>
  <c r="I102" i="31"/>
  <c r="H100" i="31"/>
  <c r="I96" i="31"/>
  <c r="J94" i="31"/>
  <c r="H92" i="31"/>
  <c r="I90" i="31"/>
  <c r="I88" i="31"/>
  <c r="C119" i="33"/>
  <c r="G118" i="33"/>
  <c r="C117" i="33"/>
  <c r="I120" i="32"/>
  <c r="P100" i="32"/>
  <c r="B90" i="32"/>
  <c r="M84" i="32"/>
  <c r="J57" i="36"/>
  <c r="J54" i="36"/>
  <c r="I67" i="37"/>
  <c r="G69" i="45"/>
  <c r="G87" i="45"/>
  <c r="O68" i="45"/>
  <c r="O86" i="45"/>
  <c r="O83" i="45"/>
  <c r="O65" i="45"/>
  <c r="C82" i="45"/>
  <c r="C64" i="45"/>
  <c r="G68" i="45"/>
  <c r="G73" i="45"/>
  <c r="G80" i="45"/>
  <c r="G71" i="45"/>
  <c r="G67" i="45"/>
  <c r="G159" i="28"/>
  <c r="C158" i="28"/>
  <c r="G156" i="28"/>
  <c r="K154" i="28"/>
  <c r="K151" i="28"/>
  <c r="G149" i="28"/>
  <c r="C148" i="28"/>
  <c r="G146" i="28"/>
  <c r="K144" i="28"/>
  <c r="O141" i="28"/>
  <c r="O139" i="28"/>
  <c r="K138" i="28"/>
  <c r="O136" i="28"/>
  <c r="C135" i="28"/>
  <c r="G144" i="29"/>
  <c r="D120" i="29"/>
  <c r="N36" i="30"/>
  <c r="H102" i="31"/>
  <c r="I94" i="31"/>
  <c r="M117" i="32"/>
  <c r="O103" i="32"/>
  <c r="O100" i="32"/>
  <c r="Q89" i="32"/>
  <c r="Q86" i="32"/>
  <c r="L84" i="32"/>
  <c r="B36" i="30"/>
  <c r="B89" i="32"/>
  <c r="B103" i="32"/>
  <c r="B91" i="32"/>
  <c r="B105" i="32"/>
  <c r="C52" i="35"/>
  <c r="C59" i="35"/>
  <c r="J104" i="27"/>
  <c r="B104" i="28"/>
  <c r="J156" i="29"/>
  <c r="E144" i="29"/>
  <c r="Q122" i="33"/>
  <c r="E118" i="33"/>
  <c r="N103" i="32"/>
  <c r="N100" i="32"/>
  <c r="P89" i="32"/>
  <c r="P86" i="32"/>
  <c r="M56" i="35"/>
  <c r="D61" i="36"/>
  <c r="F58" i="22"/>
  <c r="F111" i="6" s="1"/>
  <c r="O64" i="26"/>
  <c r="C63" i="26"/>
  <c r="Q128" i="27"/>
  <c r="I125" i="27"/>
  <c r="Q115" i="27"/>
  <c r="M110" i="27"/>
  <c r="Q108" i="27"/>
  <c r="E159" i="28"/>
  <c r="Q157" i="28"/>
  <c r="E156" i="28"/>
  <c r="I154" i="28"/>
  <c r="I151" i="28"/>
  <c r="E149" i="28"/>
  <c r="Q147" i="28"/>
  <c r="E146" i="28"/>
  <c r="I144" i="28"/>
  <c r="M141" i="28"/>
  <c r="M139" i="28"/>
  <c r="I138" i="28"/>
  <c r="M136" i="28"/>
  <c r="Q134" i="28"/>
  <c r="C144" i="29"/>
  <c r="B120" i="29"/>
  <c r="I112" i="32"/>
  <c r="M103" i="32"/>
  <c r="M100" i="32"/>
  <c r="O89" i="32"/>
  <c r="O86" i="32"/>
  <c r="F34" i="34"/>
  <c r="F35" i="34"/>
  <c r="M65" i="35"/>
  <c r="Q61" i="35"/>
  <c r="M51" i="35"/>
  <c r="G76" i="26"/>
  <c r="G173" i="6" s="1"/>
  <c r="G125" i="27"/>
  <c r="P124" i="27"/>
  <c r="H104" i="27"/>
  <c r="Q141" i="29"/>
  <c r="O122" i="33"/>
  <c r="O121" i="33"/>
  <c r="O98" i="31"/>
  <c r="C118" i="33"/>
  <c r="Q108" i="32"/>
  <c r="N89" i="32"/>
  <c r="N86" i="32"/>
  <c r="P61" i="35"/>
  <c r="J66" i="41"/>
  <c r="J81" i="41"/>
  <c r="K90" i="44"/>
  <c r="K76" i="43"/>
  <c r="K88" i="44"/>
  <c r="K70" i="43"/>
  <c r="O82" i="44"/>
  <c r="O64" i="43"/>
  <c r="C81" i="44"/>
  <c r="C63" i="43"/>
  <c r="N84" i="45"/>
  <c r="N66" i="45"/>
  <c r="B83" i="45"/>
  <c r="B65" i="45"/>
  <c r="F81" i="45"/>
  <c r="F63" i="45"/>
  <c r="M53" i="41"/>
  <c r="M74" i="41"/>
  <c r="Q51" i="41"/>
  <c r="Q72" i="41"/>
  <c r="O34" i="42"/>
  <c r="O37" i="42"/>
  <c r="O177" i="6" s="1"/>
  <c r="M84" i="45"/>
  <c r="M66" i="45"/>
  <c r="Q82" i="45"/>
  <c r="Q64" i="45"/>
  <c r="E81" i="45"/>
  <c r="E63" i="45"/>
  <c r="C61" i="47"/>
  <c r="C55" i="47"/>
  <c r="C52" i="47"/>
  <c r="C68" i="49"/>
  <c r="P55" i="48"/>
  <c r="P53" i="48"/>
  <c r="P57" i="48"/>
  <c r="P54" i="48"/>
  <c r="N34" i="42"/>
  <c r="N37" i="42"/>
  <c r="N177" i="6" s="1"/>
  <c r="N76" i="45"/>
  <c r="L84" i="45"/>
  <c r="L66" i="45"/>
  <c r="P82" i="45"/>
  <c r="P64" i="45"/>
  <c r="D81" i="45"/>
  <c r="D63" i="45"/>
  <c r="M67" i="39"/>
  <c r="M61" i="39"/>
  <c r="M34" i="42"/>
  <c r="M37" i="42"/>
  <c r="M177" i="6" s="1"/>
  <c r="D72" i="43"/>
  <c r="L64" i="43"/>
  <c r="L82" i="43"/>
  <c r="K84" i="45"/>
  <c r="K66" i="45"/>
  <c r="O82" i="45"/>
  <c r="O64" i="45"/>
  <c r="C81" i="45"/>
  <c r="C63" i="45"/>
  <c r="J100" i="52"/>
  <c r="J77" i="52"/>
  <c r="N75" i="52"/>
  <c r="N98" i="52"/>
  <c r="B74" i="52"/>
  <c r="B97" i="52"/>
  <c r="F60" i="41"/>
  <c r="F55" i="41"/>
  <c r="B55" i="41"/>
  <c r="B60" i="41"/>
  <c r="G90" i="44"/>
  <c r="G76" i="43"/>
  <c r="G88" i="44"/>
  <c r="G70" i="43"/>
  <c r="O87" i="44"/>
  <c r="O69" i="43"/>
  <c r="K82" i="44"/>
  <c r="K64" i="43"/>
  <c r="O80" i="44"/>
  <c r="O76" i="43"/>
  <c r="O63" i="43"/>
  <c r="O70" i="43"/>
  <c r="K76" i="45"/>
  <c r="J84" i="45"/>
  <c r="J66" i="45"/>
  <c r="N82" i="45"/>
  <c r="N64" i="45"/>
  <c r="B81" i="45"/>
  <c r="B63" i="45"/>
  <c r="M64" i="48"/>
  <c r="M77" i="48"/>
  <c r="M58" i="48"/>
  <c r="M75" i="48"/>
  <c r="F59" i="49"/>
  <c r="F76" i="49"/>
  <c r="N55" i="49"/>
  <c r="N72" i="49"/>
  <c r="B54" i="49"/>
  <c r="B71" i="49"/>
  <c r="F52" i="49"/>
  <c r="F69" i="49"/>
  <c r="J52" i="36"/>
  <c r="C82" i="37"/>
  <c r="O57" i="39"/>
  <c r="C58" i="40"/>
  <c r="K37" i="42"/>
  <c r="K177" i="6" s="1"/>
  <c r="K35" i="42"/>
  <c r="J74" i="43"/>
  <c r="J64" i="43"/>
  <c r="J76" i="45"/>
  <c r="C53" i="47"/>
  <c r="P56" i="48"/>
  <c r="Q55" i="36"/>
  <c r="I52" i="36"/>
  <c r="J82" i="40"/>
  <c r="J61" i="39"/>
  <c r="D67" i="41"/>
  <c r="D50" i="41" s="1"/>
  <c r="N53" i="41"/>
  <c r="J37" i="42"/>
  <c r="J177" i="6" s="1"/>
  <c r="J35" i="42"/>
  <c r="Q73" i="43"/>
  <c r="P35" i="46"/>
  <c r="B62" i="47"/>
  <c r="P62" i="48"/>
  <c r="P60" i="36"/>
  <c r="D57" i="36"/>
  <c r="Q36" i="38"/>
  <c r="M74" i="39"/>
  <c r="D86" i="43"/>
  <c r="D76" i="43"/>
  <c r="P73" i="43"/>
  <c r="D70" i="43"/>
  <c r="D66" i="43"/>
  <c r="D84" i="43"/>
  <c r="H64" i="43"/>
  <c r="M80" i="44"/>
  <c r="E57" i="47"/>
  <c r="E74" i="48"/>
  <c r="O60" i="36"/>
  <c r="O55" i="36"/>
  <c r="D54" i="40"/>
  <c r="D61" i="40"/>
  <c r="F63" i="41"/>
  <c r="O67" i="43"/>
  <c r="C90" i="44"/>
  <c r="C76" i="43"/>
  <c r="O89" i="44"/>
  <c r="O71" i="43"/>
  <c r="C88" i="44"/>
  <c r="C70" i="43"/>
  <c r="K87" i="44"/>
  <c r="K69" i="43"/>
  <c r="K80" i="44"/>
  <c r="K63" i="43"/>
  <c r="H90" i="44"/>
  <c r="H76" i="44"/>
  <c r="P66" i="44"/>
  <c r="P64" i="44"/>
  <c r="P76" i="44"/>
  <c r="N72" i="45"/>
  <c r="N62" i="45" s="1"/>
  <c r="N68" i="45"/>
  <c r="M76" i="48"/>
  <c r="M62" i="48"/>
  <c r="O50" i="40"/>
  <c r="C54" i="40"/>
  <c r="C61" i="40"/>
  <c r="C52" i="40"/>
  <c r="C59" i="40"/>
  <c r="F66" i="41"/>
  <c r="J53" i="41"/>
  <c r="G35" i="42"/>
  <c r="D85" i="43"/>
  <c r="O66" i="44"/>
  <c r="O64" i="44"/>
  <c r="C57" i="47"/>
  <c r="C74" i="49"/>
  <c r="C54" i="47"/>
  <c r="I76" i="48"/>
  <c r="D96" i="51"/>
  <c r="D106" i="51"/>
  <c r="D36" i="50"/>
  <c r="D98" i="51"/>
  <c r="D99" i="51"/>
  <c r="Q56" i="36"/>
  <c r="Q53" i="36"/>
  <c r="F59" i="37"/>
  <c r="F57" i="37"/>
  <c r="D34" i="38"/>
  <c r="J57" i="39"/>
  <c r="F56" i="41"/>
  <c r="F35" i="42"/>
  <c r="P34" i="42"/>
  <c r="Q65" i="43"/>
  <c r="N66" i="44"/>
  <c r="N64" i="44"/>
  <c r="C62" i="47"/>
  <c r="K90" i="51"/>
  <c r="K105" i="51"/>
  <c r="G82" i="51"/>
  <c r="G103" i="52"/>
  <c r="O99" i="51"/>
  <c r="O76" i="51"/>
  <c r="P58" i="36"/>
  <c r="C34" i="38"/>
  <c r="B63" i="41"/>
  <c r="D83" i="43"/>
  <c r="D74" i="43"/>
  <c r="P65" i="43"/>
  <c r="D64" i="43"/>
  <c r="D82" i="43"/>
  <c r="I74" i="44"/>
  <c r="I64" i="44"/>
  <c r="O87" i="45"/>
  <c r="Q60" i="47"/>
  <c r="Q53" i="47"/>
  <c r="O58" i="36"/>
  <c r="O56" i="36"/>
  <c r="O53" i="36"/>
  <c r="H75" i="41"/>
  <c r="F59" i="41"/>
  <c r="O66" i="43"/>
  <c r="K89" i="44"/>
  <c r="K71" i="43"/>
  <c r="G87" i="44"/>
  <c r="G69" i="43"/>
  <c r="C82" i="44"/>
  <c r="C64" i="43"/>
  <c r="G80" i="44"/>
  <c r="G63" i="43"/>
  <c r="P89" i="44"/>
  <c r="P71" i="44"/>
  <c r="D61" i="47"/>
  <c r="P61" i="48"/>
  <c r="J60" i="36"/>
  <c r="M72" i="39"/>
  <c r="P65" i="41"/>
  <c r="B56" i="41"/>
  <c r="C35" i="42"/>
  <c r="K66" i="43"/>
  <c r="F68" i="44"/>
  <c r="O71" i="44"/>
  <c r="O85" i="45"/>
  <c r="M72" i="48"/>
  <c r="P59" i="48"/>
  <c r="P52" i="48"/>
  <c r="Q51" i="36"/>
  <c r="Q82" i="39"/>
  <c r="B60" i="40"/>
  <c r="B55" i="40"/>
  <c r="G66" i="43"/>
  <c r="F74" i="44"/>
  <c r="N73" i="44"/>
  <c r="N71" i="44"/>
  <c r="D36" i="30"/>
  <c r="F106" i="33"/>
  <c r="F94" i="33"/>
  <c r="G66" i="36"/>
  <c r="O65" i="36"/>
  <c r="O63" i="36"/>
  <c r="G60" i="36"/>
  <c r="K58" i="36"/>
  <c r="K56" i="36"/>
  <c r="G55" i="36"/>
  <c r="K53" i="36"/>
  <c r="O51" i="36"/>
  <c r="B35" i="38"/>
  <c r="E82" i="39"/>
  <c r="E71" i="39" s="1"/>
  <c r="J67" i="39"/>
  <c r="P60" i="39"/>
  <c r="D57" i="40"/>
  <c r="D58" i="40"/>
  <c r="D56" i="40"/>
  <c r="B65" i="41"/>
  <c r="O65" i="43"/>
  <c r="F71" i="44"/>
  <c r="O63" i="44"/>
  <c r="L71" i="44"/>
  <c r="L67" i="44"/>
  <c r="F66" i="45"/>
  <c r="M61" i="48"/>
  <c r="M59" i="48"/>
  <c r="I74" i="48"/>
  <c r="E56" i="48"/>
  <c r="E73" i="48"/>
  <c r="I71" i="48"/>
  <c r="J58" i="49"/>
  <c r="J75" i="49"/>
  <c r="B55" i="49"/>
  <c r="B72" i="49"/>
  <c r="F53" i="49"/>
  <c r="F70" i="49"/>
  <c r="M121" i="33"/>
  <c r="B67" i="35"/>
  <c r="B61" i="35"/>
  <c r="N65" i="36"/>
  <c r="N63" i="36"/>
  <c r="F60" i="36"/>
  <c r="J58" i="36"/>
  <c r="J56" i="36"/>
  <c r="N51" i="36"/>
  <c r="Q63" i="37"/>
  <c r="I72" i="39"/>
  <c r="I81" i="39"/>
  <c r="O60" i="39"/>
  <c r="C57" i="39"/>
  <c r="C57" i="40"/>
  <c r="C56" i="40"/>
  <c r="I59" i="41"/>
  <c r="I57" i="41"/>
  <c r="K65" i="43"/>
  <c r="N63" i="44"/>
  <c r="K71" i="44"/>
  <c r="K67" i="44"/>
  <c r="G65" i="44"/>
  <c r="G72" i="44"/>
  <c r="B69" i="47"/>
  <c r="B76" i="47"/>
  <c r="N69" i="47"/>
  <c r="C56" i="47"/>
  <c r="N34" i="38"/>
  <c r="P59" i="41"/>
  <c r="P57" i="41"/>
  <c r="P60" i="48"/>
  <c r="K122" i="33"/>
  <c r="K121" i="33"/>
  <c r="Q35" i="34"/>
  <c r="E34" i="34"/>
  <c r="P60" i="35"/>
  <c r="L71" i="37"/>
  <c r="L63" i="36"/>
  <c r="P61" i="36"/>
  <c r="D60" i="36"/>
  <c r="H58" i="36"/>
  <c r="O63" i="37"/>
  <c r="O56" i="37"/>
  <c r="Q80" i="39"/>
  <c r="M66" i="39"/>
  <c r="M60" i="39"/>
  <c r="Q58" i="39"/>
  <c r="H65" i="41"/>
  <c r="O35" i="42"/>
  <c r="K63" i="44"/>
  <c r="I73" i="44"/>
  <c r="I71" i="44"/>
  <c r="M68" i="44"/>
  <c r="I67" i="44"/>
  <c r="M65" i="44"/>
  <c r="E36" i="42"/>
  <c r="E80" i="44"/>
  <c r="C66" i="45"/>
  <c r="F34" i="46"/>
  <c r="Q70" i="48"/>
  <c r="J61" i="48"/>
  <c r="J59" i="48"/>
  <c r="J52" i="48"/>
  <c r="O54" i="49"/>
  <c r="O71" i="49"/>
  <c r="C53" i="49"/>
  <c r="C70" i="49"/>
  <c r="G68" i="49"/>
  <c r="B106" i="33"/>
  <c r="F104" i="33"/>
  <c r="F100" i="33"/>
  <c r="F98" i="33"/>
  <c r="B94" i="33"/>
  <c r="F90" i="33"/>
  <c r="O67" i="36"/>
  <c r="K65" i="36"/>
  <c r="K63" i="36"/>
  <c r="O61" i="36"/>
  <c r="G58" i="36"/>
  <c r="G56" i="36"/>
  <c r="G53" i="36"/>
  <c r="K51" i="36"/>
  <c r="C66" i="37"/>
  <c r="M63" i="37"/>
  <c r="M56" i="37"/>
  <c r="P58" i="39"/>
  <c r="E66" i="40"/>
  <c r="D65" i="40"/>
  <c r="D63" i="40"/>
  <c r="D51" i="40"/>
  <c r="F82" i="41"/>
  <c r="B52" i="41"/>
  <c r="F57" i="41"/>
  <c r="N59" i="41"/>
  <c r="N57" i="41"/>
  <c r="N35" i="42"/>
  <c r="G64" i="43"/>
  <c r="H88" i="44"/>
  <c r="P70" i="44"/>
  <c r="H71" i="44"/>
  <c r="H89" i="44"/>
  <c r="H67" i="44"/>
  <c r="O71" i="45"/>
  <c r="M68" i="45"/>
  <c r="B66" i="45"/>
  <c r="I116" i="32"/>
  <c r="M114" i="32"/>
  <c r="J79" i="36"/>
  <c r="B57" i="35"/>
  <c r="B54" i="35"/>
  <c r="N67" i="36"/>
  <c r="J63" i="36"/>
  <c r="N61" i="36"/>
  <c r="F58" i="36"/>
  <c r="O82" i="37"/>
  <c r="C72" i="37"/>
  <c r="Q65" i="37"/>
  <c r="L63" i="37"/>
  <c r="L56" i="37"/>
  <c r="O58" i="39"/>
  <c r="C63" i="40"/>
  <c r="E59" i="41"/>
  <c r="E57" i="41"/>
  <c r="Q55" i="41"/>
  <c r="M35" i="42"/>
  <c r="P87" i="44"/>
  <c r="O70" i="44"/>
  <c r="L66" i="44"/>
  <c r="G67" i="44"/>
  <c r="C67" i="44"/>
  <c r="C65" i="44"/>
  <c r="P105" i="33"/>
  <c r="D104" i="33"/>
  <c r="D100" i="33"/>
  <c r="P99" i="33"/>
  <c r="D98" i="33"/>
  <c r="P93" i="33"/>
  <c r="D90" i="33"/>
  <c r="P88" i="33"/>
  <c r="B34" i="34"/>
  <c r="M67" i="36"/>
  <c r="I63" i="36"/>
  <c r="M61" i="36"/>
  <c r="M50" i="36" s="1"/>
  <c r="Q59" i="36"/>
  <c r="E58" i="36"/>
  <c r="Q57" i="36"/>
  <c r="E53" i="36"/>
  <c r="I51" i="36"/>
  <c r="K63" i="37"/>
  <c r="K56" i="37"/>
  <c r="N65" i="37"/>
  <c r="N63" i="37"/>
  <c r="F60" i="37"/>
  <c r="J56" i="37"/>
  <c r="F55" i="37"/>
  <c r="J34" i="38"/>
  <c r="J60" i="39"/>
  <c r="N58" i="39"/>
  <c r="D53" i="40"/>
  <c r="B65" i="40"/>
  <c r="B63" i="40"/>
  <c r="N52" i="40"/>
  <c r="B51" i="40"/>
  <c r="C82" i="41"/>
  <c r="P66" i="41"/>
  <c r="P81" i="41"/>
  <c r="I35" i="42"/>
  <c r="H87" i="44"/>
  <c r="P74" i="44"/>
  <c r="N70" i="44"/>
  <c r="K66" i="44"/>
  <c r="F67" i="44"/>
  <c r="B65" i="44"/>
  <c r="B63" i="44"/>
  <c r="C34" i="46"/>
  <c r="K91" i="51"/>
  <c r="K106" i="51"/>
  <c r="K79" i="51"/>
  <c r="K102" i="51"/>
  <c r="C99" i="51"/>
  <c r="C76" i="51"/>
  <c r="K85" i="51"/>
  <c r="K82" i="51"/>
  <c r="K83" i="51"/>
  <c r="K73" i="51"/>
  <c r="K77" i="51"/>
  <c r="M35" i="34"/>
  <c r="P58" i="35"/>
  <c r="H63" i="36"/>
  <c r="L61" i="36"/>
  <c r="D58" i="36"/>
  <c r="P57" i="36"/>
  <c r="L54" i="39"/>
  <c r="Q63" i="39"/>
  <c r="I60" i="39"/>
  <c r="M58" i="39"/>
  <c r="C53" i="40"/>
  <c r="Q55" i="40"/>
  <c r="Q53" i="40"/>
  <c r="Q60" i="40"/>
  <c r="Q51" i="40"/>
  <c r="Q58" i="40"/>
  <c r="Q65" i="40"/>
  <c r="B82" i="41"/>
  <c r="N51" i="41"/>
  <c r="O66" i="41"/>
  <c r="O81" i="41"/>
  <c r="K34" i="42"/>
  <c r="G73" i="43"/>
  <c r="M86" i="44"/>
  <c r="O74" i="44"/>
  <c r="L70" i="44"/>
  <c r="J66" i="44"/>
  <c r="F63" i="44"/>
  <c r="E73" i="44"/>
  <c r="E71" i="44"/>
  <c r="I68" i="44"/>
  <c r="E67" i="44"/>
  <c r="I65" i="44"/>
  <c r="M63" i="44"/>
  <c r="B34" i="46"/>
  <c r="B35" i="46"/>
  <c r="G55" i="47"/>
  <c r="B104" i="33"/>
  <c r="B100" i="33"/>
  <c r="B98" i="33"/>
  <c r="B90" i="33"/>
  <c r="N81" i="35"/>
  <c r="K67" i="36"/>
  <c r="G65" i="36"/>
  <c r="G63" i="36"/>
  <c r="K61" i="36"/>
  <c r="O59" i="36"/>
  <c r="O57" i="36"/>
  <c r="O54" i="36"/>
  <c r="O50" i="36" s="1"/>
  <c r="G51" i="36"/>
  <c r="L52" i="39"/>
  <c r="P65" i="39"/>
  <c r="P63" i="39"/>
  <c r="H60" i="39"/>
  <c r="L58" i="39"/>
  <c r="P72" i="40"/>
  <c r="J34" i="42"/>
  <c r="N74" i="44"/>
  <c r="K70" i="44"/>
  <c r="D62" i="44"/>
  <c r="J71" i="45"/>
  <c r="I63" i="45"/>
  <c r="I114" i="32"/>
  <c r="B52" i="35"/>
  <c r="F63" i="36"/>
  <c r="J61" i="36"/>
  <c r="N59" i="36"/>
  <c r="N57" i="36"/>
  <c r="O63" i="39"/>
  <c r="Q53" i="41"/>
  <c r="Q74" i="41"/>
  <c r="E52" i="41"/>
  <c r="E73" i="41"/>
  <c r="O72" i="43"/>
  <c r="N76" i="43"/>
  <c r="J72" i="43"/>
  <c r="N70" i="43"/>
  <c r="N66" i="43"/>
  <c r="J70" i="44"/>
  <c r="M72" i="45"/>
  <c r="K74" i="49"/>
  <c r="P103" i="51"/>
  <c r="P96" i="51"/>
  <c r="P89" i="33"/>
  <c r="P37" i="34"/>
  <c r="P175" i="6" s="1"/>
  <c r="J72" i="35"/>
  <c r="I67" i="36"/>
  <c r="E65" i="36"/>
  <c r="E63" i="36"/>
  <c r="M59" i="36"/>
  <c r="M57" i="36"/>
  <c r="M54" i="36"/>
  <c r="Q52" i="36"/>
  <c r="E51" i="36"/>
  <c r="J65" i="37"/>
  <c r="J63" i="37"/>
  <c r="F56" i="37"/>
  <c r="N37" i="38"/>
  <c r="N176" i="6" s="1"/>
  <c r="F34" i="38"/>
  <c r="N63" i="39"/>
  <c r="J58" i="39"/>
  <c r="B71" i="40"/>
  <c r="C65" i="40"/>
  <c r="B67" i="40"/>
  <c r="B61" i="40"/>
  <c r="L66" i="41"/>
  <c r="L50" i="41" s="1"/>
  <c r="L81" i="41"/>
  <c r="G34" i="42"/>
  <c r="L35" i="42"/>
  <c r="L81" i="43"/>
  <c r="L90" i="43"/>
  <c r="K72" i="43"/>
  <c r="Q74" i="43"/>
  <c r="I72" i="43"/>
  <c r="M66" i="43"/>
  <c r="Q64" i="43"/>
  <c r="L73" i="44"/>
  <c r="F65" i="44"/>
  <c r="O80" i="45"/>
  <c r="L72" i="45"/>
  <c r="P84" i="45"/>
  <c r="P66" i="45"/>
  <c r="D83" i="45"/>
  <c r="D65" i="45"/>
  <c r="H81" i="45"/>
  <c r="H63" i="45"/>
  <c r="P36" i="46"/>
  <c r="B60" i="47"/>
  <c r="B53" i="47"/>
  <c r="I53" i="48"/>
  <c r="I35" i="34"/>
  <c r="P63" i="35"/>
  <c r="D63" i="36"/>
  <c r="H61" i="36"/>
  <c r="L57" i="36"/>
  <c r="Q67" i="39"/>
  <c r="M63" i="39"/>
  <c r="Q61" i="39"/>
  <c r="K66" i="41"/>
  <c r="K81" i="41"/>
  <c r="G55" i="41"/>
  <c r="G60" i="41"/>
  <c r="F34" i="42"/>
  <c r="Q34" i="42"/>
  <c r="Q37" i="42"/>
  <c r="Q177" i="6" s="1"/>
  <c r="D90" i="43"/>
  <c r="L76" i="43"/>
  <c r="P74" i="43"/>
  <c r="H72" i="43"/>
  <c r="L70" i="43"/>
  <c r="L66" i="43"/>
  <c r="P64" i="43"/>
  <c r="D63" i="43"/>
  <c r="D81" i="43"/>
  <c r="M84" i="44"/>
  <c r="K73" i="44"/>
  <c r="K72" i="45"/>
  <c r="O84" i="45"/>
  <c r="O66" i="45"/>
  <c r="C83" i="45"/>
  <c r="C65" i="45"/>
  <c r="G81" i="45"/>
  <c r="G63" i="45"/>
  <c r="E60" i="47"/>
  <c r="E55" i="47"/>
  <c r="G68" i="48"/>
  <c r="F105" i="52"/>
  <c r="J60" i="48"/>
  <c r="G61" i="49"/>
  <c r="G59" i="49"/>
  <c r="H88" i="51"/>
  <c r="H84" i="51"/>
  <c r="H80" i="51"/>
  <c r="C74" i="52"/>
  <c r="I88" i="53"/>
  <c r="I84" i="53"/>
  <c r="I82" i="53"/>
  <c r="I80" i="53"/>
  <c r="M36" i="50"/>
  <c r="G98" i="51"/>
  <c r="I90" i="53"/>
  <c r="I86" i="53"/>
  <c r="M56" i="48"/>
  <c r="L97" i="51"/>
  <c r="K76" i="51"/>
  <c r="F89" i="52"/>
  <c r="F85" i="52"/>
  <c r="O71" i="48"/>
  <c r="D77" i="52"/>
  <c r="H75" i="52"/>
  <c r="J62" i="48"/>
  <c r="J56" i="48"/>
  <c r="C85" i="52"/>
  <c r="M57" i="48"/>
  <c r="M54" i="48"/>
  <c r="E68" i="48"/>
  <c r="J60" i="49"/>
  <c r="O106" i="51"/>
  <c r="J96" i="52"/>
  <c r="L83" i="53"/>
  <c r="G105" i="51"/>
  <c r="I80" i="52"/>
  <c r="N104" i="51"/>
  <c r="D78" i="52"/>
  <c r="D75" i="52"/>
  <c r="H73" i="52"/>
  <c r="J57" i="48"/>
  <c r="J54" i="48"/>
  <c r="G60" i="49"/>
  <c r="O56" i="49"/>
  <c r="H83" i="51"/>
  <c r="G84" i="52"/>
  <c r="G82" i="52"/>
  <c r="G80" i="52"/>
  <c r="I83" i="53"/>
  <c r="J73" i="43"/>
  <c r="N86" i="44"/>
  <c r="N65" i="43"/>
  <c r="N71" i="47"/>
  <c r="F72" i="49"/>
  <c r="J70" i="49"/>
  <c r="M64" i="49"/>
  <c r="M57" i="49"/>
  <c r="Q57" i="49"/>
  <c r="I37" i="50"/>
  <c r="I179" i="6" s="1"/>
  <c r="I90" i="52"/>
  <c r="O77" i="53"/>
  <c r="D55" i="39"/>
  <c r="I73" i="43"/>
  <c r="M65" i="43"/>
  <c r="Q63" i="43"/>
  <c r="G86" i="45"/>
  <c r="L73" i="45"/>
  <c r="L71" i="45"/>
  <c r="M72" i="47"/>
  <c r="B61" i="47"/>
  <c r="N53" i="47"/>
  <c r="B52" i="47"/>
  <c r="C62" i="48"/>
  <c r="K61" i="48"/>
  <c r="K59" i="48"/>
  <c r="C56" i="48"/>
  <c r="K52" i="48"/>
  <c r="I70" i="49"/>
  <c r="L57" i="49"/>
  <c r="B103" i="51"/>
  <c r="K103" i="51"/>
  <c r="M85" i="51"/>
  <c r="Q78" i="51"/>
  <c r="M77" i="51"/>
  <c r="Q98" i="52"/>
  <c r="E74" i="51"/>
  <c r="D88" i="52"/>
  <c r="D84" i="52"/>
  <c r="D82" i="52"/>
  <c r="D80" i="52"/>
  <c r="D73" i="52"/>
  <c r="F58" i="39"/>
  <c r="M65" i="41"/>
  <c r="M63" i="41"/>
  <c r="E60" i="41"/>
  <c r="I56" i="41"/>
  <c r="E55" i="41"/>
  <c r="L34" i="42"/>
  <c r="G89" i="44"/>
  <c r="C87" i="44"/>
  <c r="K86" i="44"/>
  <c r="G85" i="44"/>
  <c r="K83" i="44"/>
  <c r="O81" i="44"/>
  <c r="C80" i="44"/>
  <c r="M72" i="44"/>
  <c r="E68" i="44"/>
  <c r="Q66" i="44"/>
  <c r="E65" i="44"/>
  <c r="I63" i="44"/>
  <c r="G85" i="45"/>
  <c r="K36" i="46"/>
  <c r="I56" i="48"/>
  <c r="E57" i="48"/>
  <c r="E54" i="48"/>
  <c r="I69" i="48"/>
  <c r="G70" i="49"/>
  <c r="N57" i="49"/>
  <c r="O78" i="51"/>
  <c r="K89" i="51"/>
  <c r="O101" i="51"/>
  <c r="O75" i="51"/>
  <c r="G95" i="52"/>
  <c r="E73" i="52"/>
  <c r="F90" i="52"/>
  <c r="F86" i="52"/>
  <c r="F85" i="44"/>
  <c r="J65" i="43"/>
  <c r="N63" i="43"/>
  <c r="M74" i="48"/>
  <c r="Q61" i="49"/>
  <c r="Q59" i="49"/>
  <c r="Q90" i="51"/>
  <c r="N78" i="51"/>
  <c r="E82" i="52"/>
  <c r="O78" i="53"/>
  <c r="K77" i="53"/>
  <c r="Q72" i="43"/>
  <c r="I65" i="43"/>
  <c r="M63" i="43"/>
  <c r="I72" i="47"/>
  <c r="N68" i="49"/>
  <c r="G61" i="48"/>
  <c r="C57" i="48"/>
  <c r="O72" i="48"/>
  <c r="C54" i="48"/>
  <c r="D34" i="50"/>
  <c r="N34" i="50"/>
  <c r="N82" i="51"/>
  <c r="Q84" i="51"/>
  <c r="M75" i="51"/>
  <c r="B82" i="52"/>
  <c r="D90" i="52"/>
  <c r="D86" i="52"/>
  <c r="N66" i="40"/>
  <c r="N60" i="40"/>
  <c r="B59" i="40"/>
  <c r="B57" i="40"/>
  <c r="N55" i="40"/>
  <c r="B54" i="40"/>
  <c r="D73" i="43"/>
  <c r="P72" i="43"/>
  <c r="H65" i="43"/>
  <c r="L63" i="43"/>
  <c r="N34" i="46"/>
  <c r="L59" i="48"/>
  <c r="D56" i="48"/>
  <c r="D51" i="48" s="1"/>
  <c r="L52" i="48"/>
  <c r="F61" i="48"/>
  <c r="B57" i="48"/>
  <c r="B54" i="48"/>
  <c r="F52" i="48"/>
  <c r="O61" i="49"/>
  <c r="O59" i="49"/>
  <c r="G56" i="49"/>
  <c r="G51" i="49" s="1"/>
  <c r="C34" i="50"/>
  <c r="H89" i="51"/>
  <c r="P88" i="51"/>
  <c r="H85" i="51"/>
  <c r="P84" i="51"/>
  <c r="P80" i="51"/>
  <c r="C90" i="52"/>
  <c r="Q88" i="53"/>
  <c r="Q84" i="53"/>
  <c r="Q82" i="53"/>
  <c r="Q80" i="53"/>
  <c r="M78" i="53"/>
  <c r="I77" i="53"/>
  <c r="I65" i="41"/>
  <c r="I63" i="41"/>
  <c r="Q59" i="41"/>
  <c r="Q57" i="41"/>
  <c r="E56" i="41"/>
  <c r="H34" i="42"/>
  <c r="M76" i="44"/>
  <c r="I72" i="44"/>
  <c r="M70" i="44"/>
  <c r="M66" i="44"/>
  <c r="Q64" i="44"/>
  <c r="E63" i="44"/>
  <c r="G36" i="46"/>
  <c r="N75" i="47"/>
  <c r="I59" i="48"/>
  <c r="I52" i="48"/>
  <c r="E61" i="48"/>
  <c r="E59" i="48"/>
  <c r="M55" i="48"/>
  <c r="N61" i="49"/>
  <c r="C86" i="51"/>
  <c r="O88" i="51"/>
  <c r="O80" i="51"/>
  <c r="K78" i="51"/>
  <c r="E90" i="52"/>
  <c r="B104" i="52"/>
  <c r="N95" i="52"/>
  <c r="P88" i="53"/>
  <c r="P84" i="53"/>
  <c r="P80" i="53"/>
  <c r="M57" i="39"/>
  <c r="N72" i="43"/>
  <c r="F86" i="44"/>
  <c r="J63" i="43"/>
  <c r="M73" i="48"/>
  <c r="H59" i="48"/>
  <c r="N75" i="49"/>
  <c r="K101" i="51"/>
  <c r="B90" i="52"/>
  <c r="I83" i="52"/>
  <c r="I74" i="52"/>
  <c r="O88" i="53"/>
  <c r="O84" i="53"/>
  <c r="O82" i="53"/>
  <c r="O80" i="53"/>
  <c r="K78" i="53"/>
  <c r="G77" i="53"/>
  <c r="M72" i="43"/>
  <c r="Q66" i="43"/>
  <c r="I63" i="43"/>
  <c r="P72" i="45"/>
  <c r="B55" i="47"/>
  <c r="G59" i="48"/>
  <c r="O55" i="48"/>
  <c r="C61" i="48"/>
  <c r="C59" i="48"/>
  <c r="O70" i="48"/>
  <c r="C52" i="48"/>
  <c r="J34" i="50"/>
  <c r="I90" i="51"/>
  <c r="M88" i="51"/>
  <c r="Q86" i="51"/>
  <c r="M82" i="51"/>
  <c r="M80" i="51"/>
  <c r="M73" i="51"/>
  <c r="H83" i="52"/>
  <c r="P77" i="52"/>
  <c r="D76" i="52"/>
  <c r="N88" i="53"/>
  <c r="N84" i="53"/>
  <c r="N80" i="53"/>
  <c r="N58" i="40"/>
  <c r="N56" i="40"/>
  <c r="N53" i="40"/>
  <c r="B52" i="40"/>
  <c r="B50" i="40" s="1"/>
  <c r="P76" i="43"/>
  <c r="L72" i="43"/>
  <c r="P70" i="43"/>
  <c r="P66" i="43"/>
  <c r="D65" i="43"/>
  <c r="H63" i="43"/>
  <c r="D74" i="47"/>
  <c r="D59" i="48"/>
  <c r="B61" i="48"/>
  <c r="N60" i="48"/>
  <c r="B59" i="48"/>
  <c r="B52" i="48"/>
  <c r="N85" i="51"/>
  <c r="L88" i="51"/>
  <c r="L84" i="51"/>
  <c r="L80" i="51"/>
  <c r="G83" i="52"/>
  <c r="Q90" i="53"/>
  <c r="M88" i="53"/>
  <c r="Q86" i="53"/>
  <c r="M84" i="53"/>
  <c r="M82" i="53"/>
  <c r="M80" i="53"/>
  <c r="I78" i="53"/>
  <c r="E77" i="53"/>
  <c r="E65" i="41"/>
  <c r="E63" i="41"/>
  <c r="M59" i="41"/>
  <c r="M57" i="41"/>
  <c r="P81" i="43"/>
  <c r="D34" i="42"/>
  <c r="P88" i="44"/>
  <c r="I76" i="44"/>
  <c r="M74" i="44"/>
  <c r="E72" i="44"/>
  <c r="I70" i="44"/>
  <c r="I66" i="44"/>
  <c r="M64" i="44"/>
  <c r="Q36" i="42"/>
  <c r="C36" i="46"/>
  <c r="D60" i="47"/>
  <c r="P74" i="48"/>
  <c r="I55" i="48"/>
  <c r="Q77" i="48"/>
  <c r="M60" i="48"/>
  <c r="I72" i="48"/>
  <c r="M53" i="48"/>
  <c r="J61" i="49"/>
  <c r="B56" i="49"/>
  <c r="B82" i="51"/>
  <c r="O105" i="51"/>
  <c r="K88" i="51"/>
  <c r="O104" i="51"/>
  <c r="K84" i="51"/>
  <c r="K80" i="51"/>
  <c r="J106" i="52"/>
  <c r="F83" i="52"/>
  <c r="J102" i="52"/>
  <c r="F74" i="52"/>
  <c r="L88" i="53"/>
  <c r="L84" i="53"/>
  <c r="L80" i="53"/>
  <c r="K93" i="6"/>
  <c r="M98" i="11"/>
  <c r="E154" i="12"/>
  <c r="E154" i="11"/>
  <c r="M151" i="12"/>
  <c r="M151" i="11"/>
  <c r="M150" i="12"/>
  <c r="M150" i="11"/>
  <c r="E150" i="12"/>
  <c r="E150" i="11"/>
  <c r="E149" i="12"/>
  <c r="E149" i="11"/>
  <c r="I148" i="12"/>
  <c r="I148" i="11"/>
  <c r="M147" i="12"/>
  <c r="M147" i="11"/>
  <c r="E147" i="12"/>
  <c r="E147" i="11"/>
  <c r="I146" i="12"/>
  <c r="I146" i="11"/>
  <c r="M143" i="12"/>
  <c r="M143" i="11"/>
  <c r="M142" i="12"/>
  <c r="M142" i="11"/>
  <c r="M141" i="12"/>
  <c r="M141" i="11"/>
  <c r="I140" i="12"/>
  <c r="I140" i="11"/>
  <c r="H213" i="17"/>
  <c r="H207" i="17"/>
  <c r="B93" i="6"/>
  <c r="N245" i="21"/>
  <c r="N206" i="19"/>
  <c r="B245" i="21"/>
  <c r="B206" i="19"/>
  <c r="F244" i="21"/>
  <c r="F203" i="19"/>
  <c r="N243" i="21"/>
  <c r="N200" i="19"/>
  <c r="F243" i="21"/>
  <c r="F200" i="19"/>
  <c r="J242" i="21"/>
  <c r="J199" i="19"/>
  <c r="B242" i="21"/>
  <c r="B199" i="19"/>
  <c r="F234" i="21"/>
  <c r="F187" i="19"/>
  <c r="N233" i="21"/>
  <c r="N184" i="19"/>
  <c r="F233" i="21"/>
  <c r="F184" i="19"/>
  <c r="N232" i="21"/>
  <c r="N181" i="19"/>
  <c r="N232" i="20"/>
  <c r="N231" i="21"/>
  <c r="N180" i="19"/>
  <c r="F231" i="21"/>
  <c r="F180" i="19"/>
  <c r="F223" i="21"/>
  <c r="F168" i="19"/>
  <c r="B222" i="21"/>
  <c r="B165" i="19"/>
  <c r="N221" i="21"/>
  <c r="N164" i="19"/>
  <c r="B221" i="21"/>
  <c r="B164" i="19"/>
  <c r="J219" i="21"/>
  <c r="J162" i="19"/>
  <c r="J214" i="20"/>
  <c r="L55" i="22"/>
  <c r="M93" i="6"/>
  <c r="H93" i="6"/>
  <c r="C93" i="6"/>
  <c r="M136" i="6"/>
  <c r="M135" i="6"/>
  <c r="M134" i="6"/>
  <c r="I132" i="6"/>
  <c r="C131" i="6"/>
  <c r="I130" i="6"/>
  <c r="I127" i="6"/>
  <c r="P66" i="10"/>
  <c r="P155" i="6" s="1"/>
  <c r="P53" i="6"/>
  <c r="L66" i="10"/>
  <c r="L155" i="6" s="1"/>
  <c r="L53" i="6"/>
  <c r="H66" i="10"/>
  <c r="H155" i="6" s="1"/>
  <c r="H53" i="6"/>
  <c r="D66" i="10"/>
  <c r="D155" i="6" s="1"/>
  <c r="D53" i="6"/>
  <c r="P51" i="6"/>
  <c r="P65" i="10"/>
  <c r="P154" i="6" s="1"/>
  <c r="P52" i="6"/>
  <c r="L65" i="10"/>
  <c r="L154" i="6" s="1"/>
  <c r="L52" i="6"/>
  <c r="H51" i="6"/>
  <c r="H65" i="10"/>
  <c r="H154" i="6" s="1"/>
  <c r="H52" i="6"/>
  <c r="D65" i="10"/>
  <c r="D154" i="6" s="1"/>
  <c r="D52" i="6"/>
  <c r="D51" i="6"/>
  <c r="Q154" i="11"/>
  <c r="Q150" i="11"/>
  <c r="Q146" i="11"/>
  <c r="Q140" i="11"/>
  <c r="B145" i="12"/>
  <c r="N99" i="14"/>
  <c r="N160" i="6" s="1"/>
  <c r="O69" i="14"/>
  <c r="K69" i="14"/>
  <c r="G69" i="14"/>
  <c r="C69" i="14"/>
  <c r="O59" i="6"/>
  <c r="O132" i="6" s="1"/>
  <c r="O88" i="14"/>
  <c r="O99" i="14"/>
  <c r="O160" i="6" s="1"/>
  <c r="O58" i="6"/>
  <c r="O87" i="14"/>
  <c r="K87" i="14"/>
  <c r="K99" i="14"/>
  <c r="K160" i="6" s="1"/>
  <c r="G99" i="14"/>
  <c r="G160" i="6" s="1"/>
  <c r="G58" i="6"/>
  <c r="O57" i="6"/>
  <c r="O86" i="14"/>
  <c r="O96" i="14"/>
  <c r="O157" i="6" s="1"/>
  <c r="O55" i="6"/>
  <c r="O130" i="6" s="1"/>
  <c r="O84" i="14"/>
  <c r="K84" i="14"/>
  <c r="K96" i="14"/>
  <c r="K157" i="6" s="1"/>
  <c r="G96" i="14"/>
  <c r="G157" i="6" s="1"/>
  <c r="G55" i="6"/>
  <c r="G130" i="6" s="1"/>
  <c r="C84" i="14"/>
  <c r="C96" i="14"/>
  <c r="C157" i="6" s="1"/>
  <c r="Q253" i="15"/>
  <c r="Q257" i="15"/>
  <c r="Q88" i="14"/>
  <c r="Q250" i="15"/>
  <c r="Q254" i="15"/>
  <c r="M252" i="15"/>
  <c r="M256" i="15"/>
  <c r="M253" i="15"/>
  <c r="M257" i="15"/>
  <c r="E251" i="15"/>
  <c r="E255" i="15"/>
  <c r="E252" i="15"/>
  <c r="E256" i="15"/>
  <c r="E88" i="14"/>
  <c r="Q243" i="15"/>
  <c r="Q247" i="15"/>
  <c r="Q87" i="14"/>
  <c r="Q240" i="15"/>
  <c r="Q244" i="15"/>
  <c r="M242" i="15"/>
  <c r="M246" i="15"/>
  <c r="M243" i="15"/>
  <c r="M247" i="15"/>
  <c r="E241" i="15"/>
  <c r="E245" i="15"/>
  <c r="E242" i="15"/>
  <c r="E246" i="15"/>
  <c r="E87" i="14"/>
  <c r="Q233" i="15"/>
  <c r="Q237" i="15"/>
  <c r="Q86" i="14"/>
  <c r="Q230" i="15"/>
  <c r="Q234" i="15"/>
  <c r="M232" i="15"/>
  <c r="M236" i="15"/>
  <c r="M233" i="15"/>
  <c r="M237" i="15"/>
  <c r="E231" i="15"/>
  <c r="E235" i="15"/>
  <c r="E232" i="15"/>
  <c r="E236" i="15"/>
  <c r="E86" i="14"/>
  <c r="Q223" i="15"/>
  <c r="Q227" i="15"/>
  <c r="Q84" i="14"/>
  <c r="Q224" i="15"/>
  <c r="M222" i="15"/>
  <c r="M226" i="15"/>
  <c r="M223" i="15"/>
  <c r="M227" i="15"/>
  <c r="E221" i="15"/>
  <c r="E225" i="15"/>
  <c r="E222" i="15"/>
  <c r="E226" i="15"/>
  <c r="E84" i="14"/>
  <c r="Q82" i="14"/>
  <c r="I82" i="14"/>
  <c r="E82" i="14"/>
  <c r="Q81" i="14"/>
  <c r="I81" i="14"/>
  <c r="E81" i="14"/>
  <c r="Q80" i="14"/>
  <c r="I80" i="14"/>
  <c r="E80" i="14"/>
  <c r="Q252" i="15"/>
  <c r="M245" i="15"/>
  <c r="E240" i="15"/>
  <c r="Q232" i="15"/>
  <c r="M225" i="15"/>
  <c r="E257" i="15"/>
  <c r="Q255" i="15"/>
  <c r="M254" i="15"/>
  <c r="E247" i="15"/>
  <c r="Q245" i="15"/>
  <c r="M244" i="15"/>
  <c r="E237" i="15"/>
  <c r="M234" i="15"/>
  <c r="E227" i="15"/>
  <c r="Q225" i="15"/>
  <c r="P93" i="6"/>
  <c r="B10" i="7"/>
  <c r="M154" i="12"/>
  <c r="M154" i="11"/>
  <c r="M153" i="12"/>
  <c r="M153" i="11"/>
  <c r="E153" i="12"/>
  <c r="E153" i="11"/>
  <c r="I152" i="12"/>
  <c r="I152" i="11"/>
  <c r="E152" i="12"/>
  <c r="E152" i="11"/>
  <c r="I151" i="12"/>
  <c r="I151" i="11"/>
  <c r="I150" i="12"/>
  <c r="I150" i="11"/>
  <c r="M149" i="12"/>
  <c r="M149" i="11"/>
  <c r="E143" i="12"/>
  <c r="E143" i="11"/>
  <c r="E142" i="12"/>
  <c r="E142" i="11"/>
  <c r="I141" i="12"/>
  <c r="I141" i="11"/>
  <c r="M139" i="12"/>
  <c r="M139" i="11"/>
  <c r="I139" i="12"/>
  <c r="I139" i="11"/>
  <c r="E139" i="12"/>
  <c r="E139" i="11"/>
  <c r="Q138" i="12"/>
  <c r="M138" i="12"/>
  <c r="M138" i="11"/>
  <c r="I138" i="12"/>
  <c r="I138" i="11"/>
  <c r="E138" i="12"/>
  <c r="E138" i="11"/>
  <c r="Q137" i="12"/>
  <c r="M137" i="12"/>
  <c r="M137" i="11"/>
  <c r="I137" i="12"/>
  <c r="I137" i="11"/>
  <c r="E137" i="12"/>
  <c r="E137" i="11"/>
  <c r="Q136" i="12"/>
  <c r="M136" i="12"/>
  <c r="M136" i="11"/>
  <c r="I136" i="12"/>
  <c r="I136" i="11"/>
  <c r="E136" i="12"/>
  <c r="E136" i="11"/>
  <c r="Q135" i="12"/>
  <c r="M135" i="12"/>
  <c r="M135" i="11"/>
  <c r="I135" i="12"/>
  <c r="I135" i="11"/>
  <c r="E135" i="12"/>
  <c r="E135" i="11"/>
  <c r="N63" i="10"/>
  <c r="N145" i="12"/>
  <c r="F63" i="10"/>
  <c r="F145" i="12"/>
  <c r="H249" i="17"/>
  <c r="H77" i="14"/>
  <c r="H106" i="6" s="1"/>
  <c r="H214" i="17"/>
  <c r="H209" i="17"/>
  <c r="H206" i="17"/>
  <c r="D77" i="14"/>
  <c r="D106" i="6" s="1"/>
  <c r="D249" i="17"/>
  <c r="D209" i="17"/>
  <c r="D212" i="17"/>
  <c r="D214" i="17"/>
  <c r="B99" i="14"/>
  <c r="B160" i="6" s="1"/>
  <c r="N104" i="6"/>
  <c r="N98" i="14"/>
  <c r="N159" i="6" s="1"/>
  <c r="N93" i="6"/>
  <c r="J93" i="6"/>
  <c r="J210" i="19"/>
  <c r="J246" i="20"/>
  <c r="J245" i="21"/>
  <c r="J206" i="19"/>
  <c r="J244" i="21"/>
  <c r="J203" i="19"/>
  <c r="J244" i="20"/>
  <c r="J243" i="21"/>
  <c r="J200" i="19"/>
  <c r="N242" i="21"/>
  <c r="N199" i="19"/>
  <c r="F242" i="21"/>
  <c r="F199" i="19"/>
  <c r="N198" i="19"/>
  <c r="N241" i="20"/>
  <c r="J197" i="19"/>
  <c r="J240" i="20"/>
  <c r="N237" i="21"/>
  <c r="N237" i="20"/>
  <c r="J191" i="19"/>
  <c r="J235" i="20"/>
  <c r="N234" i="21"/>
  <c r="N187" i="19"/>
  <c r="J232" i="21"/>
  <c r="J181" i="19"/>
  <c r="B232" i="21"/>
  <c r="B181" i="19"/>
  <c r="N177" i="19"/>
  <c r="N228" i="20"/>
  <c r="J223" i="21"/>
  <c r="J168" i="19"/>
  <c r="J222" i="21"/>
  <c r="J165" i="19"/>
  <c r="J222" i="20"/>
  <c r="F221" i="21"/>
  <c r="F164" i="19"/>
  <c r="N219" i="21"/>
  <c r="N162" i="19"/>
  <c r="N219" i="20"/>
  <c r="F219" i="21"/>
  <c r="F162" i="19"/>
  <c r="B219" i="21"/>
  <c r="B162" i="19"/>
  <c r="N158" i="19"/>
  <c r="N215" i="20"/>
  <c r="H55" i="22"/>
  <c r="Q93" i="6"/>
  <c r="G93" i="6"/>
  <c r="Q150" i="6"/>
  <c r="M150" i="6"/>
  <c r="I150" i="6"/>
  <c r="E150" i="6"/>
  <c r="Q149" i="6"/>
  <c r="M149" i="6"/>
  <c r="I149" i="6"/>
  <c r="E149" i="6"/>
  <c r="Q148" i="6"/>
  <c r="M148" i="6"/>
  <c r="I148" i="6"/>
  <c r="E148" i="6"/>
  <c r="Q147" i="6"/>
  <c r="M147" i="6"/>
  <c r="I147" i="6"/>
  <c r="E147" i="6"/>
  <c r="Q146" i="6"/>
  <c r="M146" i="6"/>
  <c r="I146" i="6"/>
  <c r="E146" i="6"/>
  <c r="Q145" i="6"/>
  <c r="M145" i="6"/>
  <c r="I145" i="6"/>
  <c r="E145" i="6"/>
  <c r="Q144" i="6"/>
  <c r="M144" i="6"/>
  <c r="I144" i="6"/>
  <c r="E144" i="6"/>
  <c r="Q143" i="6"/>
  <c r="M143" i="6"/>
  <c r="I143" i="6"/>
  <c r="E143" i="6"/>
  <c r="Q142" i="6"/>
  <c r="M142" i="6"/>
  <c r="I142" i="6"/>
  <c r="E142" i="6"/>
  <c r="Q140" i="6"/>
  <c r="M140" i="6"/>
  <c r="I140" i="6"/>
  <c r="E140" i="6"/>
  <c r="Q139" i="6"/>
  <c r="M139" i="6"/>
  <c r="I139" i="6"/>
  <c r="E139" i="6"/>
  <c r="Q138" i="6"/>
  <c r="M138" i="6"/>
  <c r="I138" i="6"/>
  <c r="E138" i="6"/>
  <c r="Q136" i="6"/>
  <c r="Q135" i="6"/>
  <c r="Q134" i="6"/>
  <c r="Q132" i="6"/>
  <c r="Q130" i="6"/>
  <c r="Q127" i="6"/>
  <c r="Q153" i="11"/>
  <c r="Q149" i="11"/>
  <c r="Q143" i="11"/>
  <c r="Q139" i="11"/>
  <c r="Q135" i="11"/>
  <c r="F100" i="14"/>
  <c r="F161" i="6" s="1"/>
  <c r="M87" i="14"/>
  <c r="G85" i="14"/>
  <c r="Q256" i="15"/>
  <c r="M251" i="15"/>
  <c r="E244" i="15"/>
  <c r="Q236" i="15"/>
  <c r="M231" i="15"/>
  <c r="E224" i="15"/>
  <c r="N235" i="17"/>
  <c r="J235" i="17"/>
  <c r="F235" i="17"/>
  <c r="B235" i="17"/>
  <c r="D213" i="17"/>
  <c r="N245" i="20"/>
  <c r="N239" i="20"/>
  <c r="J238" i="20"/>
  <c r="N230" i="20"/>
  <c r="J229" i="20"/>
  <c r="N221" i="20"/>
  <c r="J220" i="20"/>
  <c r="E93" i="6"/>
  <c r="B15" i="7"/>
  <c r="I154" i="12"/>
  <c r="I154" i="11"/>
  <c r="I153" i="12"/>
  <c r="I153" i="11"/>
  <c r="M152" i="12"/>
  <c r="M152" i="11"/>
  <c r="E151" i="12"/>
  <c r="E151" i="11"/>
  <c r="I149" i="12"/>
  <c r="I149" i="11"/>
  <c r="M148" i="12"/>
  <c r="M148" i="11"/>
  <c r="E148" i="12"/>
  <c r="E148" i="11"/>
  <c r="I147" i="12"/>
  <c r="I147" i="11"/>
  <c r="M146" i="12"/>
  <c r="M146" i="11"/>
  <c r="E146" i="12"/>
  <c r="E146" i="11"/>
  <c r="I143" i="12"/>
  <c r="I143" i="11"/>
  <c r="I142" i="12"/>
  <c r="I142" i="11"/>
  <c r="E141" i="12"/>
  <c r="E141" i="11"/>
  <c r="M140" i="12"/>
  <c r="M140" i="11"/>
  <c r="E140" i="12"/>
  <c r="E140" i="11"/>
  <c r="B115" i="12"/>
  <c r="J63" i="10"/>
  <c r="J145" i="12"/>
  <c r="F183" i="17"/>
  <c r="L77" i="14"/>
  <c r="L106" i="6" s="1"/>
  <c r="L205" i="17"/>
  <c r="L206" i="17"/>
  <c r="L207" i="17"/>
  <c r="L209" i="17"/>
  <c r="L210" i="17"/>
  <c r="L212" i="17"/>
  <c r="L213" i="17"/>
  <c r="L214" i="17"/>
  <c r="L216" i="17"/>
  <c r="L249" i="17"/>
  <c r="H212" i="17"/>
  <c r="H210" i="17"/>
  <c r="H205" i="17"/>
  <c r="F93" i="6"/>
  <c r="F245" i="21"/>
  <c r="F206" i="19"/>
  <c r="N244" i="21"/>
  <c r="N203" i="19"/>
  <c r="B244" i="21"/>
  <c r="B203" i="19"/>
  <c r="B243" i="21"/>
  <c r="B200" i="19"/>
  <c r="J234" i="21"/>
  <c r="J187" i="19"/>
  <c r="B234" i="21"/>
  <c r="B187" i="19"/>
  <c r="J233" i="21"/>
  <c r="J184" i="19"/>
  <c r="B233" i="21"/>
  <c r="B184" i="19"/>
  <c r="F232" i="21"/>
  <c r="F181" i="19"/>
  <c r="J231" i="21"/>
  <c r="J180" i="19"/>
  <c r="J231" i="20"/>
  <c r="B231" i="21"/>
  <c r="B180" i="19"/>
  <c r="J176" i="19"/>
  <c r="J227" i="20"/>
  <c r="N223" i="21"/>
  <c r="N168" i="19"/>
  <c r="N223" i="20"/>
  <c r="B223" i="21"/>
  <c r="B168" i="19"/>
  <c r="N222" i="21"/>
  <c r="N165" i="19"/>
  <c r="F222" i="21"/>
  <c r="F165" i="19"/>
  <c r="J221" i="21"/>
  <c r="J164" i="19"/>
  <c r="J161" i="19"/>
  <c r="J218" i="20"/>
  <c r="B157" i="19"/>
  <c r="P55" i="22"/>
  <c r="D55" i="22"/>
  <c r="O110" i="6"/>
  <c r="O93" i="6"/>
  <c r="I93" i="6"/>
  <c r="D93" i="6"/>
  <c r="K132" i="6"/>
  <c r="K130" i="6"/>
  <c r="N53" i="10"/>
  <c r="N98" i="6" s="1"/>
  <c r="F53" i="10"/>
  <c r="F98" i="6" s="1"/>
  <c r="P50" i="10"/>
  <c r="H50" i="10"/>
  <c r="D50" i="10"/>
  <c r="Q151" i="11"/>
  <c r="Q147" i="11"/>
  <c r="Q141" i="11"/>
  <c r="Q137" i="11"/>
  <c r="B98" i="14"/>
  <c r="B159" i="6" s="1"/>
  <c r="H105" i="6"/>
  <c r="H99" i="14"/>
  <c r="H160" i="6" s="1"/>
  <c r="I200" i="16"/>
  <c r="E200" i="16"/>
  <c r="Q167" i="16"/>
  <c r="E167" i="16"/>
  <c r="Q91" i="14"/>
  <c r="Q92" i="14"/>
  <c r="I91" i="14"/>
  <c r="I92" i="14"/>
  <c r="E91" i="14"/>
  <c r="E92" i="14"/>
  <c r="Q162" i="16"/>
  <c r="I162" i="16"/>
  <c r="Q161" i="16"/>
  <c r="I161" i="16"/>
  <c r="Q160" i="16"/>
  <c r="I160" i="16"/>
  <c r="Q159" i="16"/>
  <c r="I159" i="16"/>
  <c r="E158" i="16"/>
  <c r="Q90" i="14"/>
  <c r="I90" i="14"/>
  <c r="E90" i="14"/>
  <c r="J242" i="20"/>
  <c r="N234" i="20"/>
  <c r="J233" i="20"/>
  <c r="J224" i="20"/>
  <c r="N217" i="20"/>
  <c r="J216" i="20"/>
  <c r="J53" i="10"/>
  <c r="J98" i="6" s="1"/>
  <c r="B53" i="10"/>
  <c r="B98" i="6" s="1"/>
  <c r="N50" i="10"/>
  <c r="J50" i="10"/>
  <c r="F50" i="10"/>
  <c r="B50" i="10"/>
  <c r="F51" i="6"/>
  <c r="K115" i="11"/>
  <c r="O98" i="11"/>
  <c r="H115" i="12"/>
  <c r="D115" i="12"/>
  <c r="P154" i="12"/>
  <c r="L154" i="12"/>
  <c r="H154" i="12"/>
  <c r="D154" i="12"/>
  <c r="P153" i="12"/>
  <c r="L153" i="12"/>
  <c r="H153" i="12"/>
  <c r="D153" i="12"/>
  <c r="P152" i="12"/>
  <c r="L152" i="12"/>
  <c r="H152" i="12"/>
  <c r="D152" i="12"/>
  <c r="P151" i="12"/>
  <c r="L151" i="12"/>
  <c r="H151" i="12"/>
  <c r="D151" i="12"/>
  <c r="P150" i="12"/>
  <c r="L150" i="12"/>
  <c r="H150" i="12"/>
  <c r="D150" i="12"/>
  <c r="P149" i="12"/>
  <c r="L149" i="12"/>
  <c r="H149" i="12"/>
  <c r="D149" i="12"/>
  <c r="P148" i="12"/>
  <c r="L148" i="12"/>
  <c r="H148" i="12"/>
  <c r="D148" i="12"/>
  <c r="P147" i="12"/>
  <c r="L147" i="12"/>
  <c r="H147" i="12"/>
  <c r="D147" i="12"/>
  <c r="P146" i="12"/>
  <c r="L146" i="12"/>
  <c r="H146" i="12"/>
  <c r="D146" i="12"/>
  <c r="P145" i="12"/>
  <c r="L145" i="12"/>
  <c r="H145" i="12"/>
  <c r="D145" i="12"/>
  <c r="P143" i="12"/>
  <c r="L143" i="12"/>
  <c r="H143" i="12"/>
  <c r="D143" i="12"/>
  <c r="P142" i="12"/>
  <c r="L142" i="12"/>
  <c r="H142" i="12"/>
  <c r="D142" i="12"/>
  <c r="P141" i="12"/>
  <c r="L141" i="12"/>
  <c r="H141" i="12"/>
  <c r="D141" i="12"/>
  <c r="P140" i="12"/>
  <c r="L140" i="12"/>
  <c r="H140" i="12"/>
  <c r="D140" i="12"/>
  <c r="P139" i="12"/>
  <c r="L139" i="12"/>
  <c r="H139" i="12"/>
  <c r="D139" i="12"/>
  <c r="P138" i="12"/>
  <c r="H138" i="12"/>
  <c r="P137" i="12"/>
  <c r="H137" i="12"/>
  <c r="P136" i="12"/>
  <c r="H136" i="12"/>
  <c r="P135" i="12"/>
  <c r="H135" i="12"/>
  <c r="P134" i="12"/>
  <c r="L134" i="12"/>
  <c r="H134" i="12"/>
  <c r="D134" i="12"/>
  <c r="Q50" i="9"/>
  <c r="M50" i="9"/>
  <c r="I50" i="9"/>
  <c r="E50" i="9"/>
  <c r="Q49" i="9"/>
  <c r="M49" i="9"/>
  <c r="I49" i="9"/>
  <c r="E49" i="9"/>
  <c r="Q48" i="9"/>
  <c r="M48" i="9"/>
  <c r="I48" i="9"/>
  <c r="E48" i="9"/>
  <c r="Q47" i="9"/>
  <c r="P105" i="6"/>
  <c r="P99" i="14"/>
  <c r="P160" i="6" s="1"/>
  <c r="Q69" i="14"/>
  <c r="M69" i="14"/>
  <c r="I69" i="14"/>
  <c r="E69" i="14"/>
  <c r="Q183" i="15"/>
  <c r="I183" i="15"/>
  <c r="E167" i="15"/>
  <c r="Q158" i="15"/>
  <c r="M158" i="15"/>
  <c r="I257" i="15"/>
  <c r="I256" i="15"/>
  <c r="I255" i="15"/>
  <c r="I254" i="15"/>
  <c r="Q253" i="16"/>
  <c r="M253" i="16"/>
  <c r="I253" i="16"/>
  <c r="I253" i="15"/>
  <c r="E253" i="16"/>
  <c r="Q252" i="16"/>
  <c r="M252" i="16"/>
  <c r="I252" i="16"/>
  <c r="I252" i="15"/>
  <c r="E252" i="16"/>
  <c r="Q251" i="16"/>
  <c r="M251" i="16"/>
  <c r="I251" i="16"/>
  <c r="I251" i="15"/>
  <c r="E251" i="16"/>
  <c r="Q250" i="16"/>
  <c r="M250" i="16"/>
  <c r="I250" i="16"/>
  <c r="I250" i="15"/>
  <c r="E250" i="16"/>
  <c r="Q249" i="16"/>
  <c r="M249" i="16"/>
  <c r="I249" i="16"/>
  <c r="E249" i="16"/>
  <c r="I247" i="15"/>
  <c r="I246" i="15"/>
  <c r="I245" i="15"/>
  <c r="I244" i="15"/>
  <c r="Q243" i="16"/>
  <c r="M243" i="16"/>
  <c r="I243" i="16"/>
  <c r="I243" i="15"/>
  <c r="E243" i="16"/>
  <c r="Q242" i="16"/>
  <c r="M242" i="16"/>
  <c r="I242" i="16"/>
  <c r="I242" i="15"/>
  <c r="E242" i="16"/>
  <c r="Q241" i="16"/>
  <c r="M241" i="16"/>
  <c r="I241" i="16"/>
  <c r="I241" i="15"/>
  <c r="E241" i="16"/>
  <c r="Q240" i="16"/>
  <c r="M240" i="16"/>
  <c r="I240" i="16"/>
  <c r="I240" i="15"/>
  <c r="E240" i="16"/>
  <c r="I237" i="15"/>
  <c r="I236" i="15"/>
  <c r="Q235" i="16"/>
  <c r="M235" i="16"/>
  <c r="I235" i="16"/>
  <c r="I235" i="15"/>
  <c r="E235" i="16"/>
  <c r="I234" i="15"/>
  <c r="Q233" i="16"/>
  <c r="M233" i="16"/>
  <c r="I233" i="16"/>
  <c r="I233" i="15"/>
  <c r="E233" i="16"/>
  <c r="Q232" i="16"/>
  <c r="M232" i="16"/>
  <c r="I232" i="16"/>
  <c r="I232" i="15"/>
  <c r="E232" i="16"/>
  <c r="Q231" i="16"/>
  <c r="M231" i="16"/>
  <c r="I231" i="16"/>
  <c r="I231" i="15"/>
  <c r="E231" i="16"/>
  <c r="Q230" i="16"/>
  <c r="M230" i="16"/>
  <c r="I230" i="16"/>
  <c r="I230" i="15"/>
  <c r="E230" i="16"/>
  <c r="Q229" i="16"/>
  <c r="M229" i="16"/>
  <c r="I229" i="16"/>
  <c r="E229" i="16"/>
  <c r="I227" i="15"/>
  <c r="I226" i="15"/>
  <c r="I225" i="15"/>
  <c r="Q224" i="16"/>
  <c r="M224" i="16"/>
  <c r="I224" i="16"/>
  <c r="I224" i="15"/>
  <c r="E224" i="16"/>
  <c r="Q223" i="16"/>
  <c r="M223" i="16"/>
  <c r="I223" i="16"/>
  <c r="I223" i="15"/>
  <c r="E223" i="16"/>
  <c r="Q222" i="16"/>
  <c r="M222" i="16"/>
  <c r="I222" i="16"/>
  <c r="I222" i="15"/>
  <c r="E222" i="16"/>
  <c r="Q221" i="16"/>
  <c r="M221" i="16"/>
  <c r="I221" i="16"/>
  <c r="I221" i="15"/>
  <c r="E221" i="16"/>
  <c r="H247" i="17"/>
  <c r="H246" i="17"/>
  <c r="H245" i="17"/>
  <c r="H244" i="17"/>
  <c r="H239" i="17"/>
  <c r="L75" i="14"/>
  <c r="L74" i="14" s="1"/>
  <c r="L103" i="6" s="1"/>
  <c r="L172" i="17"/>
  <c r="L174" i="17"/>
  <c r="L175" i="17"/>
  <c r="L177" i="17"/>
  <c r="L178" i="17"/>
  <c r="L179" i="17"/>
  <c r="L181" i="17"/>
  <c r="L229" i="17"/>
  <c r="H229" i="17"/>
  <c r="H75" i="14"/>
  <c r="H74" i="14" s="1"/>
  <c r="H179" i="17"/>
  <c r="H178" i="17"/>
  <c r="H177" i="17"/>
  <c r="H175" i="17"/>
  <c r="H174" i="17"/>
  <c r="H172" i="17"/>
  <c r="C78" i="18"/>
  <c r="C100" i="18"/>
  <c r="C163" i="6" s="1"/>
  <c r="N75" i="18"/>
  <c r="J75" i="18"/>
  <c r="F75" i="18"/>
  <c r="B75" i="18"/>
  <c r="O239" i="19"/>
  <c r="O241" i="19"/>
  <c r="O243" i="19"/>
  <c r="O245" i="19"/>
  <c r="G239" i="19"/>
  <c r="G241" i="19"/>
  <c r="G243" i="19"/>
  <c r="G245" i="19"/>
  <c r="G238" i="19"/>
  <c r="G240" i="19"/>
  <c r="G242" i="19"/>
  <c r="G244" i="19"/>
  <c r="G246" i="19"/>
  <c r="G92" i="18"/>
  <c r="C92" i="18"/>
  <c r="C98" i="18"/>
  <c r="K91" i="18"/>
  <c r="K227" i="19"/>
  <c r="K229" i="19"/>
  <c r="K231" i="19"/>
  <c r="K233" i="19"/>
  <c r="K235" i="19"/>
  <c r="K228" i="19"/>
  <c r="K230" i="19"/>
  <c r="K232" i="19"/>
  <c r="K234" i="19"/>
  <c r="K97" i="18"/>
  <c r="C91" i="18"/>
  <c r="C97" i="18"/>
  <c r="C228" i="19"/>
  <c r="C230" i="19"/>
  <c r="C232" i="19"/>
  <c r="C234" i="19"/>
  <c r="O95" i="18"/>
  <c r="O96" i="18"/>
  <c r="O215" i="19"/>
  <c r="O217" i="19"/>
  <c r="O219" i="19"/>
  <c r="O221" i="19"/>
  <c r="O223" i="19"/>
  <c r="O216" i="19"/>
  <c r="O218" i="19"/>
  <c r="O220" i="19"/>
  <c r="O222" i="19"/>
  <c r="O224" i="19"/>
  <c r="K90" i="18"/>
  <c r="K95" i="18"/>
  <c r="G95" i="18"/>
  <c r="G96" i="18"/>
  <c r="G90" i="18"/>
  <c r="G216" i="19"/>
  <c r="G218" i="19"/>
  <c r="G220" i="19"/>
  <c r="G222" i="19"/>
  <c r="G224" i="19"/>
  <c r="C90" i="18"/>
  <c r="C95" i="18"/>
  <c r="C96" i="18"/>
  <c r="O86" i="18"/>
  <c r="K86" i="18"/>
  <c r="G86" i="18"/>
  <c r="C86" i="18"/>
  <c r="O85" i="18"/>
  <c r="K85" i="18"/>
  <c r="G85" i="18"/>
  <c r="O84" i="18"/>
  <c r="K84" i="18"/>
  <c r="G84" i="18"/>
  <c r="C84" i="18"/>
  <c r="O244" i="19"/>
  <c r="C229" i="19"/>
  <c r="G221" i="19"/>
  <c r="Q50" i="10"/>
  <c r="M50" i="10"/>
  <c r="I50" i="10"/>
  <c r="E50" i="10"/>
  <c r="M51" i="6"/>
  <c r="M128" i="6" s="1"/>
  <c r="I51" i="6"/>
  <c r="I128" i="6" s="1"/>
  <c r="M57" i="10"/>
  <c r="I61" i="10"/>
  <c r="J115" i="11"/>
  <c r="N98" i="11"/>
  <c r="F98" i="11"/>
  <c r="N154" i="13"/>
  <c r="J154" i="13"/>
  <c r="F154" i="13"/>
  <c r="B154" i="13"/>
  <c r="N153" i="13"/>
  <c r="J153" i="13"/>
  <c r="F153" i="13"/>
  <c r="B153" i="13"/>
  <c r="N151" i="13"/>
  <c r="J151" i="13"/>
  <c r="F151" i="13"/>
  <c r="B151" i="13"/>
  <c r="N150" i="13"/>
  <c r="J150" i="13"/>
  <c r="F150" i="13"/>
  <c r="B150" i="13"/>
  <c r="N143" i="13"/>
  <c r="J143" i="13"/>
  <c r="F143" i="13"/>
  <c r="B143" i="13"/>
  <c r="N142" i="13"/>
  <c r="J142" i="13"/>
  <c r="F142" i="13"/>
  <c r="B142" i="13"/>
  <c r="N141" i="13"/>
  <c r="J141" i="13"/>
  <c r="F141" i="13"/>
  <c r="B141" i="13"/>
  <c r="N140" i="13"/>
  <c r="J140" i="13"/>
  <c r="F140" i="13"/>
  <c r="B140" i="13"/>
  <c r="N139" i="13"/>
  <c r="J139" i="13"/>
  <c r="F139" i="13"/>
  <c r="B139" i="13"/>
  <c r="F143" i="12"/>
  <c r="F142" i="12"/>
  <c r="F141" i="12"/>
  <c r="F140" i="12"/>
  <c r="F139" i="12"/>
  <c r="G115" i="12"/>
  <c r="C115" i="12"/>
  <c r="O98" i="12"/>
  <c r="N100" i="14"/>
  <c r="N161" i="6" s="1"/>
  <c r="J99" i="14"/>
  <c r="J160" i="6" s="1"/>
  <c r="F98" i="14"/>
  <c r="F159" i="6" s="1"/>
  <c r="N88" i="14"/>
  <c r="N87" i="14"/>
  <c r="N86" i="14"/>
  <c r="N84" i="14"/>
  <c r="D105" i="6"/>
  <c r="D99" i="14"/>
  <c r="D160" i="6" s="1"/>
  <c r="E253" i="15"/>
  <c r="Q251" i="15"/>
  <c r="M250" i="15"/>
  <c r="E243" i="15"/>
  <c r="Q241" i="15"/>
  <c r="M240" i="15"/>
  <c r="Q235" i="15"/>
  <c r="E233" i="15"/>
  <c r="Q231" i="15"/>
  <c r="M230" i="15"/>
  <c r="M224" i="15"/>
  <c r="E223" i="15"/>
  <c r="Q221" i="15"/>
  <c r="H200" i="15"/>
  <c r="L167" i="15"/>
  <c r="D167" i="15"/>
  <c r="L158" i="15"/>
  <c r="P247" i="17"/>
  <c r="P247" i="16"/>
  <c r="P246" i="17"/>
  <c r="P246" i="16"/>
  <c r="P245" i="17"/>
  <c r="P245" i="16"/>
  <c r="P244" i="17"/>
  <c r="P244" i="16"/>
  <c r="P239" i="17"/>
  <c r="P239" i="16"/>
  <c r="P237" i="17"/>
  <c r="P237" i="16"/>
  <c r="P236" i="17"/>
  <c r="P236" i="16"/>
  <c r="P234" i="16"/>
  <c r="P234" i="17"/>
  <c r="L234" i="16"/>
  <c r="L234" i="17"/>
  <c r="P229" i="16"/>
  <c r="P229" i="17"/>
  <c r="P227" i="16"/>
  <c r="P227" i="17"/>
  <c r="L227" i="16"/>
  <c r="L227" i="17"/>
  <c r="P226" i="16"/>
  <c r="P226" i="17"/>
  <c r="L226" i="16"/>
  <c r="L226" i="17"/>
  <c r="P225" i="16"/>
  <c r="P225" i="17"/>
  <c r="L225" i="16"/>
  <c r="L225" i="17"/>
  <c r="P220" i="16"/>
  <c r="P220" i="17"/>
  <c r="L220" i="16"/>
  <c r="L220" i="17"/>
  <c r="J256" i="16"/>
  <c r="J255" i="16"/>
  <c r="J254" i="16"/>
  <c r="P183" i="16"/>
  <c r="L183" i="16"/>
  <c r="P158" i="16"/>
  <c r="H158" i="16"/>
  <c r="D158" i="16"/>
  <c r="D227" i="17"/>
  <c r="K96" i="18"/>
  <c r="O90" i="18"/>
  <c r="O242" i="19"/>
  <c r="C231" i="19"/>
  <c r="G223" i="19"/>
  <c r="G215" i="19"/>
  <c r="N210" i="20"/>
  <c r="N246" i="20"/>
  <c r="F246" i="20"/>
  <c r="F210" i="20"/>
  <c r="B210" i="20"/>
  <c r="B246" i="20"/>
  <c r="J206" i="20"/>
  <c r="J245" i="20"/>
  <c r="F206" i="20"/>
  <c r="F245" i="20"/>
  <c r="B245" i="20"/>
  <c r="B206" i="20"/>
  <c r="N203" i="20"/>
  <c r="N244" i="20"/>
  <c r="F244" i="20"/>
  <c r="F203" i="20"/>
  <c r="B203" i="20"/>
  <c r="B244" i="20"/>
  <c r="J200" i="20"/>
  <c r="J243" i="20"/>
  <c r="F200" i="20"/>
  <c r="F243" i="20"/>
  <c r="B243" i="20"/>
  <c r="B200" i="20"/>
  <c r="N199" i="20"/>
  <c r="N242" i="20"/>
  <c r="F242" i="20"/>
  <c r="F199" i="20"/>
  <c r="B199" i="20"/>
  <c r="B242" i="20"/>
  <c r="J198" i="20"/>
  <c r="J241" i="20"/>
  <c r="F198" i="20"/>
  <c r="F241" i="20"/>
  <c r="B241" i="20"/>
  <c r="B198" i="20"/>
  <c r="N197" i="20"/>
  <c r="N240" i="20"/>
  <c r="F240" i="20"/>
  <c r="F197" i="20"/>
  <c r="B197" i="20"/>
  <c r="B240" i="20"/>
  <c r="J196" i="20"/>
  <c r="J239" i="20"/>
  <c r="F196" i="20"/>
  <c r="F239" i="20"/>
  <c r="B239" i="20"/>
  <c r="B196" i="20"/>
  <c r="N195" i="20"/>
  <c r="N238" i="20"/>
  <c r="F238" i="20"/>
  <c r="F195" i="20"/>
  <c r="B195" i="20"/>
  <c r="B238" i="20"/>
  <c r="J237" i="20"/>
  <c r="F237" i="20"/>
  <c r="B237" i="20"/>
  <c r="N191" i="20"/>
  <c r="N235" i="20"/>
  <c r="F235" i="20"/>
  <c r="F191" i="20"/>
  <c r="B235" i="20"/>
  <c r="B191" i="20"/>
  <c r="J187" i="20"/>
  <c r="J234" i="20"/>
  <c r="F234" i="20"/>
  <c r="F187" i="20"/>
  <c r="B234" i="20"/>
  <c r="B187" i="20"/>
  <c r="N184" i="20"/>
  <c r="N233" i="20"/>
  <c r="F233" i="20"/>
  <c r="F184" i="20"/>
  <c r="B233" i="20"/>
  <c r="B184" i="20"/>
  <c r="J181" i="20"/>
  <c r="J232" i="20"/>
  <c r="F232" i="20"/>
  <c r="F181" i="20"/>
  <c r="B232" i="20"/>
  <c r="B181" i="20"/>
  <c r="N180" i="20"/>
  <c r="N231" i="20"/>
  <c r="F231" i="20"/>
  <c r="F180" i="20"/>
  <c r="B231" i="20"/>
  <c r="B180" i="20"/>
  <c r="J179" i="20"/>
  <c r="J230" i="20"/>
  <c r="F230" i="20"/>
  <c r="F179" i="20"/>
  <c r="B230" i="20"/>
  <c r="B179" i="20"/>
  <c r="N178" i="20"/>
  <c r="N229" i="20"/>
  <c r="F229" i="20"/>
  <c r="F178" i="20"/>
  <c r="B229" i="20"/>
  <c r="B178" i="20"/>
  <c r="J177" i="20"/>
  <c r="J228" i="20"/>
  <c r="F228" i="20"/>
  <c r="F177" i="20"/>
  <c r="B228" i="20"/>
  <c r="B177" i="20"/>
  <c r="N176" i="20"/>
  <c r="N227" i="20"/>
  <c r="F227" i="20"/>
  <c r="F176" i="20"/>
  <c r="B227" i="20"/>
  <c r="B176" i="20"/>
  <c r="J226" i="20"/>
  <c r="F226" i="20"/>
  <c r="B226" i="20"/>
  <c r="N172" i="20"/>
  <c r="N224" i="20"/>
  <c r="F172" i="20"/>
  <c r="F224" i="20"/>
  <c r="B172" i="20"/>
  <c r="B224" i="20"/>
  <c r="J168" i="20"/>
  <c r="J223" i="20"/>
  <c r="F168" i="20"/>
  <c r="F223" i="20"/>
  <c r="B168" i="20"/>
  <c r="B223" i="20"/>
  <c r="N165" i="20"/>
  <c r="N222" i="20"/>
  <c r="F165" i="20"/>
  <c r="F222" i="20"/>
  <c r="B165" i="20"/>
  <c r="B222" i="20"/>
  <c r="J164" i="20"/>
  <c r="J221" i="20"/>
  <c r="F164" i="20"/>
  <c r="F221" i="20"/>
  <c r="B164" i="20"/>
  <c r="B221" i="20"/>
  <c r="N163" i="20"/>
  <c r="N220" i="20"/>
  <c r="F163" i="20"/>
  <c r="F220" i="20"/>
  <c r="B163" i="20"/>
  <c r="B220" i="20"/>
  <c r="J162" i="20"/>
  <c r="J219" i="20"/>
  <c r="F162" i="20"/>
  <c r="F219" i="20"/>
  <c r="B162" i="20"/>
  <c r="B219" i="20"/>
  <c r="N161" i="20"/>
  <c r="N218" i="20"/>
  <c r="F161" i="20"/>
  <c r="F218" i="20"/>
  <c r="B161" i="20"/>
  <c r="B218" i="20"/>
  <c r="J160" i="20"/>
  <c r="J217" i="20"/>
  <c r="F160" i="20"/>
  <c r="F217" i="20"/>
  <c r="B160" i="20"/>
  <c r="B217" i="20"/>
  <c r="N159" i="20"/>
  <c r="N216" i="20"/>
  <c r="F159" i="20"/>
  <c r="F216" i="20"/>
  <c r="B159" i="20"/>
  <c r="B216" i="20"/>
  <c r="J158" i="20"/>
  <c r="J215" i="20"/>
  <c r="F158" i="20"/>
  <c r="F215" i="20"/>
  <c r="B158" i="20"/>
  <c r="B215" i="20"/>
  <c r="N214" i="20"/>
  <c r="F214" i="20"/>
  <c r="B214" i="20"/>
  <c r="L53" i="10"/>
  <c r="D53" i="10"/>
  <c r="O50" i="10"/>
  <c r="K50" i="10"/>
  <c r="G50" i="10"/>
  <c r="C50" i="10"/>
  <c r="K51" i="6"/>
  <c r="K128" i="6" s="1"/>
  <c r="G51" i="6"/>
  <c r="G128" i="6" s="1"/>
  <c r="C51" i="6"/>
  <c r="C57" i="10"/>
  <c r="D115" i="11"/>
  <c r="I115" i="12"/>
  <c r="I98" i="12"/>
  <c r="L105" i="6"/>
  <c r="L99" i="14"/>
  <c r="L160" i="6" s="1"/>
  <c r="N69" i="14"/>
  <c r="J69" i="14"/>
  <c r="F69" i="14"/>
  <c r="B69" i="14"/>
  <c r="J59" i="6"/>
  <c r="J132" i="6" s="1"/>
  <c r="J100" i="14"/>
  <c r="J161" i="6" s="1"/>
  <c r="J57" i="6"/>
  <c r="J98" i="14"/>
  <c r="J159" i="6" s="1"/>
  <c r="N49" i="6"/>
  <c r="J49" i="6"/>
  <c r="F49" i="6"/>
  <c r="B49" i="6"/>
  <c r="N48" i="6"/>
  <c r="J48" i="6"/>
  <c r="F48" i="6"/>
  <c r="B48" i="6"/>
  <c r="N47" i="6"/>
  <c r="J47" i="6"/>
  <c r="F47" i="6"/>
  <c r="B47" i="6"/>
  <c r="N46" i="6"/>
  <c r="J46" i="6"/>
  <c r="F46" i="6"/>
  <c r="B46" i="6"/>
  <c r="N45" i="6"/>
  <c r="J45" i="6"/>
  <c r="F45" i="6"/>
  <c r="B45" i="6"/>
  <c r="N44" i="6"/>
  <c r="J44" i="6"/>
  <c r="F44" i="6"/>
  <c r="B44" i="6"/>
  <c r="N43" i="6"/>
  <c r="J43" i="6"/>
  <c r="F43" i="6"/>
  <c r="B43" i="6"/>
  <c r="N41" i="6"/>
  <c r="J41" i="6"/>
  <c r="F41" i="6"/>
  <c r="B41" i="6"/>
  <c r="N40" i="6"/>
  <c r="J40" i="6"/>
  <c r="F40" i="6"/>
  <c r="B40" i="6"/>
  <c r="N38" i="6"/>
  <c r="J38" i="6"/>
  <c r="F38" i="6"/>
  <c r="B38" i="6"/>
  <c r="N37" i="6"/>
  <c r="J37" i="6"/>
  <c r="F37" i="6"/>
  <c r="B37" i="6"/>
  <c r="N36" i="6"/>
  <c r="J36" i="6"/>
  <c r="F36" i="6"/>
  <c r="B36" i="6"/>
  <c r="N35" i="6"/>
  <c r="J35" i="6"/>
  <c r="F35" i="6"/>
  <c r="B35" i="6"/>
  <c r="N34" i="6"/>
  <c r="J34" i="6"/>
  <c r="F34" i="6"/>
  <c r="B34" i="6"/>
  <c r="N31" i="6"/>
  <c r="J31" i="6"/>
  <c r="F31" i="6"/>
  <c r="B31" i="6"/>
  <c r="N29" i="6"/>
  <c r="J29" i="6"/>
  <c r="J127" i="6" s="1"/>
  <c r="F29" i="6"/>
  <c r="F127" i="6" s="1"/>
  <c r="B29" i="6"/>
  <c r="B127" i="6" s="1"/>
  <c r="P8" i="6"/>
  <c r="P82" i="14"/>
  <c r="L8" i="6"/>
  <c r="L82" i="14"/>
  <c r="H8" i="6"/>
  <c r="H82" i="14"/>
  <c r="D8" i="6"/>
  <c r="D82" i="14"/>
  <c r="P7" i="6"/>
  <c r="P81" i="14"/>
  <c r="L7" i="6"/>
  <c r="L81" i="14"/>
  <c r="H7" i="6"/>
  <c r="H81" i="14"/>
  <c r="D7" i="6"/>
  <c r="D81" i="14"/>
  <c r="P6" i="6"/>
  <c r="P80" i="14"/>
  <c r="L6" i="6"/>
  <c r="L80" i="14"/>
  <c r="H6" i="6"/>
  <c r="H80" i="14"/>
  <c r="D6" i="6"/>
  <c r="D130" i="6" s="1"/>
  <c r="D80" i="14"/>
  <c r="N183" i="15"/>
  <c r="F183" i="15"/>
  <c r="N167" i="15"/>
  <c r="B167" i="15"/>
  <c r="N158" i="15"/>
  <c r="N257" i="17"/>
  <c r="N257" i="16"/>
  <c r="F257" i="17"/>
  <c r="F257" i="16"/>
  <c r="N256" i="17"/>
  <c r="N256" i="16"/>
  <c r="F256" i="17"/>
  <c r="F256" i="16"/>
  <c r="N255" i="17"/>
  <c r="N255" i="16"/>
  <c r="F255" i="17"/>
  <c r="F255" i="16"/>
  <c r="N254" i="17"/>
  <c r="N254" i="16"/>
  <c r="F254" i="17"/>
  <c r="F254" i="16"/>
  <c r="N247" i="17"/>
  <c r="N247" i="16"/>
  <c r="J247" i="17"/>
  <c r="F247" i="17"/>
  <c r="F247" i="16"/>
  <c r="B247" i="17"/>
  <c r="N246" i="17"/>
  <c r="N246" i="16"/>
  <c r="J246" i="17"/>
  <c r="F246" i="17"/>
  <c r="F246" i="16"/>
  <c r="B246" i="17"/>
  <c r="N245" i="17"/>
  <c r="N245" i="16"/>
  <c r="J245" i="17"/>
  <c r="F245" i="17"/>
  <c r="F245" i="16"/>
  <c r="B245" i="17"/>
  <c r="N244" i="17"/>
  <c r="N244" i="16"/>
  <c r="J244" i="17"/>
  <c r="F244" i="17"/>
  <c r="F244" i="16"/>
  <c r="B244" i="17"/>
  <c r="N239" i="17"/>
  <c r="N239" i="16"/>
  <c r="J239" i="17"/>
  <c r="F239" i="17"/>
  <c r="F239" i="16"/>
  <c r="B239" i="17"/>
  <c r="N237" i="17"/>
  <c r="N237" i="16"/>
  <c r="J237" i="17"/>
  <c r="F237" i="17"/>
  <c r="F237" i="16"/>
  <c r="B237" i="17"/>
  <c r="N236" i="17"/>
  <c r="N236" i="16"/>
  <c r="J236" i="17"/>
  <c r="F236" i="17"/>
  <c r="F236" i="16"/>
  <c r="B236" i="17"/>
  <c r="J257" i="16"/>
  <c r="P256" i="16"/>
  <c r="B256" i="16"/>
  <c r="B255" i="16"/>
  <c r="B254" i="16"/>
  <c r="B247" i="16"/>
  <c r="B246" i="16"/>
  <c r="B245" i="16"/>
  <c r="B244" i="16"/>
  <c r="B239" i="16"/>
  <c r="B237" i="16"/>
  <c r="B236" i="16"/>
  <c r="H200" i="16"/>
  <c r="D200" i="16"/>
  <c r="H167" i="16"/>
  <c r="H256" i="16"/>
  <c r="P255" i="16"/>
  <c r="H255" i="16"/>
  <c r="P254" i="16"/>
  <c r="H254" i="16"/>
  <c r="P253" i="16"/>
  <c r="H253" i="16"/>
  <c r="P252" i="16"/>
  <c r="H252" i="16"/>
  <c r="P251" i="16"/>
  <c r="H251" i="16"/>
  <c r="P250" i="16"/>
  <c r="H250" i="16"/>
  <c r="P94" i="14"/>
  <c r="L94" i="14"/>
  <c r="H94" i="14"/>
  <c r="D94" i="14"/>
  <c r="P93" i="14"/>
  <c r="L93" i="14"/>
  <c r="H93" i="14"/>
  <c r="D93" i="14"/>
  <c r="P91" i="14"/>
  <c r="L91" i="14"/>
  <c r="H91" i="14"/>
  <c r="D91" i="14"/>
  <c r="P90" i="14"/>
  <c r="L90" i="14"/>
  <c r="H90" i="14"/>
  <c r="D90" i="14"/>
  <c r="D234" i="17"/>
  <c r="D225" i="17"/>
  <c r="O70" i="18"/>
  <c r="O89" i="18"/>
  <c r="K70" i="18"/>
  <c r="K89" i="18"/>
  <c r="G70" i="18"/>
  <c r="G89" i="18"/>
  <c r="C70" i="18"/>
  <c r="C89" i="18"/>
  <c r="E102" i="18"/>
  <c r="E165" i="6" s="1"/>
  <c r="O246" i="19"/>
  <c r="O238" i="19"/>
  <c r="C235" i="19"/>
  <c r="C227" i="19"/>
  <c r="G219" i="19"/>
  <c r="N243" i="20"/>
  <c r="C157" i="20"/>
  <c r="B194" i="21"/>
  <c r="G180" i="21"/>
  <c r="G185" i="21"/>
  <c r="G192" i="21"/>
  <c r="G181" i="21"/>
  <c r="G187" i="21"/>
  <c r="G184" i="21"/>
  <c r="P249" i="16"/>
  <c r="H249" i="16"/>
  <c r="Q102" i="18"/>
  <c r="Q165" i="6" s="1"/>
  <c r="E88" i="18"/>
  <c r="H51" i="18"/>
  <c r="H60" i="6" s="1"/>
  <c r="H133" i="6" s="1"/>
  <c r="I246" i="19"/>
  <c r="E245" i="19"/>
  <c r="I244" i="19"/>
  <c r="E243" i="19"/>
  <c r="I242" i="19"/>
  <c r="E241" i="19"/>
  <c r="I240" i="19"/>
  <c r="E239" i="19"/>
  <c r="I238" i="19"/>
  <c r="I235" i="19"/>
  <c r="Q172" i="19"/>
  <c r="M172" i="19"/>
  <c r="I172" i="19"/>
  <c r="I157" i="19" s="1"/>
  <c r="E172" i="19"/>
  <c r="O194" i="20"/>
  <c r="P194" i="21"/>
  <c r="O194" i="21"/>
  <c r="K181" i="21"/>
  <c r="K187" i="21"/>
  <c r="K226" i="21"/>
  <c r="K80" i="18"/>
  <c r="K78" i="18" s="1"/>
  <c r="K107" i="6" s="1"/>
  <c r="C184" i="21"/>
  <c r="C189" i="21"/>
  <c r="C226" i="21"/>
  <c r="K189" i="21"/>
  <c r="G188" i="21"/>
  <c r="K234" i="21"/>
  <c r="C187" i="21"/>
  <c r="K184" i="21"/>
  <c r="G233" i="21"/>
  <c r="G182" i="21"/>
  <c r="C181" i="21"/>
  <c r="O50" i="22"/>
  <c r="O64" i="6" s="1"/>
  <c r="O137" i="6" s="1"/>
  <c r="O68" i="22"/>
  <c r="K50" i="22"/>
  <c r="K64" i="6" s="1"/>
  <c r="K137" i="6" s="1"/>
  <c r="K68" i="22"/>
  <c r="G50" i="22"/>
  <c r="G64" i="6" s="1"/>
  <c r="G137" i="6" s="1"/>
  <c r="G68" i="22"/>
  <c r="C50" i="22"/>
  <c r="C64" i="6" s="1"/>
  <c r="C137" i="6" s="1"/>
  <c r="N62" i="10"/>
  <c r="F62" i="10"/>
  <c r="P92" i="14"/>
  <c r="L92" i="14"/>
  <c r="H92" i="14"/>
  <c r="D92" i="14"/>
  <c r="P69" i="14"/>
  <c r="L69" i="14"/>
  <c r="H69" i="14"/>
  <c r="D69" i="14"/>
  <c r="P100" i="14"/>
  <c r="P161" i="6" s="1"/>
  <c r="P98" i="14"/>
  <c r="P159" i="6" s="1"/>
  <c r="P130" i="6"/>
  <c r="P49" i="6"/>
  <c r="L49" i="6"/>
  <c r="H49" i="6"/>
  <c r="D49" i="6"/>
  <c r="P48" i="6"/>
  <c r="L48" i="6"/>
  <c r="H48" i="6"/>
  <c r="D48" i="6"/>
  <c r="P47" i="6"/>
  <c r="L47" i="6"/>
  <c r="H47" i="6"/>
  <c r="D47" i="6"/>
  <c r="P46" i="6"/>
  <c r="L46" i="6"/>
  <c r="H46" i="6"/>
  <c r="D46" i="6"/>
  <c r="P45" i="6"/>
  <c r="L45" i="6"/>
  <c r="H45" i="6"/>
  <c r="D45" i="6"/>
  <c r="P44" i="6"/>
  <c r="L44" i="6"/>
  <c r="H44" i="6"/>
  <c r="D44" i="6"/>
  <c r="P43" i="6"/>
  <c r="L43" i="6"/>
  <c r="H43" i="6"/>
  <c r="D43" i="6"/>
  <c r="P41" i="6"/>
  <c r="L41" i="6"/>
  <c r="H41" i="6"/>
  <c r="D41" i="6"/>
  <c r="P40" i="6"/>
  <c r="L40" i="6"/>
  <c r="H40" i="6"/>
  <c r="D40" i="6"/>
  <c r="P38" i="6"/>
  <c r="L38" i="6"/>
  <c r="H38" i="6"/>
  <c r="D38" i="6"/>
  <c r="P37" i="6"/>
  <c r="L37" i="6"/>
  <c r="H37" i="6"/>
  <c r="D37" i="6"/>
  <c r="P36" i="6"/>
  <c r="L36" i="6"/>
  <c r="H36" i="6"/>
  <c r="D36" i="6"/>
  <c r="P35" i="6"/>
  <c r="L35" i="6"/>
  <c r="H35" i="6"/>
  <c r="D35" i="6"/>
  <c r="P34" i="6"/>
  <c r="L34" i="6"/>
  <c r="H34" i="6"/>
  <c r="D34" i="6"/>
  <c r="P31" i="6"/>
  <c r="L31" i="6"/>
  <c r="H31" i="6"/>
  <c r="D31" i="6"/>
  <c r="P29" i="6"/>
  <c r="L29" i="6"/>
  <c r="L127" i="6" s="1"/>
  <c r="H29" i="6"/>
  <c r="H127" i="6" s="1"/>
  <c r="D29" i="6"/>
  <c r="D127" i="6" s="1"/>
  <c r="O183" i="15"/>
  <c r="K183" i="15"/>
  <c r="C183" i="15"/>
  <c r="O253" i="16"/>
  <c r="K253" i="16"/>
  <c r="G253" i="16"/>
  <c r="C253" i="16"/>
  <c r="O252" i="16"/>
  <c r="K252" i="16"/>
  <c r="G252" i="16"/>
  <c r="C252" i="16"/>
  <c r="O251" i="16"/>
  <c r="K251" i="16"/>
  <c r="G251" i="16"/>
  <c r="C251" i="16"/>
  <c r="O250" i="16"/>
  <c r="K250" i="16"/>
  <c r="G250" i="16"/>
  <c r="C250" i="16"/>
  <c r="O249" i="16"/>
  <c r="K249" i="16"/>
  <c r="G249" i="16"/>
  <c r="C249" i="16"/>
  <c r="O243" i="16"/>
  <c r="K243" i="16"/>
  <c r="G243" i="16"/>
  <c r="C243" i="16"/>
  <c r="O242" i="16"/>
  <c r="K242" i="16"/>
  <c r="G242" i="16"/>
  <c r="C242" i="16"/>
  <c r="O241" i="16"/>
  <c r="K241" i="16"/>
  <c r="G241" i="16"/>
  <c r="C241" i="16"/>
  <c r="O240" i="16"/>
  <c r="K240" i="16"/>
  <c r="G240" i="16"/>
  <c r="C240" i="16"/>
  <c r="O235" i="16"/>
  <c r="K235" i="16"/>
  <c r="G235" i="16"/>
  <c r="C235" i="16"/>
  <c r="O233" i="15"/>
  <c r="K233" i="16"/>
  <c r="G233" i="15"/>
  <c r="C233" i="16"/>
  <c r="O232" i="15"/>
  <c r="K232" i="16"/>
  <c r="G232" i="15"/>
  <c r="C232" i="16"/>
  <c r="O231" i="15"/>
  <c r="K231" i="16"/>
  <c r="G231" i="15"/>
  <c r="C231" i="16"/>
  <c r="O230" i="15"/>
  <c r="K230" i="16"/>
  <c r="G230" i="15"/>
  <c r="C230" i="16"/>
  <c r="O229" i="16"/>
  <c r="K229" i="16"/>
  <c r="G229" i="16"/>
  <c r="C229" i="16"/>
  <c r="O224" i="15"/>
  <c r="K224" i="16"/>
  <c r="G224" i="15"/>
  <c r="C224" i="16"/>
  <c r="O223" i="15"/>
  <c r="K223" i="16"/>
  <c r="G223" i="15"/>
  <c r="C223" i="16"/>
  <c r="O222" i="15"/>
  <c r="K222" i="16"/>
  <c r="G222" i="15"/>
  <c r="C222" i="16"/>
  <c r="O221" i="15"/>
  <c r="K221" i="16"/>
  <c r="G221" i="15"/>
  <c r="C221" i="16"/>
  <c r="N200" i="16"/>
  <c r="J200" i="16"/>
  <c r="F200" i="16"/>
  <c r="N183" i="16"/>
  <c r="F167" i="16"/>
  <c r="F158" i="16"/>
  <c r="B158" i="16"/>
  <c r="H257" i="17"/>
  <c r="H256" i="17"/>
  <c r="H255" i="17"/>
  <c r="H254" i="17"/>
  <c r="H237" i="17"/>
  <c r="H236" i="17"/>
  <c r="H234" i="17"/>
  <c r="H216" i="17"/>
  <c r="K183" i="17"/>
  <c r="C183" i="17"/>
  <c r="H181" i="17"/>
  <c r="O158" i="17"/>
  <c r="I94" i="18"/>
  <c r="M89" i="18"/>
  <c r="G78" i="18"/>
  <c r="K75" i="18"/>
  <c r="Q246" i="19"/>
  <c r="M245" i="19"/>
  <c r="Q244" i="19"/>
  <c r="M243" i="19"/>
  <c r="Q242" i="19"/>
  <c r="M241" i="19"/>
  <c r="Q240" i="19"/>
  <c r="M239" i="19"/>
  <c r="Q238" i="19"/>
  <c r="Q235" i="19"/>
  <c r="E235" i="19"/>
  <c r="Q233" i="19"/>
  <c r="E233" i="19"/>
  <c r="Q231" i="19"/>
  <c r="E231" i="19"/>
  <c r="Q229" i="19"/>
  <c r="E229" i="19"/>
  <c r="Q227" i="19"/>
  <c r="E227" i="19"/>
  <c r="E224" i="19"/>
  <c r="I223" i="19"/>
  <c r="E222" i="19"/>
  <c r="I221" i="19"/>
  <c r="E220" i="19"/>
  <c r="I219" i="19"/>
  <c r="E218" i="19"/>
  <c r="I217" i="19"/>
  <c r="E216" i="19"/>
  <c r="I215" i="19"/>
  <c r="Q191" i="19"/>
  <c r="M191" i="19"/>
  <c r="I191" i="19"/>
  <c r="E191" i="19"/>
  <c r="Q187" i="19"/>
  <c r="M187" i="19"/>
  <c r="I187" i="19"/>
  <c r="E187" i="19"/>
  <c r="Q184" i="19"/>
  <c r="M184" i="19"/>
  <c r="I184" i="19"/>
  <c r="E184" i="19"/>
  <c r="Q181" i="19"/>
  <c r="M181" i="19"/>
  <c r="I181" i="19"/>
  <c r="E181" i="19"/>
  <c r="Q180" i="19"/>
  <c r="M180" i="19"/>
  <c r="I180" i="19"/>
  <c r="E180" i="19"/>
  <c r="Q179" i="19"/>
  <c r="M179" i="19"/>
  <c r="I179" i="19"/>
  <c r="E179" i="19"/>
  <c r="Q178" i="19"/>
  <c r="M178" i="19"/>
  <c r="I178" i="19"/>
  <c r="E178" i="19"/>
  <c r="Q177" i="19"/>
  <c r="M177" i="19"/>
  <c r="I177" i="19"/>
  <c r="E177" i="19"/>
  <c r="Q176" i="19"/>
  <c r="M176" i="19"/>
  <c r="I176" i="19"/>
  <c r="E176" i="19"/>
  <c r="K246" i="20"/>
  <c r="K246" i="19"/>
  <c r="C246" i="20"/>
  <c r="C246" i="19"/>
  <c r="K245" i="20"/>
  <c r="K245" i="19"/>
  <c r="G245" i="20"/>
  <c r="G245" i="21"/>
  <c r="C245" i="20"/>
  <c r="C245" i="19"/>
  <c r="K244" i="20"/>
  <c r="K244" i="19"/>
  <c r="C244" i="20"/>
  <c r="C244" i="21"/>
  <c r="C244" i="19"/>
  <c r="K243" i="20"/>
  <c r="K243" i="19"/>
  <c r="C243" i="20"/>
  <c r="C243" i="19"/>
  <c r="K242" i="20"/>
  <c r="K242" i="21"/>
  <c r="K242" i="19"/>
  <c r="C242" i="20"/>
  <c r="C242" i="19"/>
  <c r="K241" i="20"/>
  <c r="K241" i="19"/>
  <c r="C241" i="20"/>
  <c r="C241" i="19"/>
  <c r="K240" i="20"/>
  <c r="K240" i="19"/>
  <c r="C240" i="20"/>
  <c r="C240" i="19"/>
  <c r="K239" i="20"/>
  <c r="K239" i="19"/>
  <c r="C239" i="20"/>
  <c r="C239" i="19"/>
  <c r="K238" i="20"/>
  <c r="K238" i="19"/>
  <c r="C238" i="20"/>
  <c r="C238" i="19"/>
  <c r="G237" i="20"/>
  <c r="G237" i="21"/>
  <c r="O235" i="20"/>
  <c r="O235" i="19"/>
  <c r="G235" i="20"/>
  <c r="G235" i="19"/>
  <c r="O234" i="20"/>
  <c r="O234" i="19"/>
  <c r="G234" i="20"/>
  <c r="G234" i="19"/>
  <c r="C234" i="20"/>
  <c r="C234" i="21"/>
  <c r="O233" i="20"/>
  <c r="O233" i="19"/>
  <c r="G233" i="20"/>
  <c r="G233" i="19"/>
  <c r="O232" i="20"/>
  <c r="O232" i="19"/>
  <c r="K232" i="20"/>
  <c r="K232" i="21"/>
  <c r="G232" i="20"/>
  <c r="G232" i="19"/>
  <c r="O231" i="20"/>
  <c r="O231" i="19"/>
  <c r="G231" i="20"/>
  <c r="G231" i="21"/>
  <c r="G231" i="19"/>
  <c r="O230" i="20"/>
  <c r="O230" i="19"/>
  <c r="G230" i="20"/>
  <c r="G230" i="19"/>
  <c r="O229" i="20"/>
  <c r="O229" i="19"/>
  <c r="G229" i="20"/>
  <c r="G229" i="19"/>
  <c r="O228" i="20"/>
  <c r="O228" i="19"/>
  <c r="G228" i="20"/>
  <c r="G228" i="19"/>
  <c r="O227" i="20"/>
  <c r="O227" i="19"/>
  <c r="G227" i="20"/>
  <c r="G227" i="19"/>
  <c r="K224" i="20"/>
  <c r="K224" i="19"/>
  <c r="C224" i="20"/>
  <c r="C224" i="19"/>
  <c r="K223" i="20"/>
  <c r="K223" i="19"/>
  <c r="C223" i="20"/>
  <c r="C223" i="19"/>
  <c r="K222" i="20"/>
  <c r="K222" i="19"/>
  <c r="C222" i="20"/>
  <c r="C222" i="19"/>
  <c r="K221" i="20"/>
  <c r="K221" i="19"/>
  <c r="C221" i="20"/>
  <c r="C221" i="19"/>
  <c r="K220" i="20"/>
  <c r="K220" i="19"/>
  <c r="C220" i="20"/>
  <c r="C220" i="19"/>
  <c r="K219" i="20"/>
  <c r="K219" i="19"/>
  <c r="C219" i="20"/>
  <c r="C219" i="19"/>
  <c r="K218" i="20"/>
  <c r="K218" i="19"/>
  <c r="C218" i="20"/>
  <c r="C218" i="19"/>
  <c r="K217" i="20"/>
  <c r="K217" i="19"/>
  <c r="C217" i="20"/>
  <c r="C217" i="19"/>
  <c r="K216" i="20"/>
  <c r="K216" i="19"/>
  <c r="C216" i="20"/>
  <c r="C216" i="19"/>
  <c r="K215" i="20"/>
  <c r="K215" i="19"/>
  <c r="C215" i="20"/>
  <c r="C215" i="19"/>
  <c r="O98" i="18"/>
  <c r="G98" i="18"/>
  <c r="O97" i="18"/>
  <c r="G97" i="18"/>
  <c r="C245" i="21"/>
  <c r="G242" i="21"/>
  <c r="K233" i="21"/>
  <c r="C231" i="21"/>
  <c r="G222" i="21"/>
  <c r="K214" i="21"/>
  <c r="D210" i="21"/>
  <c r="D198" i="21"/>
  <c r="D197" i="21"/>
  <c r="D196" i="21"/>
  <c r="N194" i="21"/>
  <c r="D195" i="21"/>
  <c r="C192" i="21"/>
  <c r="K182" i="21"/>
  <c r="C180" i="21"/>
  <c r="K165" i="21"/>
  <c r="O170" i="21"/>
  <c r="K173" i="21"/>
  <c r="G214" i="21"/>
  <c r="C173" i="21"/>
  <c r="G170" i="21"/>
  <c r="K169" i="21"/>
  <c r="C169" i="21"/>
  <c r="O223" i="21"/>
  <c r="G168" i="21"/>
  <c r="G223" i="21"/>
  <c r="K166" i="21"/>
  <c r="C166" i="21"/>
  <c r="O222" i="21"/>
  <c r="K222" i="21"/>
  <c r="G165" i="21"/>
  <c r="C222" i="21"/>
  <c r="O221" i="21"/>
  <c r="K164" i="21"/>
  <c r="G221" i="21"/>
  <c r="C164" i="21"/>
  <c r="O219" i="21"/>
  <c r="K219" i="21"/>
  <c r="G162" i="21"/>
  <c r="C219" i="21"/>
  <c r="C68" i="22"/>
  <c r="C191" i="23"/>
  <c r="P203" i="24"/>
  <c r="P200" i="17"/>
  <c r="M183" i="17"/>
  <c r="I183" i="17"/>
  <c r="E183" i="17"/>
  <c r="Q75" i="18"/>
  <c r="M75" i="18"/>
  <c r="I75" i="18"/>
  <c r="E75" i="18"/>
  <c r="Q51" i="18"/>
  <c r="Q60" i="6" s="1"/>
  <c r="Q133" i="6" s="1"/>
  <c r="M51" i="18"/>
  <c r="M60" i="6" s="1"/>
  <c r="M133" i="6" s="1"/>
  <c r="I51" i="18"/>
  <c r="I60" i="6" s="1"/>
  <c r="I133" i="6" s="1"/>
  <c r="E51" i="18"/>
  <c r="E60" i="6" s="1"/>
  <c r="E133" i="6" s="1"/>
  <c r="O175" i="20"/>
  <c r="G175" i="20"/>
  <c r="K100" i="18"/>
  <c r="K163" i="6" s="1"/>
  <c r="P58" i="22"/>
  <c r="P111" i="6" s="1"/>
  <c r="D58" i="22"/>
  <c r="D111" i="6" s="1"/>
  <c r="D76" i="22"/>
  <c r="D167" i="6" s="1"/>
  <c r="O191" i="23"/>
  <c r="I129" i="23"/>
  <c r="L211" i="24"/>
  <c r="L175" i="23"/>
  <c r="H211" i="24"/>
  <c r="H175" i="23"/>
  <c r="D211" i="24"/>
  <c r="D175" i="23"/>
  <c r="P210" i="25"/>
  <c r="P210" i="24"/>
  <c r="P172" i="23"/>
  <c r="L210" i="25"/>
  <c r="L172" i="23"/>
  <c r="H210" i="25"/>
  <c r="H210" i="24"/>
  <c r="H172" i="23"/>
  <c r="D210" i="25"/>
  <c r="D210" i="24"/>
  <c r="D172" i="23"/>
  <c r="P171" i="23"/>
  <c r="P209" i="24"/>
  <c r="L209" i="24"/>
  <c r="L171" i="23"/>
  <c r="H209" i="24"/>
  <c r="H171" i="23"/>
  <c r="D209" i="24"/>
  <c r="D171" i="23"/>
  <c r="P208" i="25"/>
  <c r="P208" i="24"/>
  <c r="P168" i="23"/>
  <c r="L208" i="25"/>
  <c r="L168" i="23"/>
  <c r="L208" i="24"/>
  <c r="H208" i="25"/>
  <c r="H208" i="24"/>
  <c r="H168" i="23"/>
  <c r="D208" i="25"/>
  <c r="D208" i="24"/>
  <c r="D168" i="23"/>
  <c r="P207" i="25"/>
  <c r="P167" i="23"/>
  <c r="L207" i="25"/>
  <c r="L207" i="24"/>
  <c r="L167" i="23"/>
  <c r="H207" i="25"/>
  <c r="H207" i="24"/>
  <c r="H167" i="23"/>
  <c r="D207" i="25"/>
  <c r="D207" i="24"/>
  <c r="D167" i="23"/>
  <c r="P206" i="24"/>
  <c r="P166" i="23"/>
  <c r="H206" i="24"/>
  <c r="H166" i="23"/>
  <c r="D206" i="24"/>
  <c r="D166" i="23"/>
  <c r="P165" i="23"/>
  <c r="P205" i="24"/>
  <c r="L205" i="24"/>
  <c r="L165" i="23"/>
  <c r="H205" i="24"/>
  <c r="H165" i="23"/>
  <c r="D205" i="24"/>
  <c r="D165" i="23"/>
  <c r="P204" i="24"/>
  <c r="P164" i="23"/>
  <c r="L164" i="23"/>
  <c r="L204" i="24"/>
  <c r="H204" i="24"/>
  <c r="H164" i="23"/>
  <c r="D204" i="24"/>
  <c r="D164" i="23"/>
  <c r="L203" i="24"/>
  <c r="L163" i="23"/>
  <c r="D203" i="24"/>
  <c r="D163" i="23"/>
  <c r="P200" i="25"/>
  <c r="P157" i="23"/>
  <c r="L200" i="25"/>
  <c r="L157" i="23"/>
  <c r="H200" i="25"/>
  <c r="H157" i="23"/>
  <c r="D200" i="25"/>
  <c r="D157" i="23"/>
  <c r="P199" i="25"/>
  <c r="P154" i="23"/>
  <c r="L199" i="25"/>
  <c r="L154" i="23"/>
  <c r="H199" i="25"/>
  <c r="H154" i="23"/>
  <c r="D199" i="25"/>
  <c r="D154" i="23"/>
  <c r="P198" i="25"/>
  <c r="P150" i="23"/>
  <c r="L198" i="25"/>
  <c r="L150" i="23"/>
  <c r="H198" i="25"/>
  <c r="H150" i="23"/>
  <c r="D198" i="25"/>
  <c r="D150" i="23"/>
  <c r="P196" i="25"/>
  <c r="P148" i="23"/>
  <c r="P143" i="23" s="1"/>
  <c r="L196" i="25"/>
  <c r="L148" i="23"/>
  <c r="H196" i="25"/>
  <c r="H148" i="23"/>
  <c r="D196" i="25"/>
  <c r="D148" i="23"/>
  <c r="P188" i="25"/>
  <c r="P139" i="23"/>
  <c r="L188" i="25"/>
  <c r="L139" i="23"/>
  <c r="H188" i="25"/>
  <c r="H139" i="23"/>
  <c r="D188" i="25"/>
  <c r="D139" i="23"/>
  <c r="P187" i="25"/>
  <c r="P136" i="23"/>
  <c r="L187" i="25"/>
  <c r="L136" i="23"/>
  <c r="H187" i="25"/>
  <c r="H136" i="23"/>
  <c r="D187" i="25"/>
  <c r="D136" i="23"/>
  <c r="P185" i="25"/>
  <c r="P134" i="23"/>
  <c r="L185" i="25"/>
  <c r="L134" i="23"/>
  <c r="H185" i="25"/>
  <c r="H134" i="23"/>
  <c r="D185" i="25"/>
  <c r="D134" i="23"/>
  <c r="P211" i="24"/>
  <c r="L206" i="24"/>
  <c r="O162" i="24"/>
  <c r="N58" i="22"/>
  <c r="N111" i="6" s="1"/>
  <c r="N76" i="22"/>
  <c r="N167" i="6" s="1"/>
  <c r="J58" i="22"/>
  <c r="J111" i="6" s="1"/>
  <c r="J76" i="22"/>
  <c r="J167" i="6" s="1"/>
  <c r="Q50" i="22"/>
  <c r="Q64" i="6" s="1"/>
  <c r="Q137" i="6" s="1"/>
  <c r="M50" i="22"/>
  <c r="M64" i="6" s="1"/>
  <c r="M137" i="6" s="1"/>
  <c r="I50" i="22"/>
  <c r="I64" i="6" s="1"/>
  <c r="I137" i="6" s="1"/>
  <c r="E50" i="22"/>
  <c r="E64" i="6" s="1"/>
  <c r="E137" i="6" s="1"/>
  <c r="N210" i="25"/>
  <c r="N210" i="24"/>
  <c r="J210" i="25"/>
  <c r="J210" i="24"/>
  <c r="B210" i="25"/>
  <c r="B210" i="24"/>
  <c r="N208" i="25"/>
  <c r="N208" i="24"/>
  <c r="J208" i="25"/>
  <c r="J208" i="24"/>
  <c r="B208" i="25"/>
  <c r="B208" i="24"/>
  <c r="N207" i="25"/>
  <c r="N207" i="24"/>
  <c r="J207" i="25"/>
  <c r="J207" i="24"/>
  <c r="B207" i="25"/>
  <c r="B207" i="24"/>
  <c r="J200" i="25"/>
  <c r="J200" i="24"/>
  <c r="F200" i="25"/>
  <c r="F200" i="24"/>
  <c r="N199" i="25"/>
  <c r="N199" i="24"/>
  <c r="J199" i="25"/>
  <c r="J199" i="24"/>
  <c r="B199" i="25"/>
  <c r="B199" i="24"/>
  <c r="J198" i="25"/>
  <c r="J198" i="24"/>
  <c r="F198" i="25"/>
  <c r="F198" i="24"/>
  <c r="J196" i="25"/>
  <c r="J196" i="24"/>
  <c r="F196" i="25"/>
  <c r="F196" i="24"/>
  <c r="N188" i="25"/>
  <c r="N188" i="24"/>
  <c r="J188" i="25"/>
  <c r="J188" i="24"/>
  <c r="B188" i="25"/>
  <c r="B188" i="24"/>
  <c r="J187" i="25"/>
  <c r="J187" i="24"/>
  <c r="F187" i="25"/>
  <c r="F187" i="24"/>
  <c r="J185" i="25"/>
  <c r="J185" i="24"/>
  <c r="F185" i="25"/>
  <c r="F185" i="24"/>
  <c r="F211" i="24"/>
  <c r="F207" i="24"/>
  <c r="F199" i="24"/>
  <c r="N196" i="24"/>
  <c r="N187" i="24"/>
  <c r="B185" i="24"/>
  <c r="F182" i="24"/>
  <c r="N166" i="25"/>
  <c r="N206" i="25"/>
  <c r="J166" i="25"/>
  <c r="J206" i="25"/>
  <c r="B166" i="25"/>
  <c r="B206" i="25"/>
  <c r="N165" i="25"/>
  <c r="N205" i="25"/>
  <c r="J165" i="25"/>
  <c r="J205" i="25"/>
  <c r="B165" i="25"/>
  <c r="B205" i="25"/>
  <c r="N164" i="25"/>
  <c r="N204" i="25"/>
  <c r="J164" i="25"/>
  <c r="J204" i="25"/>
  <c r="B164" i="25"/>
  <c r="B204" i="25"/>
  <c r="N163" i="25"/>
  <c r="N203" i="25"/>
  <c r="J163" i="25"/>
  <c r="J203" i="25"/>
  <c r="B163" i="25"/>
  <c r="B203" i="25"/>
  <c r="P189" i="25"/>
  <c r="P140" i="25"/>
  <c r="H140" i="25"/>
  <c r="H189" i="25"/>
  <c r="D189" i="25"/>
  <c r="D140" i="25"/>
  <c r="P135" i="25"/>
  <c r="P186" i="25"/>
  <c r="L135" i="25"/>
  <c r="L186" i="25"/>
  <c r="H135" i="25"/>
  <c r="H186" i="25"/>
  <c r="D135" i="25"/>
  <c r="D186" i="25"/>
  <c r="P133" i="25"/>
  <c r="P184" i="25"/>
  <c r="L133" i="25"/>
  <c r="L184" i="25"/>
  <c r="H133" i="25"/>
  <c r="H184" i="25"/>
  <c r="D133" i="25"/>
  <c r="D184" i="25"/>
  <c r="P132" i="25"/>
  <c r="P183" i="25"/>
  <c r="L132" i="25"/>
  <c r="L183" i="25"/>
  <c r="H132" i="25"/>
  <c r="H183" i="25"/>
  <c r="D132" i="25"/>
  <c r="D183" i="25"/>
  <c r="P131" i="25"/>
  <c r="P182" i="25"/>
  <c r="L131" i="25"/>
  <c r="L182" i="25"/>
  <c r="H131" i="25"/>
  <c r="H182" i="25"/>
  <c r="D131" i="25"/>
  <c r="D182" i="25"/>
  <c r="P130" i="25"/>
  <c r="P181" i="25"/>
  <c r="L130" i="25"/>
  <c r="L181" i="25"/>
  <c r="H130" i="25"/>
  <c r="H181" i="25"/>
  <c r="D130" i="25"/>
  <c r="D181" i="25"/>
  <c r="M95" i="27"/>
  <c r="P75" i="18"/>
  <c r="L75" i="18"/>
  <c r="H75" i="18"/>
  <c r="D75" i="18"/>
  <c r="O51" i="18"/>
  <c r="O60" i="6" s="1"/>
  <c r="O133" i="6" s="1"/>
  <c r="K51" i="18"/>
  <c r="K60" i="6" s="1"/>
  <c r="K133" i="6" s="1"/>
  <c r="G51" i="18"/>
  <c r="G60" i="6" s="1"/>
  <c r="G133" i="6" s="1"/>
  <c r="C51" i="18"/>
  <c r="C60" i="6" s="1"/>
  <c r="C133" i="6" s="1"/>
  <c r="L194" i="19"/>
  <c r="D194" i="19"/>
  <c r="L175" i="19"/>
  <c r="P245" i="21"/>
  <c r="L245" i="21"/>
  <c r="H245" i="21"/>
  <c r="D245" i="21"/>
  <c r="P244" i="21"/>
  <c r="L244" i="21"/>
  <c r="H244" i="21"/>
  <c r="D244" i="21"/>
  <c r="P243" i="21"/>
  <c r="L243" i="21"/>
  <c r="H243" i="21"/>
  <c r="D243" i="21"/>
  <c r="P242" i="21"/>
  <c r="L242" i="21"/>
  <c r="H242" i="21"/>
  <c r="D242" i="21"/>
  <c r="P237" i="21"/>
  <c r="L237" i="21"/>
  <c r="H237" i="21"/>
  <c r="D237" i="21"/>
  <c r="P234" i="21"/>
  <c r="L234" i="21"/>
  <c r="H234" i="21"/>
  <c r="D234" i="21"/>
  <c r="P233" i="21"/>
  <c r="L233" i="21"/>
  <c r="H233" i="21"/>
  <c r="D233" i="21"/>
  <c r="P232" i="21"/>
  <c r="L232" i="21"/>
  <c r="H232" i="21"/>
  <c r="D232" i="21"/>
  <c r="P231" i="21"/>
  <c r="L231" i="21"/>
  <c r="H231" i="21"/>
  <c r="D231" i="21"/>
  <c r="P237" i="20"/>
  <c r="H237" i="20"/>
  <c r="P234" i="20"/>
  <c r="H234" i="20"/>
  <c r="P233" i="20"/>
  <c r="H233" i="20"/>
  <c r="P232" i="20"/>
  <c r="H232" i="20"/>
  <c r="P231" i="20"/>
  <c r="H231" i="20"/>
  <c r="P223" i="20"/>
  <c r="H223" i="20"/>
  <c r="P222" i="20"/>
  <c r="H222" i="20"/>
  <c r="P221" i="20"/>
  <c r="H221" i="20"/>
  <c r="P219" i="20"/>
  <c r="H219" i="20"/>
  <c r="Q194" i="20"/>
  <c r="E175" i="20"/>
  <c r="E157" i="20"/>
  <c r="K244" i="21"/>
  <c r="G243" i="21"/>
  <c r="C242" i="21"/>
  <c r="C232" i="21"/>
  <c r="J70" i="22"/>
  <c r="J69" i="22"/>
  <c r="J68" i="22"/>
  <c r="E68" i="22"/>
  <c r="H58" i="22"/>
  <c r="Q55" i="22"/>
  <c r="M55" i="22"/>
  <c r="I55" i="22"/>
  <c r="E55" i="22"/>
  <c r="D50" i="22"/>
  <c r="D64" i="6" s="1"/>
  <c r="D137" i="6" s="1"/>
  <c r="D68" i="22"/>
  <c r="L50" i="22"/>
  <c r="G211" i="23"/>
  <c r="M210" i="23"/>
  <c r="C210" i="23"/>
  <c r="G209" i="23"/>
  <c r="M208" i="23"/>
  <c r="C208" i="23"/>
  <c r="G207" i="23"/>
  <c r="M206" i="23"/>
  <c r="C206" i="23"/>
  <c r="G205" i="23"/>
  <c r="C204" i="23"/>
  <c r="G203" i="23"/>
  <c r="Q200" i="23"/>
  <c r="G200" i="23"/>
  <c r="K199" i="23"/>
  <c r="Q198" i="23"/>
  <c r="G198" i="23"/>
  <c r="K197" i="23"/>
  <c r="Q196" i="23"/>
  <c r="G196" i="23"/>
  <c r="K195" i="23"/>
  <c r="Q194" i="23"/>
  <c r="G194" i="23"/>
  <c r="K193" i="23"/>
  <c r="G192" i="23"/>
  <c r="O189" i="23"/>
  <c r="E189" i="23"/>
  <c r="K188" i="23"/>
  <c r="O187" i="23"/>
  <c r="E187" i="23"/>
  <c r="K186" i="23"/>
  <c r="O185" i="23"/>
  <c r="E185" i="23"/>
  <c r="K184" i="23"/>
  <c r="O183" i="23"/>
  <c r="E183" i="23"/>
  <c r="K182" i="23"/>
  <c r="O181" i="23"/>
  <c r="N140" i="23"/>
  <c r="J140" i="23"/>
  <c r="F140" i="23"/>
  <c r="N139" i="23"/>
  <c r="J139" i="23"/>
  <c r="F139" i="23"/>
  <c r="B139" i="23"/>
  <c r="N136" i="23"/>
  <c r="J136" i="23"/>
  <c r="F136" i="23"/>
  <c r="B136" i="23"/>
  <c r="N135" i="23"/>
  <c r="J135" i="23"/>
  <c r="B135" i="23"/>
  <c r="N134" i="23"/>
  <c r="J134" i="23"/>
  <c r="F134" i="23"/>
  <c r="B134" i="23"/>
  <c r="N133" i="23"/>
  <c r="J133" i="23"/>
  <c r="F133" i="23"/>
  <c r="B133" i="23"/>
  <c r="J132" i="23"/>
  <c r="F132" i="23"/>
  <c r="B132" i="23"/>
  <c r="N131" i="23"/>
  <c r="J131" i="23"/>
  <c r="B131" i="23"/>
  <c r="N130" i="23"/>
  <c r="J130" i="23"/>
  <c r="F130" i="23"/>
  <c r="Q211" i="24"/>
  <c r="Q211" i="23"/>
  <c r="M211" i="24"/>
  <c r="I211" i="24"/>
  <c r="I211" i="23"/>
  <c r="E211" i="24"/>
  <c r="Q210" i="24"/>
  <c r="Q210" i="23"/>
  <c r="M210" i="24"/>
  <c r="M210" i="25"/>
  <c r="I210" i="24"/>
  <c r="I210" i="23"/>
  <c r="E210" i="24"/>
  <c r="E210" i="25"/>
  <c r="Q209" i="24"/>
  <c r="Q209" i="23"/>
  <c r="M209" i="24"/>
  <c r="I209" i="24"/>
  <c r="I209" i="23"/>
  <c r="E209" i="24"/>
  <c r="Q208" i="24"/>
  <c r="Q208" i="23"/>
  <c r="M208" i="24"/>
  <c r="M208" i="25"/>
  <c r="I208" i="24"/>
  <c r="I208" i="23"/>
  <c r="E208" i="24"/>
  <c r="E208" i="25"/>
  <c r="Q207" i="24"/>
  <c r="Q207" i="23"/>
  <c r="M207" i="24"/>
  <c r="M207" i="25"/>
  <c r="I207" i="24"/>
  <c r="I207" i="23"/>
  <c r="E207" i="24"/>
  <c r="E207" i="25"/>
  <c r="Q206" i="24"/>
  <c r="Q206" i="23"/>
  <c r="M206" i="24"/>
  <c r="I206" i="24"/>
  <c r="I206" i="23"/>
  <c r="E206" i="24"/>
  <c r="Q205" i="24"/>
  <c r="Q205" i="23"/>
  <c r="M205" i="24"/>
  <c r="I205" i="24"/>
  <c r="I205" i="23"/>
  <c r="E205" i="24"/>
  <c r="Q204" i="24"/>
  <c r="Q204" i="23"/>
  <c r="M204" i="24"/>
  <c r="I204" i="24"/>
  <c r="I204" i="23"/>
  <c r="E204" i="24"/>
  <c r="Q203" i="24"/>
  <c r="Q203" i="23"/>
  <c r="M203" i="24"/>
  <c r="I203" i="24"/>
  <c r="I203" i="23"/>
  <c r="E203" i="24"/>
  <c r="M202" i="24"/>
  <c r="I202" i="24"/>
  <c r="E202" i="24"/>
  <c r="Q200" i="24"/>
  <c r="M200" i="24"/>
  <c r="M200" i="23"/>
  <c r="I200" i="24"/>
  <c r="E200" i="24"/>
  <c r="E200" i="25"/>
  <c r="E200" i="23"/>
  <c r="Q199" i="24"/>
  <c r="M199" i="24"/>
  <c r="M199" i="25"/>
  <c r="M199" i="23"/>
  <c r="I199" i="24"/>
  <c r="E199" i="24"/>
  <c r="E199" i="25"/>
  <c r="E199" i="23"/>
  <c r="Q198" i="24"/>
  <c r="M198" i="24"/>
  <c r="M198" i="25"/>
  <c r="M198" i="23"/>
  <c r="I198" i="24"/>
  <c r="E198" i="24"/>
  <c r="E198" i="25"/>
  <c r="E198" i="23"/>
  <c r="Q197" i="24"/>
  <c r="M197" i="24"/>
  <c r="M197" i="23"/>
  <c r="I197" i="24"/>
  <c r="E197" i="24"/>
  <c r="E197" i="23"/>
  <c r="Q196" i="24"/>
  <c r="M196" i="24"/>
  <c r="M196" i="25"/>
  <c r="M196" i="23"/>
  <c r="I196" i="24"/>
  <c r="E196" i="24"/>
  <c r="E196" i="23"/>
  <c r="Q195" i="24"/>
  <c r="M195" i="24"/>
  <c r="M195" i="23"/>
  <c r="I195" i="24"/>
  <c r="E195" i="24"/>
  <c r="E195" i="23"/>
  <c r="Q194" i="24"/>
  <c r="M194" i="24"/>
  <c r="M194" i="23"/>
  <c r="I194" i="24"/>
  <c r="E194" i="24"/>
  <c r="E194" i="23"/>
  <c r="Q193" i="24"/>
  <c r="M193" i="24"/>
  <c r="M193" i="23"/>
  <c r="I193" i="24"/>
  <c r="E193" i="24"/>
  <c r="E193" i="23"/>
  <c r="Q192" i="24"/>
  <c r="M192" i="24"/>
  <c r="M192" i="23"/>
  <c r="I192" i="24"/>
  <c r="E192" i="24"/>
  <c r="E192" i="23"/>
  <c r="Q191" i="24"/>
  <c r="M191" i="24"/>
  <c r="I191" i="24"/>
  <c r="E191" i="24"/>
  <c r="Q189" i="24"/>
  <c r="Q189" i="23"/>
  <c r="M189" i="24"/>
  <c r="I189" i="24"/>
  <c r="I189" i="23"/>
  <c r="E189" i="24"/>
  <c r="Q188" i="24"/>
  <c r="Q188" i="23"/>
  <c r="M188" i="24"/>
  <c r="M188" i="25"/>
  <c r="I188" i="24"/>
  <c r="I188" i="23"/>
  <c r="E188" i="24"/>
  <c r="E188" i="25"/>
  <c r="Q187" i="23"/>
  <c r="I187" i="23"/>
  <c r="Q186" i="23"/>
  <c r="I186" i="23"/>
  <c r="Q185" i="23"/>
  <c r="I185" i="23"/>
  <c r="Q184" i="23"/>
  <c r="I184" i="23"/>
  <c r="Q183" i="23"/>
  <c r="I183" i="23"/>
  <c r="Q182" i="23"/>
  <c r="I182" i="23"/>
  <c r="Q181" i="23"/>
  <c r="I181" i="23"/>
  <c r="F208" i="24"/>
  <c r="F204" i="24"/>
  <c r="N198" i="24"/>
  <c r="B196" i="24"/>
  <c r="B187" i="24"/>
  <c r="O245" i="21"/>
  <c r="O244" i="21"/>
  <c r="O243" i="21"/>
  <c r="O242" i="21"/>
  <c r="O237" i="21"/>
  <c r="O234" i="21"/>
  <c r="O233" i="21"/>
  <c r="O232" i="21"/>
  <c r="O231" i="21"/>
  <c r="N74" i="22"/>
  <c r="J74" i="22"/>
  <c r="F74" i="22"/>
  <c r="B74" i="22"/>
  <c r="N73" i="22"/>
  <c r="J73" i="22"/>
  <c r="F73" i="22"/>
  <c r="B73" i="22"/>
  <c r="N72" i="22"/>
  <c r="J72" i="22"/>
  <c r="F72" i="22"/>
  <c r="B72" i="22"/>
  <c r="B70" i="22"/>
  <c r="B69" i="22"/>
  <c r="M68" i="22"/>
  <c r="B68" i="22"/>
  <c r="B58" i="22"/>
  <c r="B111" i="6" s="1"/>
  <c r="B76" i="22"/>
  <c r="B167" i="6" s="1"/>
  <c r="O55" i="22"/>
  <c r="K55" i="22"/>
  <c r="G55" i="22"/>
  <c r="C55" i="22"/>
  <c r="C211" i="23"/>
  <c r="G210" i="23"/>
  <c r="C209" i="23"/>
  <c r="G208" i="23"/>
  <c r="C207" i="23"/>
  <c r="G206" i="23"/>
  <c r="C205" i="23"/>
  <c r="K200" i="23"/>
  <c r="G199" i="23"/>
  <c r="K198" i="23"/>
  <c r="G197" i="23"/>
  <c r="K196" i="23"/>
  <c r="G195" i="23"/>
  <c r="K194" i="23"/>
  <c r="K189" i="23"/>
  <c r="O188" i="23"/>
  <c r="K187" i="23"/>
  <c r="O186" i="23"/>
  <c r="K185" i="23"/>
  <c r="O184" i="23"/>
  <c r="K183" i="23"/>
  <c r="N175" i="23"/>
  <c r="J175" i="23"/>
  <c r="B175" i="23"/>
  <c r="N172" i="23"/>
  <c r="J172" i="23"/>
  <c r="F172" i="23"/>
  <c r="B172" i="23"/>
  <c r="N171" i="23"/>
  <c r="J171" i="23"/>
  <c r="B171" i="23"/>
  <c r="N168" i="23"/>
  <c r="J168" i="23"/>
  <c r="F168" i="23"/>
  <c r="B168" i="23"/>
  <c r="N167" i="23"/>
  <c r="J167" i="23"/>
  <c r="F167" i="23"/>
  <c r="B167" i="23"/>
  <c r="N166" i="23"/>
  <c r="J166" i="23"/>
  <c r="F166" i="23"/>
  <c r="B166" i="23"/>
  <c r="N165" i="23"/>
  <c r="J165" i="23"/>
  <c r="B165" i="23"/>
  <c r="N164" i="23"/>
  <c r="J164" i="23"/>
  <c r="B164" i="23"/>
  <c r="N163" i="23"/>
  <c r="F163" i="23"/>
  <c r="Q143" i="23"/>
  <c r="F210" i="24"/>
  <c r="B200" i="24"/>
  <c r="F188" i="24"/>
  <c r="N185" i="24"/>
  <c r="Q123" i="28"/>
  <c r="Q71" i="26"/>
  <c r="Q143" i="28"/>
  <c r="Q70" i="26"/>
  <c r="Q133" i="28"/>
  <c r="M194" i="21"/>
  <c r="I194" i="21"/>
  <c r="N55" i="22"/>
  <c r="J55" i="22"/>
  <c r="F55" i="22"/>
  <c r="B55" i="22"/>
  <c r="N50" i="22"/>
  <c r="N64" i="6" s="1"/>
  <c r="N137" i="6" s="1"/>
  <c r="J50" i="22"/>
  <c r="J64" i="6" s="1"/>
  <c r="J137" i="6" s="1"/>
  <c r="F50" i="22"/>
  <c r="B50" i="22"/>
  <c r="O211" i="24"/>
  <c r="K211" i="24"/>
  <c r="G211" i="24"/>
  <c r="C211" i="24"/>
  <c r="O210" i="24"/>
  <c r="K210" i="24"/>
  <c r="G210" i="24"/>
  <c r="C210" i="24"/>
  <c r="O209" i="24"/>
  <c r="K209" i="24"/>
  <c r="G209" i="24"/>
  <c r="C209" i="24"/>
  <c r="O208" i="24"/>
  <c r="K208" i="24"/>
  <c r="G208" i="24"/>
  <c r="C208" i="24"/>
  <c r="O207" i="24"/>
  <c r="K207" i="24"/>
  <c r="G207" i="24"/>
  <c r="C207" i="24"/>
  <c r="O206" i="24"/>
  <c r="K206" i="24"/>
  <c r="G206" i="24"/>
  <c r="C206" i="24"/>
  <c r="O205" i="24"/>
  <c r="K205" i="24"/>
  <c r="G205" i="24"/>
  <c r="C205" i="24"/>
  <c r="O204" i="24"/>
  <c r="K204" i="24"/>
  <c r="G204" i="24"/>
  <c r="C204" i="24"/>
  <c r="O203" i="24"/>
  <c r="K203" i="24"/>
  <c r="G203" i="24"/>
  <c r="C203" i="24"/>
  <c r="O202" i="24"/>
  <c r="K202" i="24"/>
  <c r="G202" i="24"/>
  <c r="C202" i="24"/>
  <c r="O200" i="24"/>
  <c r="K200" i="24"/>
  <c r="G200" i="24"/>
  <c r="C200" i="24"/>
  <c r="O199" i="24"/>
  <c r="K199" i="24"/>
  <c r="G199" i="24"/>
  <c r="C199" i="24"/>
  <c r="O198" i="24"/>
  <c r="K198" i="24"/>
  <c r="G198" i="24"/>
  <c r="C198" i="24"/>
  <c r="O197" i="24"/>
  <c r="K197" i="24"/>
  <c r="G197" i="24"/>
  <c r="C197" i="24"/>
  <c r="O196" i="24"/>
  <c r="K196" i="24"/>
  <c r="G196" i="24"/>
  <c r="C196" i="24"/>
  <c r="O195" i="24"/>
  <c r="K195" i="24"/>
  <c r="G195" i="24"/>
  <c r="C195" i="24"/>
  <c r="O194" i="24"/>
  <c r="K194" i="24"/>
  <c r="G194" i="24"/>
  <c r="C194" i="24"/>
  <c r="O193" i="24"/>
  <c r="K193" i="24"/>
  <c r="G193" i="24"/>
  <c r="C193" i="24"/>
  <c r="O192" i="24"/>
  <c r="K192" i="24"/>
  <c r="G192" i="24"/>
  <c r="C192" i="24"/>
  <c r="O191" i="24"/>
  <c r="K191" i="24"/>
  <c r="G191" i="24"/>
  <c r="C191" i="24"/>
  <c r="O189" i="24"/>
  <c r="K189" i="24"/>
  <c r="G189" i="24"/>
  <c r="C189" i="24"/>
  <c r="O188" i="24"/>
  <c r="K188" i="24"/>
  <c r="G188" i="24"/>
  <c r="C188" i="24"/>
  <c r="O187" i="24"/>
  <c r="K187" i="24"/>
  <c r="G187" i="24"/>
  <c r="C187" i="24"/>
  <c r="O186" i="24"/>
  <c r="K186" i="24"/>
  <c r="G186" i="24"/>
  <c r="C186" i="24"/>
  <c r="O185" i="24"/>
  <c r="K185" i="24"/>
  <c r="G185" i="24"/>
  <c r="C185" i="24"/>
  <c r="O184" i="24"/>
  <c r="K184" i="24"/>
  <c r="G184" i="24"/>
  <c r="C184" i="24"/>
  <c r="O183" i="24"/>
  <c r="K183" i="24"/>
  <c r="G183" i="24"/>
  <c r="C183" i="24"/>
  <c r="O182" i="24"/>
  <c r="K182" i="24"/>
  <c r="G182" i="24"/>
  <c r="C182" i="24"/>
  <c r="O181" i="24"/>
  <c r="K181" i="24"/>
  <c r="G181" i="24"/>
  <c r="C181" i="24"/>
  <c r="O180" i="24"/>
  <c r="K180" i="24"/>
  <c r="G180" i="24"/>
  <c r="C180" i="24"/>
  <c r="P206" i="25"/>
  <c r="P205" i="25"/>
  <c r="P204" i="25"/>
  <c r="P203" i="25"/>
  <c r="E191" i="25"/>
  <c r="J189" i="25"/>
  <c r="E180" i="25"/>
  <c r="E138" i="25"/>
  <c r="M61" i="22"/>
  <c r="M168" i="25"/>
  <c r="M172" i="25"/>
  <c r="M176" i="25"/>
  <c r="M202" i="25"/>
  <c r="M167" i="25"/>
  <c r="M169" i="25"/>
  <c r="M173" i="25"/>
  <c r="N66" i="26"/>
  <c r="N51" i="26"/>
  <c r="N68" i="6" s="1"/>
  <c r="N141" i="6" s="1"/>
  <c r="F66" i="26"/>
  <c r="F51" i="26"/>
  <c r="B51" i="26"/>
  <c r="Q154" i="27"/>
  <c r="Q155" i="27"/>
  <c r="Q156" i="27"/>
  <c r="Q157" i="27"/>
  <c r="Q158" i="27"/>
  <c r="Q159" i="27"/>
  <c r="Q64" i="26"/>
  <c r="Q68" i="26"/>
  <c r="M64" i="26"/>
  <c r="M68" i="26"/>
  <c r="I64" i="26"/>
  <c r="I68" i="26"/>
  <c r="E64" i="26"/>
  <c r="E68" i="26"/>
  <c r="Q63" i="26"/>
  <c r="Q67" i="26"/>
  <c r="M63" i="26"/>
  <c r="M67" i="26"/>
  <c r="I63" i="26"/>
  <c r="I67" i="26"/>
  <c r="E144" i="27"/>
  <c r="E145" i="27"/>
  <c r="E146" i="27"/>
  <c r="E147" i="27"/>
  <c r="E148" i="27"/>
  <c r="E149" i="27"/>
  <c r="E150" i="27"/>
  <c r="E151" i="27"/>
  <c r="E63" i="26"/>
  <c r="E67" i="26"/>
  <c r="Q62" i="26"/>
  <c r="Q66" i="26"/>
  <c r="M62" i="26"/>
  <c r="M66" i="26"/>
  <c r="I134" i="27"/>
  <c r="I135" i="27"/>
  <c r="I136" i="27"/>
  <c r="I137" i="27"/>
  <c r="I138" i="27"/>
  <c r="I139" i="27"/>
  <c r="I140" i="27"/>
  <c r="I141" i="27"/>
  <c r="I62" i="26"/>
  <c r="I66" i="26"/>
  <c r="E62" i="26"/>
  <c r="E66" i="26"/>
  <c r="E158" i="27"/>
  <c r="E156" i="27"/>
  <c r="E154" i="27"/>
  <c r="I150" i="27"/>
  <c r="I148" i="27"/>
  <c r="I146" i="27"/>
  <c r="I144" i="27"/>
  <c r="M140" i="27"/>
  <c r="M138" i="27"/>
  <c r="M136" i="27"/>
  <c r="M134" i="27"/>
  <c r="F119" i="27"/>
  <c r="F116" i="27"/>
  <c r="F113" i="27"/>
  <c r="F112" i="27"/>
  <c r="F111" i="27"/>
  <c r="F110" i="27"/>
  <c r="F109" i="27"/>
  <c r="F108" i="27"/>
  <c r="P123" i="27"/>
  <c r="L123" i="27"/>
  <c r="H123" i="27"/>
  <c r="P141" i="28"/>
  <c r="P105" i="27"/>
  <c r="L141" i="28"/>
  <c r="L105" i="27"/>
  <c r="H141" i="28"/>
  <c r="H105" i="27"/>
  <c r="D141" i="28"/>
  <c r="D105" i="27"/>
  <c r="P140" i="28"/>
  <c r="P102" i="27"/>
  <c r="L140" i="28"/>
  <c r="L102" i="27"/>
  <c r="H140" i="28"/>
  <c r="H102" i="27"/>
  <c r="D140" i="28"/>
  <c r="D102" i="27"/>
  <c r="P139" i="28"/>
  <c r="P101" i="27"/>
  <c r="L139" i="28"/>
  <c r="L101" i="27"/>
  <c r="H139" i="28"/>
  <c r="H101" i="27"/>
  <c r="D139" i="28"/>
  <c r="D101" i="27"/>
  <c r="P138" i="28"/>
  <c r="P100" i="27"/>
  <c r="L138" i="28"/>
  <c r="L100" i="27"/>
  <c r="H138" i="28"/>
  <c r="H100" i="27"/>
  <c r="D138" i="28"/>
  <c r="D100" i="27"/>
  <c r="P137" i="28"/>
  <c r="P99" i="27"/>
  <c r="L137" i="28"/>
  <c r="L99" i="27"/>
  <c r="H137" i="28"/>
  <c r="H99" i="27"/>
  <c r="D137" i="28"/>
  <c r="D99" i="27"/>
  <c r="P136" i="28"/>
  <c r="P98" i="27"/>
  <c r="L136" i="28"/>
  <c r="L98" i="27"/>
  <c r="H136" i="28"/>
  <c r="H98" i="27"/>
  <c r="D136" i="28"/>
  <c r="D98" i="27"/>
  <c r="P135" i="28"/>
  <c r="P97" i="27"/>
  <c r="L135" i="28"/>
  <c r="L97" i="27"/>
  <c r="H135" i="28"/>
  <c r="H97" i="27"/>
  <c r="D135" i="28"/>
  <c r="D97" i="27"/>
  <c r="P134" i="28"/>
  <c r="P96" i="27"/>
  <c r="L134" i="28"/>
  <c r="L96" i="27"/>
  <c r="H134" i="28"/>
  <c r="H96" i="27"/>
  <c r="D134" i="28"/>
  <c r="D96" i="27"/>
  <c r="P159" i="28"/>
  <c r="P158" i="28"/>
  <c r="P157" i="28"/>
  <c r="P156" i="28"/>
  <c r="P155" i="28"/>
  <c r="P154" i="28"/>
  <c r="K123" i="29"/>
  <c r="E123" i="29"/>
  <c r="M121" i="32"/>
  <c r="G129" i="24"/>
  <c r="M60" i="22"/>
  <c r="M148" i="25"/>
  <c r="M160" i="25"/>
  <c r="M191" i="25"/>
  <c r="M200" i="25"/>
  <c r="M154" i="25"/>
  <c r="E60" i="22"/>
  <c r="E152" i="25"/>
  <c r="E143" i="25" s="1"/>
  <c r="E157" i="25"/>
  <c r="E133" i="27"/>
  <c r="K83" i="33"/>
  <c r="Q91" i="53"/>
  <c r="Q106" i="53"/>
  <c r="M106" i="53"/>
  <c r="M91" i="53"/>
  <c r="I91" i="53"/>
  <c r="I106" i="53"/>
  <c r="E91" i="53"/>
  <c r="E106" i="53"/>
  <c r="Q76" i="53"/>
  <c r="Q99" i="53"/>
  <c r="M76" i="53"/>
  <c r="M99" i="53"/>
  <c r="I76" i="53"/>
  <c r="I99" i="53"/>
  <c r="E99" i="53"/>
  <c r="E76" i="53"/>
  <c r="Q75" i="53"/>
  <c r="Q98" i="53"/>
  <c r="M98" i="53"/>
  <c r="M75" i="53"/>
  <c r="I75" i="53"/>
  <c r="I98" i="53"/>
  <c r="E98" i="53"/>
  <c r="E75" i="53"/>
  <c r="Q74" i="53"/>
  <c r="Q97" i="53"/>
  <c r="M74" i="53"/>
  <c r="M97" i="53"/>
  <c r="I74" i="53"/>
  <c r="I97" i="53"/>
  <c r="E97" i="53"/>
  <c r="E74" i="53"/>
  <c r="Q96" i="53"/>
  <c r="Q73" i="53"/>
  <c r="M96" i="53"/>
  <c r="M73" i="53"/>
  <c r="I73" i="53"/>
  <c r="I96" i="53"/>
  <c r="E73" i="53"/>
  <c r="E96" i="53"/>
  <c r="Q187" i="24"/>
  <c r="M187" i="24"/>
  <c r="M187" i="25"/>
  <c r="I187" i="24"/>
  <c r="E187" i="24"/>
  <c r="Q186" i="24"/>
  <c r="M186" i="24"/>
  <c r="I186" i="24"/>
  <c r="E186" i="24"/>
  <c r="Q185" i="24"/>
  <c r="M185" i="24"/>
  <c r="M185" i="25"/>
  <c r="I185" i="24"/>
  <c r="E185" i="24"/>
  <c r="Q184" i="24"/>
  <c r="M184" i="24"/>
  <c r="I184" i="24"/>
  <c r="E184" i="24"/>
  <c r="Q183" i="24"/>
  <c r="M183" i="24"/>
  <c r="I183" i="24"/>
  <c r="E183" i="24"/>
  <c r="Q182" i="24"/>
  <c r="M182" i="24"/>
  <c r="I182" i="24"/>
  <c r="E182" i="24"/>
  <c r="Q181" i="24"/>
  <c r="M181" i="24"/>
  <c r="I181" i="24"/>
  <c r="E181" i="24"/>
  <c r="Q180" i="24"/>
  <c r="M180" i="24"/>
  <c r="I180" i="24"/>
  <c r="E180" i="24"/>
  <c r="E187" i="25"/>
  <c r="M59" i="22"/>
  <c r="M112" i="6" s="1"/>
  <c r="M134" i="25"/>
  <c r="M137" i="25"/>
  <c r="M139" i="25"/>
  <c r="M136" i="25"/>
  <c r="M138" i="25"/>
  <c r="M141" i="25"/>
  <c r="M180" i="25"/>
  <c r="Q123" i="27"/>
  <c r="I123" i="27"/>
  <c r="N159" i="28"/>
  <c r="N129" i="27"/>
  <c r="J159" i="28"/>
  <c r="J129" i="27"/>
  <c r="F159" i="28"/>
  <c r="F129" i="27"/>
  <c r="B159" i="28"/>
  <c r="B129" i="27"/>
  <c r="N158" i="28"/>
  <c r="N128" i="27"/>
  <c r="J158" i="28"/>
  <c r="J128" i="27"/>
  <c r="F158" i="28"/>
  <c r="F128" i="27"/>
  <c r="B158" i="28"/>
  <c r="B128" i="27"/>
  <c r="N157" i="28"/>
  <c r="N127" i="27"/>
  <c r="J157" i="28"/>
  <c r="J127" i="27"/>
  <c r="F157" i="28"/>
  <c r="F127" i="27"/>
  <c r="B157" i="28"/>
  <c r="B127" i="27"/>
  <c r="N156" i="28"/>
  <c r="N126" i="27"/>
  <c r="J156" i="28"/>
  <c r="J126" i="27"/>
  <c r="F156" i="28"/>
  <c r="F126" i="27"/>
  <c r="B156" i="28"/>
  <c r="B126" i="27"/>
  <c r="N155" i="28"/>
  <c r="N125" i="27"/>
  <c r="J155" i="28"/>
  <c r="J125" i="27"/>
  <c r="F155" i="28"/>
  <c r="F125" i="27"/>
  <c r="B155" i="28"/>
  <c r="B125" i="27"/>
  <c r="N154" i="28"/>
  <c r="N124" i="27"/>
  <c r="J154" i="28"/>
  <c r="J124" i="27"/>
  <c r="F154" i="28"/>
  <c r="F124" i="27"/>
  <c r="B154" i="28"/>
  <c r="B124" i="27"/>
  <c r="N141" i="28"/>
  <c r="N105" i="27"/>
  <c r="J141" i="28"/>
  <c r="J105" i="27"/>
  <c r="F141" i="28"/>
  <c r="F105" i="27"/>
  <c r="B141" i="28"/>
  <c r="B105" i="27"/>
  <c r="N140" i="28"/>
  <c r="N102" i="27"/>
  <c r="J140" i="28"/>
  <c r="J102" i="27"/>
  <c r="F140" i="28"/>
  <c r="F102" i="27"/>
  <c r="B140" i="28"/>
  <c r="B102" i="27"/>
  <c r="N139" i="28"/>
  <c r="N101" i="27"/>
  <c r="J139" i="28"/>
  <c r="J101" i="27"/>
  <c r="F139" i="28"/>
  <c r="F101" i="27"/>
  <c r="B139" i="28"/>
  <c r="B101" i="27"/>
  <c r="N138" i="28"/>
  <c r="N100" i="27"/>
  <c r="J138" i="28"/>
  <c r="J100" i="27"/>
  <c r="F138" i="28"/>
  <c r="F100" i="27"/>
  <c r="B138" i="28"/>
  <c r="B138" i="29"/>
  <c r="B100" i="27"/>
  <c r="N137" i="28"/>
  <c r="N99" i="27"/>
  <c r="J137" i="28"/>
  <c r="J99" i="27"/>
  <c r="F137" i="28"/>
  <c r="F99" i="27"/>
  <c r="B137" i="28"/>
  <c r="B99" i="27"/>
  <c r="N136" i="28"/>
  <c r="N98" i="27"/>
  <c r="J136" i="28"/>
  <c r="J98" i="27"/>
  <c r="F136" i="28"/>
  <c r="F98" i="27"/>
  <c r="B136" i="28"/>
  <c r="B98" i="27"/>
  <c r="N135" i="28"/>
  <c r="N97" i="27"/>
  <c r="J135" i="28"/>
  <c r="J97" i="27"/>
  <c r="F135" i="28"/>
  <c r="F97" i="27"/>
  <c r="B135" i="28"/>
  <c r="B97" i="27"/>
  <c r="N134" i="28"/>
  <c r="N96" i="27"/>
  <c r="J134" i="28"/>
  <c r="J96" i="27"/>
  <c r="F134" i="28"/>
  <c r="F96" i="27"/>
  <c r="B134" i="28"/>
  <c r="B96" i="27"/>
  <c r="G123" i="29"/>
  <c r="K107" i="29"/>
  <c r="E107" i="29"/>
  <c r="M83" i="31"/>
  <c r="E83" i="31"/>
  <c r="M122" i="33"/>
  <c r="M122" i="32"/>
  <c r="I122" i="33"/>
  <c r="I122" i="32"/>
  <c r="Q121" i="33"/>
  <c r="Q121" i="32"/>
  <c r="I121" i="33"/>
  <c r="I121" i="32"/>
  <c r="Q120" i="33"/>
  <c r="Q120" i="32"/>
  <c r="M120" i="33"/>
  <c r="M120" i="32"/>
  <c r="Q119" i="33"/>
  <c r="Q119" i="32"/>
  <c r="M119" i="33"/>
  <c r="M119" i="32"/>
  <c r="I119" i="33"/>
  <c r="I119" i="32"/>
  <c r="M118" i="33"/>
  <c r="M118" i="32"/>
  <c r="I118" i="33"/>
  <c r="I118" i="32"/>
  <c r="Q117" i="33"/>
  <c r="Q117" i="32"/>
  <c r="I117" i="33"/>
  <c r="I117" i="32"/>
  <c r="Q112" i="33"/>
  <c r="Q112" i="32"/>
  <c r="M112" i="33"/>
  <c r="M112" i="32"/>
  <c r="Q118" i="32"/>
  <c r="G50" i="35"/>
  <c r="N67" i="35"/>
  <c r="N82" i="36"/>
  <c r="N82" i="35"/>
  <c r="J67" i="35"/>
  <c r="J82" i="35"/>
  <c r="J66" i="35"/>
  <c r="J81" i="35"/>
  <c r="J81" i="36"/>
  <c r="B66" i="35"/>
  <c r="B81" i="35"/>
  <c r="J83" i="32"/>
  <c r="G83" i="33"/>
  <c r="C50" i="35"/>
  <c r="N75" i="37"/>
  <c r="N54" i="37"/>
  <c r="J75" i="37"/>
  <c r="J54" i="37"/>
  <c r="F75" i="37"/>
  <c r="F54" i="37"/>
  <c r="B54" i="37"/>
  <c r="B75" i="37"/>
  <c r="J53" i="37"/>
  <c r="J74" i="37"/>
  <c r="B53" i="37"/>
  <c r="B74" i="37"/>
  <c r="N73" i="37"/>
  <c r="N52" i="37"/>
  <c r="J52" i="37"/>
  <c r="J73" i="37"/>
  <c r="F73" i="37"/>
  <c r="F52" i="37"/>
  <c r="B52" i="37"/>
  <c r="B73" i="37"/>
  <c r="J51" i="37"/>
  <c r="J72" i="37"/>
  <c r="B51" i="37"/>
  <c r="B72" i="37"/>
  <c r="H203" i="24"/>
  <c r="P202" i="24"/>
  <c r="H202" i="24"/>
  <c r="D202" i="24"/>
  <c r="P200" i="24"/>
  <c r="L200" i="24"/>
  <c r="H200" i="24"/>
  <c r="D200" i="24"/>
  <c r="P199" i="24"/>
  <c r="L199" i="24"/>
  <c r="H199" i="24"/>
  <c r="D199" i="24"/>
  <c r="P198" i="24"/>
  <c r="L198" i="24"/>
  <c r="H198" i="24"/>
  <c r="D198" i="24"/>
  <c r="P197" i="24"/>
  <c r="L197" i="24"/>
  <c r="H197" i="24"/>
  <c r="D197" i="24"/>
  <c r="P196" i="24"/>
  <c r="L196" i="24"/>
  <c r="H196" i="24"/>
  <c r="D196" i="24"/>
  <c r="P195" i="24"/>
  <c r="L195" i="24"/>
  <c r="H195" i="24"/>
  <c r="D195" i="24"/>
  <c r="P194" i="24"/>
  <c r="L194" i="24"/>
  <c r="H194" i="24"/>
  <c r="D194" i="24"/>
  <c r="P193" i="24"/>
  <c r="L193" i="24"/>
  <c r="H193" i="24"/>
  <c r="D193" i="24"/>
  <c r="P192" i="24"/>
  <c r="L192" i="24"/>
  <c r="H192" i="24"/>
  <c r="D192" i="24"/>
  <c r="P191" i="24"/>
  <c r="L191" i="24"/>
  <c r="H191" i="24"/>
  <c r="D191" i="24"/>
  <c r="P189" i="24"/>
  <c r="L189" i="24"/>
  <c r="H189" i="24"/>
  <c r="D189" i="24"/>
  <c r="P188" i="24"/>
  <c r="L188" i="24"/>
  <c r="H188" i="24"/>
  <c r="D188" i="24"/>
  <c r="P187" i="24"/>
  <c r="L187" i="24"/>
  <c r="H187" i="24"/>
  <c r="D187" i="24"/>
  <c r="P186" i="24"/>
  <c r="L186" i="24"/>
  <c r="H186" i="24"/>
  <c r="D186" i="24"/>
  <c r="P185" i="24"/>
  <c r="L185" i="24"/>
  <c r="H185" i="24"/>
  <c r="D185" i="24"/>
  <c r="P184" i="24"/>
  <c r="L184" i="24"/>
  <c r="H184" i="24"/>
  <c r="D184" i="24"/>
  <c r="P183" i="24"/>
  <c r="L183" i="24"/>
  <c r="H183" i="24"/>
  <c r="D183" i="24"/>
  <c r="P182" i="24"/>
  <c r="L182" i="24"/>
  <c r="H182" i="24"/>
  <c r="D182" i="24"/>
  <c r="P181" i="24"/>
  <c r="L181" i="24"/>
  <c r="H181" i="24"/>
  <c r="D181" i="24"/>
  <c r="P180" i="24"/>
  <c r="L180" i="24"/>
  <c r="H180" i="24"/>
  <c r="D180" i="24"/>
  <c r="O206" i="25"/>
  <c r="K206" i="25"/>
  <c r="G206" i="25"/>
  <c r="C206" i="25"/>
  <c r="O205" i="25"/>
  <c r="K205" i="25"/>
  <c r="G205" i="25"/>
  <c r="C205" i="25"/>
  <c r="O204" i="25"/>
  <c r="K204" i="25"/>
  <c r="G204" i="25"/>
  <c r="C204" i="25"/>
  <c r="O203" i="25"/>
  <c r="K203" i="25"/>
  <c r="G203" i="25"/>
  <c r="C203" i="25"/>
  <c r="Q51" i="26"/>
  <c r="M51" i="26"/>
  <c r="I51" i="26"/>
  <c r="E51" i="26"/>
  <c r="I158" i="27"/>
  <c r="M151" i="27"/>
  <c r="M150" i="27"/>
  <c r="M149" i="27"/>
  <c r="M148" i="27"/>
  <c r="M147" i="27"/>
  <c r="M146" i="27"/>
  <c r="M145" i="27"/>
  <c r="M144" i="27"/>
  <c r="Q140" i="27"/>
  <c r="Q138" i="27"/>
  <c r="Q119" i="27"/>
  <c r="M119" i="27"/>
  <c r="I119" i="27"/>
  <c r="E119" i="27"/>
  <c r="Q116" i="27"/>
  <c r="M116" i="27"/>
  <c r="I116" i="27"/>
  <c r="E116" i="27"/>
  <c r="Q113" i="27"/>
  <c r="M113" i="27"/>
  <c r="I113" i="27"/>
  <c r="E113" i="27"/>
  <c r="Q112" i="27"/>
  <c r="M112" i="27"/>
  <c r="I112" i="27"/>
  <c r="E112" i="27"/>
  <c r="O159" i="27"/>
  <c r="K159" i="27"/>
  <c r="G159" i="27"/>
  <c r="C159" i="27"/>
  <c r="O157" i="27"/>
  <c r="K157" i="27"/>
  <c r="G157" i="27"/>
  <c r="C157" i="27"/>
  <c r="O156" i="27"/>
  <c r="K156" i="27"/>
  <c r="G156" i="27"/>
  <c r="C156" i="27"/>
  <c r="O155" i="27"/>
  <c r="K155" i="27"/>
  <c r="G155" i="27"/>
  <c r="C155" i="27"/>
  <c r="O154" i="27"/>
  <c r="K154" i="27"/>
  <c r="G154" i="27"/>
  <c r="C154" i="27"/>
  <c r="O147" i="27"/>
  <c r="K147" i="27"/>
  <c r="G147" i="27"/>
  <c r="C147" i="27"/>
  <c r="O146" i="27"/>
  <c r="K146" i="27"/>
  <c r="G146" i="27"/>
  <c r="C146" i="27"/>
  <c r="O145" i="27"/>
  <c r="K145" i="27"/>
  <c r="G145" i="27"/>
  <c r="C145" i="27"/>
  <c r="O144" i="27"/>
  <c r="K144" i="27"/>
  <c r="G144" i="27"/>
  <c r="C144" i="27"/>
  <c r="O141" i="27"/>
  <c r="K141" i="27"/>
  <c r="G141" i="27"/>
  <c r="C141" i="27"/>
  <c r="O139" i="27"/>
  <c r="K139" i="27"/>
  <c r="G139" i="27"/>
  <c r="C139" i="27"/>
  <c r="O137" i="27"/>
  <c r="K137" i="27"/>
  <c r="G137" i="27"/>
  <c r="C137" i="27"/>
  <c r="O136" i="27"/>
  <c r="K136" i="27"/>
  <c r="G136" i="27"/>
  <c r="C136" i="27"/>
  <c r="O135" i="27"/>
  <c r="K135" i="27"/>
  <c r="G135" i="27"/>
  <c r="C135" i="27"/>
  <c r="O134" i="27"/>
  <c r="K134" i="27"/>
  <c r="G134" i="27"/>
  <c r="C134" i="27"/>
  <c r="N123" i="28"/>
  <c r="F123" i="28"/>
  <c r="J107" i="28"/>
  <c r="F107" i="28"/>
  <c r="F95" i="28"/>
  <c r="B158" i="29"/>
  <c r="B157" i="29"/>
  <c r="B156" i="29"/>
  <c r="B155" i="29"/>
  <c r="G95" i="29"/>
  <c r="P158" i="29"/>
  <c r="L158" i="29"/>
  <c r="H158" i="29"/>
  <c r="D158" i="29"/>
  <c r="P127" i="29"/>
  <c r="P157" i="29"/>
  <c r="L127" i="29"/>
  <c r="L157" i="29"/>
  <c r="H127" i="29"/>
  <c r="H157" i="29"/>
  <c r="D127" i="29"/>
  <c r="D157" i="29"/>
  <c r="P126" i="29"/>
  <c r="P156" i="29"/>
  <c r="L126" i="29"/>
  <c r="L156" i="29"/>
  <c r="H126" i="29"/>
  <c r="H156" i="29"/>
  <c r="D126" i="29"/>
  <c r="D156" i="29"/>
  <c r="P125" i="29"/>
  <c r="P155" i="29"/>
  <c r="L125" i="29"/>
  <c r="L155" i="29"/>
  <c r="H125" i="29"/>
  <c r="H155" i="29"/>
  <c r="D125" i="29"/>
  <c r="D155" i="29"/>
  <c r="P124" i="29"/>
  <c r="P154" i="29"/>
  <c r="L124" i="29"/>
  <c r="L154" i="29"/>
  <c r="H124" i="29"/>
  <c r="H154" i="29"/>
  <c r="D124" i="29"/>
  <c r="D154" i="29"/>
  <c r="P151" i="29"/>
  <c r="L151" i="29"/>
  <c r="L119" i="29"/>
  <c r="H151" i="29"/>
  <c r="D151" i="29"/>
  <c r="D119" i="29"/>
  <c r="P150" i="29"/>
  <c r="L150" i="29"/>
  <c r="L116" i="29"/>
  <c r="H150" i="29"/>
  <c r="D150" i="29"/>
  <c r="D116" i="29"/>
  <c r="P149" i="29"/>
  <c r="L149" i="29"/>
  <c r="L113" i="29"/>
  <c r="H149" i="29"/>
  <c r="D149" i="29"/>
  <c r="D113" i="29"/>
  <c r="P148" i="29"/>
  <c r="L148" i="29"/>
  <c r="L112" i="29"/>
  <c r="H148" i="29"/>
  <c r="D148" i="29"/>
  <c r="D112" i="29"/>
  <c r="L147" i="29"/>
  <c r="L111" i="29"/>
  <c r="D147" i="29"/>
  <c r="D111" i="29"/>
  <c r="L146" i="29"/>
  <c r="L110" i="29"/>
  <c r="D146" i="29"/>
  <c r="D110" i="29"/>
  <c r="L145" i="29"/>
  <c r="L109" i="29"/>
  <c r="D145" i="29"/>
  <c r="D109" i="29"/>
  <c r="L144" i="29"/>
  <c r="L108" i="29"/>
  <c r="D144" i="29"/>
  <c r="D108" i="29"/>
  <c r="P105" i="29"/>
  <c r="P141" i="29"/>
  <c r="L105" i="29"/>
  <c r="L141" i="29"/>
  <c r="H105" i="29"/>
  <c r="H141" i="29"/>
  <c r="D105" i="29"/>
  <c r="D141" i="29"/>
  <c r="P140" i="29"/>
  <c r="L140" i="29"/>
  <c r="H140" i="29"/>
  <c r="D140" i="29"/>
  <c r="P138" i="29"/>
  <c r="L138" i="29"/>
  <c r="H138" i="29"/>
  <c r="D138" i="29"/>
  <c r="O34" i="30"/>
  <c r="O35" i="30"/>
  <c r="G34" i="30"/>
  <c r="G35" i="30"/>
  <c r="Q34" i="30"/>
  <c r="M34" i="30"/>
  <c r="I34" i="30"/>
  <c r="E34" i="30"/>
  <c r="I123" i="32"/>
  <c r="P108" i="33"/>
  <c r="P123" i="33"/>
  <c r="L108" i="33"/>
  <c r="L123" i="33"/>
  <c r="H108" i="33"/>
  <c r="H123" i="33"/>
  <c r="D108" i="33"/>
  <c r="D123" i="33"/>
  <c r="P87" i="33"/>
  <c r="P116" i="33"/>
  <c r="L87" i="33"/>
  <c r="L116" i="33"/>
  <c r="H87" i="33"/>
  <c r="H116" i="33"/>
  <c r="D87" i="33"/>
  <c r="D116" i="33"/>
  <c r="P86" i="33"/>
  <c r="P115" i="33"/>
  <c r="L86" i="33"/>
  <c r="L115" i="33"/>
  <c r="H86" i="33"/>
  <c r="H115" i="33"/>
  <c r="D86" i="33"/>
  <c r="D115" i="33"/>
  <c r="P85" i="33"/>
  <c r="P114" i="33"/>
  <c r="L85" i="33"/>
  <c r="L114" i="33"/>
  <c r="H85" i="33"/>
  <c r="H114" i="33"/>
  <c r="D85" i="33"/>
  <c r="D114" i="33"/>
  <c r="P84" i="33"/>
  <c r="P113" i="33"/>
  <c r="L84" i="33"/>
  <c r="L113" i="33"/>
  <c r="H84" i="33"/>
  <c r="H113" i="33"/>
  <c r="D84" i="33"/>
  <c r="D113" i="33"/>
  <c r="L35" i="34"/>
  <c r="B35" i="34"/>
  <c r="N37" i="34"/>
  <c r="N175" i="6" s="1"/>
  <c r="J37" i="34"/>
  <c r="J175" i="6" s="1"/>
  <c r="F37" i="34"/>
  <c r="F175" i="6" s="1"/>
  <c r="B37" i="34"/>
  <c r="B175" i="6" s="1"/>
  <c r="B79" i="35"/>
  <c r="J76" i="35"/>
  <c r="N73" i="35"/>
  <c r="F51" i="37"/>
  <c r="G35" i="38"/>
  <c r="J203" i="24"/>
  <c r="B203" i="24"/>
  <c r="J202" i="24"/>
  <c r="O51" i="26"/>
  <c r="K51" i="26"/>
  <c r="G51" i="26"/>
  <c r="C51" i="26"/>
  <c r="P123" i="28"/>
  <c r="H107" i="28"/>
  <c r="D107" i="28"/>
  <c r="D95" i="28"/>
  <c r="K95" i="29"/>
  <c r="C95" i="29"/>
  <c r="N158" i="29"/>
  <c r="J158" i="29"/>
  <c r="F158" i="29"/>
  <c r="N124" i="29"/>
  <c r="N154" i="29"/>
  <c r="J124" i="29"/>
  <c r="J154" i="29"/>
  <c r="F124" i="29"/>
  <c r="F154" i="29"/>
  <c r="B124" i="29"/>
  <c r="B154" i="29"/>
  <c r="B76" i="26"/>
  <c r="B173" i="6" s="1"/>
  <c r="N151" i="29"/>
  <c r="J151" i="29"/>
  <c r="F151" i="29"/>
  <c r="N150" i="29"/>
  <c r="J150" i="29"/>
  <c r="F150" i="29"/>
  <c r="B150" i="29"/>
  <c r="N149" i="29"/>
  <c r="J149" i="29"/>
  <c r="F149" i="29"/>
  <c r="N148" i="29"/>
  <c r="J148" i="29"/>
  <c r="F148" i="29"/>
  <c r="B58" i="26"/>
  <c r="B117" i="6" s="1"/>
  <c r="B143" i="29"/>
  <c r="N105" i="29"/>
  <c r="N141" i="29"/>
  <c r="J105" i="29"/>
  <c r="J141" i="29"/>
  <c r="F105" i="29"/>
  <c r="F141" i="29"/>
  <c r="B105" i="29"/>
  <c r="B141" i="29"/>
  <c r="N140" i="29"/>
  <c r="J140" i="29"/>
  <c r="F140" i="29"/>
  <c r="N138" i="29"/>
  <c r="J138" i="29"/>
  <c r="F138" i="29"/>
  <c r="B74" i="26"/>
  <c r="B171" i="6" s="1"/>
  <c r="I83" i="33"/>
  <c r="N123" i="33"/>
  <c r="N108" i="33"/>
  <c r="J123" i="33"/>
  <c r="J108" i="33"/>
  <c r="F123" i="33"/>
  <c r="F108" i="33"/>
  <c r="B123" i="33"/>
  <c r="B108" i="33"/>
  <c r="B89" i="33"/>
  <c r="B118" i="33"/>
  <c r="N87" i="33"/>
  <c r="N116" i="33"/>
  <c r="J87" i="33"/>
  <c r="J116" i="33"/>
  <c r="F87" i="33"/>
  <c r="F116" i="33"/>
  <c r="B87" i="33"/>
  <c r="B116" i="33"/>
  <c r="N86" i="33"/>
  <c r="N115" i="33"/>
  <c r="J86" i="33"/>
  <c r="J115" i="33"/>
  <c r="F86" i="33"/>
  <c r="F115" i="33"/>
  <c r="B86" i="33"/>
  <c r="B115" i="33"/>
  <c r="N85" i="33"/>
  <c r="N114" i="33"/>
  <c r="J85" i="33"/>
  <c r="J114" i="33"/>
  <c r="F85" i="33"/>
  <c r="F114" i="33"/>
  <c r="B85" i="33"/>
  <c r="B114" i="33"/>
  <c r="N84" i="33"/>
  <c r="N113" i="33"/>
  <c r="J84" i="33"/>
  <c r="J113" i="33"/>
  <c r="F84" i="33"/>
  <c r="F113" i="33"/>
  <c r="B84" i="33"/>
  <c r="B113" i="33"/>
  <c r="F53" i="37"/>
  <c r="Q35" i="38"/>
  <c r="Q37" i="38"/>
  <c r="Q176" i="6" s="1"/>
  <c r="Q34" i="38"/>
  <c r="M37" i="38"/>
  <c r="M176" i="6" s="1"/>
  <c r="M35" i="38"/>
  <c r="I34" i="38"/>
  <c r="I37" i="38"/>
  <c r="I176" i="6" s="1"/>
  <c r="I35" i="38"/>
  <c r="E35" i="38"/>
  <c r="E37" i="38"/>
  <c r="E176" i="6" s="1"/>
  <c r="E34" i="38"/>
  <c r="O36" i="38"/>
  <c r="O35" i="38"/>
  <c r="K35" i="38"/>
  <c r="K36" i="38"/>
  <c r="P82" i="40"/>
  <c r="P67" i="39"/>
  <c r="L82" i="40"/>
  <c r="L67" i="39"/>
  <c r="H82" i="40"/>
  <c r="H67" i="39"/>
  <c r="D82" i="40"/>
  <c r="D67" i="39"/>
  <c r="P81" i="40"/>
  <c r="P66" i="39"/>
  <c r="L81" i="40"/>
  <c r="L66" i="39"/>
  <c r="H81" i="40"/>
  <c r="H66" i="39"/>
  <c r="D81" i="40"/>
  <c r="D66" i="39"/>
  <c r="P80" i="40"/>
  <c r="P80" i="41"/>
  <c r="L80" i="40"/>
  <c r="L80" i="41"/>
  <c r="L65" i="39"/>
  <c r="H80" i="40"/>
  <c r="H65" i="39"/>
  <c r="H80" i="41"/>
  <c r="D80" i="40"/>
  <c r="D80" i="41"/>
  <c r="P79" i="40"/>
  <c r="P79" i="41"/>
  <c r="P62" i="39"/>
  <c r="L79" i="40"/>
  <c r="L79" i="41"/>
  <c r="H79" i="40"/>
  <c r="H62" i="39"/>
  <c r="D79" i="40"/>
  <c r="D79" i="41"/>
  <c r="D62" i="39"/>
  <c r="P78" i="40"/>
  <c r="P78" i="41"/>
  <c r="L78" i="40"/>
  <c r="L78" i="41"/>
  <c r="L59" i="39"/>
  <c r="H78" i="40"/>
  <c r="H59" i="39"/>
  <c r="H78" i="41"/>
  <c r="D78" i="40"/>
  <c r="D78" i="41"/>
  <c r="D59" i="39"/>
  <c r="P77" i="40"/>
  <c r="P77" i="41"/>
  <c r="P56" i="39"/>
  <c r="L77" i="40"/>
  <c r="L77" i="41"/>
  <c r="L56" i="39"/>
  <c r="H77" i="40"/>
  <c r="H56" i="39"/>
  <c r="D77" i="40"/>
  <c r="D77" i="41"/>
  <c r="D56" i="39"/>
  <c r="P76" i="40"/>
  <c r="P76" i="41"/>
  <c r="P55" i="39"/>
  <c r="L76" i="40"/>
  <c r="L76" i="41"/>
  <c r="L55" i="39"/>
  <c r="H76" i="40"/>
  <c r="H55" i="39"/>
  <c r="H76" i="41"/>
  <c r="D76" i="40"/>
  <c r="D76" i="41"/>
  <c r="P75" i="40"/>
  <c r="P54" i="39"/>
  <c r="H75" i="40"/>
  <c r="H54" i="39"/>
  <c r="D75" i="40"/>
  <c r="D54" i="39"/>
  <c r="P74" i="40"/>
  <c r="P53" i="39"/>
  <c r="L74" i="40"/>
  <c r="L53" i="39"/>
  <c r="H74" i="40"/>
  <c r="H53" i="39"/>
  <c r="D74" i="40"/>
  <c r="D53" i="39"/>
  <c r="P73" i="40"/>
  <c r="P52" i="39"/>
  <c r="H73" i="40"/>
  <c r="H52" i="39"/>
  <c r="D73" i="40"/>
  <c r="D52" i="39"/>
  <c r="L72" i="40"/>
  <c r="L51" i="39"/>
  <c r="H72" i="40"/>
  <c r="H51" i="39"/>
  <c r="D72" i="40"/>
  <c r="D51" i="39"/>
  <c r="P71" i="40"/>
  <c r="P71" i="41"/>
  <c r="L71" i="40"/>
  <c r="L71" i="41"/>
  <c r="H71" i="40"/>
  <c r="H71" i="41"/>
  <c r="D71" i="40"/>
  <c r="D71" i="41"/>
  <c r="H77" i="41"/>
  <c r="N82" i="40"/>
  <c r="N67" i="39"/>
  <c r="F82" i="40"/>
  <c r="F67" i="39"/>
  <c r="N81" i="40"/>
  <c r="N66" i="39"/>
  <c r="J81" i="40"/>
  <c r="J66" i="39"/>
  <c r="F81" i="40"/>
  <c r="F66" i="39"/>
  <c r="B81" i="40"/>
  <c r="B66" i="39"/>
  <c r="N80" i="40"/>
  <c r="N65" i="39"/>
  <c r="J80" i="40"/>
  <c r="J65" i="39"/>
  <c r="F80" i="40"/>
  <c r="F65" i="39"/>
  <c r="B80" i="40"/>
  <c r="B65" i="39"/>
  <c r="N79" i="40"/>
  <c r="N62" i="39"/>
  <c r="J79" i="40"/>
  <c r="J62" i="39"/>
  <c r="F79" i="40"/>
  <c r="F62" i="39"/>
  <c r="B79" i="40"/>
  <c r="B62" i="39"/>
  <c r="N78" i="40"/>
  <c r="N59" i="39"/>
  <c r="J78" i="40"/>
  <c r="J59" i="39"/>
  <c r="F78" i="40"/>
  <c r="F59" i="39"/>
  <c r="B78" i="40"/>
  <c r="B59" i="39"/>
  <c r="N77" i="40"/>
  <c r="N56" i="39"/>
  <c r="J77" i="40"/>
  <c r="J56" i="39"/>
  <c r="F77" i="40"/>
  <c r="F56" i="39"/>
  <c r="B77" i="40"/>
  <c r="B56" i="39"/>
  <c r="N76" i="40"/>
  <c r="N55" i="39"/>
  <c r="J76" i="40"/>
  <c r="J55" i="39"/>
  <c r="F76" i="40"/>
  <c r="F55" i="39"/>
  <c r="B76" i="40"/>
  <c r="B55" i="39"/>
  <c r="N75" i="40"/>
  <c r="N54" i="39"/>
  <c r="J75" i="40"/>
  <c r="J54" i="39"/>
  <c r="F75" i="40"/>
  <c r="F54" i="39"/>
  <c r="B75" i="40"/>
  <c r="B54" i="39"/>
  <c r="N74" i="40"/>
  <c r="N53" i="39"/>
  <c r="J74" i="40"/>
  <c r="J53" i="39"/>
  <c r="F74" i="40"/>
  <c r="F53" i="39"/>
  <c r="B74" i="40"/>
  <c r="B53" i="39"/>
  <c r="N73" i="40"/>
  <c r="N52" i="39"/>
  <c r="J73" i="40"/>
  <c r="J52" i="39"/>
  <c r="F73" i="40"/>
  <c r="F52" i="39"/>
  <c r="B73" i="40"/>
  <c r="B52" i="39"/>
  <c r="N72" i="40"/>
  <c r="N51" i="39"/>
  <c r="J72" i="40"/>
  <c r="J51" i="39"/>
  <c r="F72" i="40"/>
  <c r="F51" i="39"/>
  <c r="B72" i="40"/>
  <c r="B51" i="39"/>
  <c r="O106" i="53"/>
  <c r="O91" i="53"/>
  <c r="K106" i="53"/>
  <c r="K91" i="53"/>
  <c r="G90" i="53"/>
  <c r="G105" i="53"/>
  <c r="O99" i="53"/>
  <c r="O76" i="53"/>
  <c r="K99" i="53"/>
  <c r="K76" i="53"/>
  <c r="C99" i="53"/>
  <c r="C76" i="53"/>
  <c r="O98" i="53"/>
  <c r="O75" i="53"/>
  <c r="K98" i="53"/>
  <c r="K75" i="53"/>
  <c r="C98" i="53"/>
  <c r="C75" i="53"/>
  <c r="O97" i="53"/>
  <c r="O74" i="53"/>
  <c r="K97" i="53"/>
  <c r="K74" i="53"/>
  <c r="C97" i="53"/>
  <c r="C74" i="53"/>
  <c r="O96" i="53"/>
  <c r="O73" i="53"/>
  <c r="K96" i="53"/>
  <c r="K73" i="53"/>
  <c r="C96" i="53"/>
  <c r="C73" i="53"/>
  <c r="J80" i="35"/>
  <c r="N79" i="35"/>
  <c r="N78" i="35"/>
  <c r="B78" i="35"/>
  <c r="J77" i="35"/>
  <c r="N76" i="36"/>
  <c r="N76" i="35"/>
  <c r="B76" i="35"/>
  <c r="J54" i="35"/>
  <c r="J75" i="35"/>
  <c r="N53" i="35"/>
  <c r="N74" i="35"/>
  <c r="B53" i="35"/>
  <c r="B74" i="36"/>
  <c r="B74" i="35"/>
  <c r="J52" i="35"/>
  <c r="J73" i="35"/>
  <c r="N51" i="35"/>
  <c r="N72" i="35"/>
  <c r="B51" i="35"/>
  <c r="B72" i="35"/>
  <c r="N71" i="37"/>
  <c r="J71" i="37"/>
  <c r="J71" i="36"/>
  <c r="F71" i="37"/>
  <c r="B71" i="37"/>
  <c r="N74" i="36"/>
  <c r="Q50" i="37"/>
  <c r="B67" i="39"/>
  <c r="M159" i="29"/>
  <c r="E159" i="29"/>
  <c r="O107" i="29"/>
  <c r="J35" i="30"/>
  <c r="B121" i="31"/>
  <c r="B117" i="31"/>
  <c r="B123" i="32"/>
  <c r="B122" i="32"/>
  <c r="B118" i="32"/>
  <c r="B116" i="32"/>
  <c r="B115" i="32"/>
  <c r="B114" i="32"/>
  <c r="B113" i="32"/>
  <c r="N112" i="32"/>
  <c r="F112" i="32"/>
  <c r="O123" i="32"/>
  <c r="K123" i="32"/>
  <c r="G123" i="32"/>
  <c r="C123" i="32"/>
  <c r="O122" i="32"/>
  <c r="K122" i="32"/>
  <c r="G122" i="32"/>
  <c r="C122" i="32"/>
  <c r="O121" i="32"/>
  <c r="K121" i="32"/>
  <c r="G121" i="32"/>
  <c r="C121" i="32"/>
  <c r="O120" i="32"/>
  <c r="K120" i="32"/>
  <c r="G120" i="32"/>
  <c r="C120" i="32"/>
  <c r="O119" i="32"/>
  <c r="K119" i="32"/>
  <c r="G119" i="32"/>
  <c r="C119" i="32"/>
  <c r="O118" i="32"/>
  <c r="K118" i="32"/>
  <c r="G118" i="32"/>
  <c r="C118" i="32"/>
  <c r="O117" i="32"/>
  <c r="K117" i="32"/>
  <c r="G117" i="32"/>
  <c r="C117" i="32"/>
  <c r="O116" i="32"/>
  <c r="K116" i="32"/>
  <c r="G116" i="32"/>
  <c r="C116" i="32"/>
  <c r="O115" i="32"/>
  <c r="K115" i="32"/>
  <c r="G115" i="32"/>
  <c r="C115" i="32"/>
  <c r="O114" i="32"/>
  <c r="K114" i="32"/>
  <c r="G114" i="32"/>
  <c r="C114" i="32"/>
  <c r="O113" i="32"/>
  <c r="K113" i="32"/>
  <c r="G113" i="32"/>
  <c r="C113" i="32"/>
  <c r="O112" i="32"/>
  <c r="K112" i="32"/>
  <c r="G112" i="32"/>
  <c r="C112" i="32"/>
  <c r="Q82" i="36"/>
  <c r="M82" i="36"/>
  <c r="I82" i="36"/>
  <c r="E82" i="36"/>
  <c r="Q81" i="36"/>
  <c r="M81" i="36"/>
  <c r="I81" i="36"/>
  <c r="E81" i="36"/>
  <c r="Q80" i="36"/>
  <c r="M80" i="36"/>
  <c r="I80" i="36"/>
  <c r="E80" i="36"/>
  <c r="Q79" i="36"/>
  <c r="M79" i="36"/>
  <c r="I79" i="36"/>
  <c r="E79" i="36"/>
  <c r="Q78" i="36"/>
  <c r="M78" i="36"/>
  <c r="I78" i="36"/>
  <c r="E78" i="36"/>
  <c r="Q77" i="36"/>
  <c r="M77" i="36"/>
  <c r="I77" i="36"/>
  <c r="E77" i="36"/>
  <c r="Q76" i="36"/>
  <c r="M76" i="36"/>
  <c r="I76" i="36"/>
  <c r="E76" i="36"/>
  <c r="Q75" i="36"/>
  <c r="M75" i="36"/>
  <c r="I75" i="36"/>
  <c r="E75" i="36"/>
  <c r="Q74" i="36"/>
  <c r="M74" i="36"/>
  <c r="I74" i="36"/>
  <c r="E74" i="36"/>
  <c r="Q73" i="36"/>
  <c r="M73" i="36"/>
  <c r="I73" i="36"/>
  <c r="E73" i="36"/>
  <c r="Q72" i="36"/>
  <c r="M72" i="36"/>
  <c r="I72" i="36"/>
  <c r="E72" i="36"/>
  <c r="Q71" i="36"/>
  <c r="M71" i="36"/>
  <c r="I71" i="36"/>
  <c r="E71" i="36"/>
  <c r="N80" i="36"/>
  <c r="B78" i="36"/>
  <c r="J75" i="36"/>
  <c r="N72" i="36"/>
  <c r="Q80" i="37"/>
  <c r="E79" i="37"/>
  <c r="I77" i="37"/>
  <c r="E76" i="37"/>
  <c r="P50" i="37"/>
  <c r="M80" i="37"/>
  <c r="Q79" i="37"/>
  <c r="M79" i="37"/>
  <c r="M78" i="37"/>
  <c r="I78" i="37"/>
  <c r="M77" i="37"/>
  <c r="M76" i="37"/>
  <c r="M71" i="37"/>
  <c r="N35" i="38"/>
  <c r="F35" i="38"/>
  <c r="Q123" i="29"/>
  <c r="I123" i="29"/>
  <c r="Q107" i="29"/>
  <c r="G107" i="29"/>
  <c r="Q95" i="29"/>
  <c r="I95" i="29"/>
  <c r="P112" i="32"/>
  <c r="L112" i="32"/>
  <c r="H112" i="32"/>
  <c r="D112" i="32"/>
  <c r="E123" i="32"/>
  <c r="E122" i="32"/>
  <c r="E121" i="32"/>
  <c r="E120" i="32"/>
  <c r="E119" i="32"/>
  <c r="E118" i="32"/>
  <c r="E117" i="32"/>
  <c r="E116" i="32"/>
  <c r="E115" i="32"/>
  <c r="E114" i="32"/>
  <c r="E113" i="32"/>
  <c r="E112" i="32"/>
  <c r="O82" i="36"/>
  <c r="K82" i="36"/>
  <c r="G82" i="36"/>
  <c r="C82" i="36"/>
  <c r="O81" i="36"/>
  <c r="K81" i="36"/>
  <c r="G81" i="36"/>
  <c r="C81" i="36"/>
  <c r="O80" i="36"/>
  <c r="K80" i="36"/>
  <c r="G80" i="36"/>
  <c r="C80" i="36"/>
  <c r="O79" i="36"/>
  <c r="K79" i="36"/>
  <c r="G79" i="36"/>
  <c r="C79" i="36"/>
  <c r="O78" i="36"/>
  <c r="K78" i="36"/>
  <c r="G78" i="36"/>
  <c r="C78" i="36"/>
  <c r="O77" i="36"/>
  <c r="K77" i="36"/>
  <c r="G77" i="36"/>
  <c r="C77" i="36"/>
  <c r="O76" i="36"/>
  <c r="K76" i="36"/>
  <c r="G76" i="36"/>
  <c r="C76" i="36"/>
  <c r="O75" i="36"/>
  <c r="K75" i="36"/>
  <c r="G75" i="36"/>
  <c r="C75" i="36"/>
  <c r="O74" i="36"/>
  <c r="K74" i="36"/>
  <c r="G74" i="36"/>
  <c r="C74" i="36"/>
  <c r="O73" i="36"/>
  <c r="K73" i="36"/>
  <c r="G73" i="36"/>
  <c r="C73" i="36"/>
  <c r="O72" i="36"/>
  <c r="K72" i="36"/>
  <c r="G72" i="36"/>
  <c r="C72" i="36"/>
  <c r="O71" i="36"/>
  <c r="K71" i="36"/>
  <c r="G71" i="36"/>
  <c r="C71" i="36"/>
  <c r="J36" i="34"/>
  <c r="E80" i="37"/>
  <c r="E78" i="37"/>
  <c r="O80" i="37"/>
  <c r="K80" i="37"/>
  <c r="G80" i="37"/>
  <c r="C80" i="37"/>
  <c r="O79" i="37"/>
  <c r="K79" i="37"/>
  <c r="G79" i="37"/>
  <c r="C79" i="37"/>
  <c r="O78" i="37"/>
  <c r="K78" i="37"/>
  <c r="G78" i="37"/>
  <c r="C78" i="37"/>
  <c r="O77" i="37"/>
  <c r="K77" i="37"/>
  <c r="G77" i="37"/>
  <c r="C77" i="37"/>
  <c r="O76" i="37"/>
  <c r="K76" i="37"/>
  <c r="G76" i="37"/>
  <c r="C76" i="37"/>
  <c r="O71" i="37"/>
  <c r="K71" i="37"/>
  <c r="G71" i="37"/>
  <c r="C71" i="37"/>
  <c r="Q50" i="41"/>
  <c r="I50" i="41"/>
  <c r="Q81" i="39"/>
  <c r="I80" i="39"/>
  <c r="I71" i="39" s="1"/>
  <c r="Q77" i="39"/>
  <c r="Q76" i="39"/>
  <c r="Q75" i="39"/>
  <c r="Q74" i="39"/>
  <c r="Q73" i="39"/>
  <c r="Q82" i="41"/>
  <c r="M82" i="41"/>
  <c r="I82" i="41"/>
  <c r="E82" i="41"/>
  <c r="Q81" i="41"/>
  <c r="M81" i="41"/>
  <c r="I81" i="41"/>
  <c r="E81" i="41"/>
  <c r="P35" i="42"/>
  <c r="H35" i="42"/>
  <c r="N81" i="43"/>
  <c r="N82" i="43"/>
  <c r="N83" i="43"/>
  <c r="N84" i="43"/>
  <c r="N85" i="43"/>
  <c r="N86" i="43"/>
  <c r="N87" i="43"/>
  <c r="N88" i="43"/>
  <c r="N89" i="43"/>
  <c r="N90" i="43"/>
  <c r="J81" i="43"/>
  <c r="J82" i="43"/>
  <c r="J83" i="43"/>
  <c r="J84" i="43"/>
  <c r="J85" i="43"/>
  <c r="J86" i="43"/>
  <c r="J87" i="43"/>
  <c r="J88" i="43"/>
  <c r="J89" i="43"/>
  <c r="J90" i="43"/>
  <c r="F81" i="43"/>
  <c r="F82" i="43"/>
  <c r="F83" i="43"/>
  <c r="F84" i="43"/>
  <c r="F85" i="43"/>
  <c r="F86" i="43"/>
  <c r="F87" i="43"/>
  <c r="F88" i="43"/>
  <c r="F89" i="43"/>
  <c r="F90" i="43"/>
  <c r="B81" i="43"/>
  <c r="B82" i="43"/>
  <c r="B83" i="43"/>
  <c r="B84" i="43"/>
  <c r="B85" i="43"/>
  <c r="B86" i="43"/>
  <c r="B87" i="43"/>
  <c r="B88" i="43"/>
  <c r="B89" i="43"/>
  <c r="B90" i="43"/>
  <c r="H90" i="43"/>
  <c r="H89" i="43"/>
  <c r="H88" i="43"/>
  <c r="H87" i="43"/>
  <c r="H86" i="43"/>
  <c r="H85" i="43"/>
  <c r="H84" i="43"/>
  <c r="H83" i="43"/>
  <c r="H82" i="43"/>
  <c r="Q86" i="44"/>
  <c r="Q84" i="44"/>
  <c r="Q83" i="44"/>
  <c r="Q82" i="44"/>
  <c r="Q81" i="44"/>
  <c r="Q80" i="44"/>
  <c r="P90" i="45"/>
  <c r="L90" i="45"/>
  <c r="H90" i="45"/>
  <c r="D90" i="45"/>
  <c r="K89" i="45"/>
  <c r="P88" i="45"/>
  <c r="L88" i="45"/>
  <c r="H88" i="45"/>
  <c r="D88" i="45"/>
  <c r="K87" i="45"/>
  <c r="K86" i="45"/>
  <c r="K85" i="45"/>
  <c r="K80" i="45"/>
  <c r="P62" i="45"/>
  <c r="H62" i="45"/>
  <c r="M51" i="47"/>
  <c r="P50" i="40"/>
  <c r="L50" i="40"/>
  <c r="P90" i="43"/>
  <c r="P89" i="43"/>
  <c r="P88" i="43"/>
  <c r="P87" i="43"/>
  <c r="P86" i="43"/>
  <c r="P85" i="43"/>
  <c r="P84" i="43"/>
  <c r="P83" i="43"/>
  <c r="P82" i="43"/>
  <c r="Q90" i="44"/>
  <c r="Q76" i="43"/>
  <c r="M90" i="44"/>
  <c r="M76" i="43"/>
  <c r="I90" i="44"/>
  <c r="I76" i="43"/>
  <c r="E90" i="44"/>
  <c r="E76" i="43"/>
  <c r="Q89" i="44"/>
  <c r="Q89" i="45"/>
  <c r="Q71" i="43"/>
  <c r="M89" i="44"/>
  <c r="M71" i="43"/>
  <c r="M89" i="45"/>
  <c r="I89" i="44"/>
  <c r="I89" i="45"/>
  <c r="I71" i="43"/>
  <c r="E89" i="44"/>
  <c r="E71" i="43"/>
  <c r="E89" i="45"/>
  <c r="Q88" i="44"/>
  <c r="Q70" i="43"/>
  <c r="M88" i="44"/>
  <c r="M70" i="43"/>
  <c r="I88" i="44"/>
  <c r="I70" i="43"/>
  <c r="E88" i="44"/>
  <c r="E70" i="43"/>
  <c r="Q87" i="44"/>
  <c r="Q87" i="45"/>
  <c r="Q69" i="43"/>
  <c r="M87" i="44"/>
  <c r="M69" i="43"/>
  <c r="M87" i="45"/>
  <c r="I87" i="44"/>
  <c r="I87" i="45"/>
  <c r="I69" i="43"/>
  <c r="E87" i="44"/>
  <c r="E69" i="43"/>
  <c r="E87" i="45"/>
  <c r="Q86" i="45"/>
  <c r="Q68" i="43"/>
  <c r="M68" i="43"/>
  <c r="M86" i="45"/>
  <c r="I86" i="45"/>
  <c r="I68" i="43"/>
  <c r="E68" i="43"/>
  <c r="E86" i="45"/>
  <c r="Q85" i="45"/>
  <c r="Q67" i="43"/>
  <c r="M67" i="43"/>
  <c r="M85" i="45"/>
  <c r="I85" i="45"/>
  <c r="I67" i="43"/>
  <c r="E67" i="43"/>
  <c r="E62" i="43" s="1"/>
  <c r="E85" i="45"/>
  <c r="I86" i="44"/>
  <c r="I85" i="44"/>
  <c r="I84" i="44"/>
  <c r="I83" i="44"/>
  <c r="I82" i="44"/>
  <c r="I81" i="44"/>
  <c r="I80" i="44"/>
  <c r="C89" i="45"/>
  <c r="C87" i="45"/>
  <c r="C86" i="45"/>
  <c r="C85" i="45"/>
  <c r="C80" i="45"/>
  <c r="F62" i="45"/>
  <c r="M80" i="39"/>
  <c r="M79" i="39"/>
  <c r="M78" i="39"/>
  <c r="Q81" i="40"/>
  <c r="Q50" i="40"/>
  <c r="M50" i="40"/>
  <c r="P80" i="45"/>
  <c r="L80" i="45"/>
  <c r="H80" i="45"/>
  <c r="D80" i="45"/>
  <c r="D90" i="44"/>
  <c r="D88" i="44"/>
  <c r="L84" i="44"/>
  <c r="D84" i="44"/>
  <c r="L83" i="44"/>
  <c r="D83" i="44"/>
  <c r="L82" i="44"/>
  <c r="D82" i="44"/>
  <c r="L81" i="44"/>
  <c r="D81" i="44"/>
  <c r="L80" i="44"/>
  <c r="D80" i="44"/>
  <c r="N36" i="42"/>
  <c r="J36" i="42"/>
  <c r="F36" i="42"/>
  <c r="B36" i="42"/>
  <c r="N37" i="46"/>
  <c r="N178" i="6" s="1"/>
  <c r="F37" i="46"/>
  <c r="F178" i="6" s="1"/>
  <c r="N35" i="46"/>
  <c r="F35" i="46"/>
  <c r="H76" i="47"/>
  <c r="H75" i="47"/>
  <c r="H73" i="47"/>
  <c r="J77" i="48"/>
  <c r="J64" i="47"/>
  <c r="F77" i="47"/>
  <c r="B64" i="47"/>
  <c r="B77" i="48"/>
  <c r="N76" i="47"/>
  <c r="N59" i="47"/>
  <c r="J59" i="47"/>
  <c r="J76" i="48"/>
  <c r="F76" i="47"/>
  <c r="B59" i="47"/>
  <c r="B76" i="48"/>
  <c r="J58" i="47"/>
  <c r="J75" i="48"/>
  <c r="F75" i="47"/>
  <c r="B58" i="47"/>
  <c r="B75" i="48"/>
  <c r="N74" i="49"/>
  <c r="N57" i="47"/>
  <c r="J57" i="47"/>
  <c r="J74" i="47"/>
  <c r="J74" i="48"/>
  <c r="F74" i="47"/>
  <c r="B57" i="47"/>
  <c r="B74" i="48"/>
  <c r="N56" i="47"/>
  <c r="N73" i="47"/>
  <c r="J56" i="47"/>
  <c r="J73" i="48"/>
  <c r="F73" i="47"/>
  <c r="B56" i="47"/>
  <c r="B73" i="49"/>
  <c r="B73" i="47"/>
  <c r="B73" i="48"/>
  <c r="J55" i="47"/>
  <c r="J72" i="47"/>
  <c r="F72" i="47"/>
  <c r="J54" i="47"/>
  <c r="J71" i="48"/>
  <c r="J71" i="47"/>
  <c r="F71" i="47"/>
  <c r="F71" i="48"/>
  <c r="B54" i="47"/>
  <c r="B71" i="48"/>
  <c r="J53" i="47"/>
  <c r="J70" i="47"/>
  <c r="F70" i="47"/>
  <c r="J52" i="47"/>
  <c r="J69" i="47"/>
  <c r="J69" i="48"/>
  <c r="F69" i="47"/>
  <c r="E55" i="48"/>
  <c r="E72" i="48"/>
  <c r="E53" i="48"/>
  <c r="E70" i="48"/>
  <c r="M69" i="48"/>
  <c r="M52" i="48"/>
  <c r="E52" i="48"/>
  <c r="E69" i="48"/>
  <c r="M51" i="49"/>
  <c r="E51" i="49"/>
  <c r="Q64" i="49"/>
  <c r="Q77" i="49"/>
  <c r="I64" i="49"/>
  <c r="I77" i="49"/>
  <c r="Q58" i="49"/>
  <c r="Q75" i="49"/>
  <c r="I58" i="49"/>
  <c r="I51" i="49" s="1"/>
  <c r="I75" i="49"/>
  <c r="N37" i="50"/>
  <c r="N179" i="6" s="1"/>
  <c r="F37" i="50"/>
  <c r="F179" i="6" s="1"/>
  <c r="P97" i="51"/>
  <c r="P100" i="51"/>
  <c r="P101" i="51"/>
  <c r="P105" i="51"/>
  <c r="P98" i="51"/>
  <c r="P99" i="51"/>
  <c r="P104" i="51"/>
  <c r="P36" i="50"/>
  <c r="P102" i="51"/>
  <c r="L99" i="51"/>
  <c r="L103" i="51"/>
  <c r="L96" i="51"/>
  <c r="L100" i="51"/>
  <c r="L106" i="51"/>
  <c r="L98" i="51"/>
  <c r="L101" i="51"/>
  <c r="L104" i="51"/>
  <c r="L36" i="50"/>
  <c r="H101" i="51"/>
  <c r="H105" i="51"/>
  <c r="H36" i="50"/>
  <c r="H103" i="51"/>
  <c r="H106" i="51"/>
  <c r="D103" i="51"/>
  <c r="D101" i="51"/>
  <c r="D102" i="51"/>
  <c r="P106" i="51"/>
  <c r="B106" i="51"/>
  <c r="D105" i="51"/>
  <c r="D104" i="51"/>
  <c r="D100" i="51"/>
  <c r="D97" i="51"/>
  <c r="B72" i="51"/>
  <c r="Q82" i="40"/>
  <c r="N80" i="45"/>
  <c r="J80" i="45"/>
  <c r="F80" i="45"/>
  <c r="B80" i="45"/>
  <c r="L90" i="44"/>
  <c r="L88" i="44"/>
  <c r="N84" i="44"/>
  <c r="F84" i="44"/>
  <c r="N83" i="44"/>
  <c r="F83" i="44"/>
  <c r="N82" i="44"/>
  <c r="F82" i="44"/>
  <c r="N81" i="44"/>
  <c r="F81" i="44"/>
  <c r="N80" i="44"/>
  <c r="F80" i="44"/>
  <c r="P36" i="42"/>
  <c r="L36" i="42"/>
  <c r="H36" i="42"/>
  <c r="D36" i="42"/>
  <c r="M62" i="45"/>
  <c r="I62" i="45"/>
  <c r="E62" i="45"/>
  <c r="P76" i="47"/>
  <c r="P74" i="47"/>
  <c r="P73" i="47"/>
  <c r="P64" i="47"/>
  <c r="P77" i="48"/>
  <c r="H64" i="47"/>
  <c r="H77" i="48"/>
  <c r="H77" i="47"/>
  <c r="P59" i="47"/>
  <c r="P76" i="48"/>
  <c r="H59" i="47"/>
  <c r="H76" i="48"/>
  <c r="P58" i="47"/>
  <c r="P75" i="48"/>
  <c r="P75" i="47"/>
  <c r="H58" i="47"/>
  <c r="H75" i="48"/>
  <c r="D75" i="47"/>
  <c r="P56" i="47"/>
  <c r="P73" i="48"/>
  <c r="P73" i="49"/>
  <c r="H56" i="47"/>
  <c r="H73" i="48"/>
  <c r="H72" i="47"/>
  <c r="D72" i="47"/>
  <c r="P71" i="47"/>
  <c r="D71" i="47"/>
  <c r="P70" i="47"/>
  <c r="D70" i="47"/>
  <c r="P69" i="47"/>
  <c r="D69" i="47"/>
  <c r="Q51" i="48"/>
  <c r="K55" i="48"/>
  <c r="K72" i="48"/>
  <c r="K53" i="48"/>
  <c r="K51" i="48" s="1"/>
  <c r="K70" i="48"/>
  <c r="O64" i="49"/>
  <c r="O77" i="49"/>
  <c r="G64" i="49"/>
  <c r="G77" i="49"/>
  <c r="O75" i="49"/>
  <c r="O58" i="49"/>
  <c r="O51" i="49" s="1"/>
  <c r="G58" i="49"/>
  <c r="G75" i="49"/>
  <c r="G57" i="49"/>
  <c r="G74" i="49"/>
  <c r="P34" i="50"/>
  <c r="P35" i="50"/>
  <c r="L37" i="50"/>
  <c r="L179" i="6" s="1"/>
  <c r="D35" i="50"/>
  <c r="D37" i="50"/>
  <c r="D179" i="6" s="1"/>
  <c r="N102" i="51"/>
  <c r="N106" i="51"/>
  <c r="N103" i="51"/>
  <c r="N105" i="51"/>
  <c r="J100" i="51"/>
  <c r="J97" i="51"/>
  <c r="J96" i="51"/>
  <c r="F103" i="51"/>
  <c r="F98" i="51"/>
  <c r="F99" i="51"/>
  <c r="F105" i="51"/>
  <c r="B99" i="51"/>
  <c r="B105" i="51"/>
  <c r="B96" i="51"/>
  <c r="B102" i="51"/>
  <c r="B97" i="51"/>
  <c r="B104" i="51"/>
  <c r="Q76" i="49"/>
  <c r="M76" i="49"/>
  <c r="I76" i="49"/>
  <c r="E76" i="49"/>
  <c r="Q74" i="49"/>
  <c r="M74" i="49"/>
  <c r="I74" i="49"/>
  <c r="E74" i="49"/>
  <c r="Q73" i="49"/>
  <c r="M73" i="49"/>
  <c r="I73" i="49"/>
  <c r="E73" i="49"/>
  <c r="Q68" i="49"/>
  <c r="M68" i="49"/>
  <c r="I68" i="49"/>
  <c r="E68" i="49"/>
  <c r="H51" i="48"/>
  <c r="D51" i="49"/>
  <c r="G37" i="50"/>
  <c r="G179" i="6" s="1"/>
  <c r="Q35" i="50"/>
  <c r="E35" i="50"/>
  <c r="Q34" i="50"/>
  <c r="M34" i="50"/>
  <c r="I34" i="50"/>
  <c r="E34" i="50"/>
  <c r="O86" i="51"/>
  <c r="I74" i="51"/>
  <c r="I97" i="52"/>
  <c r="Q95" i="53"/>
  <c r="M95" i="53"/>
  <c r="I95" i="53"/>
  <c r="E95" i="53"/>
  <c r="M100" i="52"/>
  <c r="N105" i="52"/>
  <c r="N90" i="52"/>
  <c r="J105" i="52"/>
  <c r="J90" i="52"/>
  <c r="N86" i="52"/>
  <c r="N104" i="52"/>
  <c r="J104" i="52"/>
  <c r="J86" i="52"/>
  <c r="N82" i="52"/>
  <c r="N103" i="52"/>
  <c r="J103" i="52"/>
  <c r="J82" i="52"/>
  <c r="F82" i="52"/>
  <c r="F103" i="52"/>
  <c r="N79" i="52"/>
  <c r="N102" i="52"/>
  <c r="F102" i="52"/>
  <c r="F79" i="52"/>
  <c r="B79" i="52"/>
  <c r="B102" i="52"/>
  <c r="N101" i="52"/>
  <c r="N78" i="52"/>
  <c r="J101" i="52"/>
  <c r="J78" i="52"/>
  <c r="F78" i="52"/>
  <c r="F101" i="52"/>
  <c r="N100" i="52"/>
  <c r="N77" i="52"/>
  <c r="F77" i="52"/>
  <c r="F100" i="52"/>
  <c r="B100" i="52"/>
  <c r="B77" i="52"/>
  <c r="J99" i="52"/>
  <c r="J76" i="52"/>
  <c r="F76" i="52"/>
  <c r="F72" i="52" s="1"/>
  <c r="F99" i="52"/>
  <c r="F98" i="52"/>
  <c r="F75" i="52"/>
  <c r="N97" i="52"/>
  <c r="N74" i="52"/>
  <c r="J97" i="52"/>
  <c r="J74" i="52"/>
  <c r="N73" i="52"/>
  <c r="N96" i="52"/>
  <c r="B96" i="52"/>
  <c r="B73" i="52"/>
  <c r="G51" i="47"/>
  <c r="K76" i="49"/>
  <c r="C76" i="49"/>
  <c r="G73" i="49"/>
  <c r="C68" i="48"/>
  <c r="G91" i="51"/>
  <c r="G106" i="52"/>
  <c r="G106" i="51"/>
  <c r="C105" i="53"/>
  <c r="C90" i="51"/>
  <c r="C105" i="52"/>
  <c r="K86" i="51"/>
  <c r="K104" i="51"/>
  <c r="O103" i="51"/>
  <c r="O82" i="51"/>
  <c r="C103" i="51"/>
  <c r="C82" i="51"/>
  <c r="G79" i="51"/>
  <c r="G102" i="51"/>
  <c r="C102" i="53"/>
  <c r="O100" i="53"/>
  <c r="O77" i="51"/>
  <c r="C100" i="51"/>
  <c r="C77" i="51"/>
  <c r="K98" i="52"/>
  <c r="K98" i="51"/>
  <c r="C98" i="51"/>
  <c r="C75" i="51"/>
  <c r="K97" i="51"/>
  <c r="K74" i="51"/>
  <c r="G74" i="51"/>
  <c r="G97" i="51"/>
  <c r="C97" i="51"/>
  <c r="C97" i="52"/>
  <c r="O73" i="51"/>
  <c r="O96" i="51"/>
  <c r="G73" i="51"/>
  <c r="G96" i="51"/>
  <c r="C96" i="51"/>
  <c r="C73" i="51"/>
  <c r="O95" i="53"/>
  <c r="G95" i="53"/>
  <c r="C95" i="53"/>
  <c r="K101" i="52"/>
  <c r="L72" i="52"/>
  <c r="H72" i="52"/>
  <c r="P95" i="52"/>
  <c r="L95" i="52"/>
  <c r="H95" i="52"/>
  <c r="D95" i="52"/>
  <c r="E106" i="52"/>
  <c r="E105" i="52"/>
  <c r="E104" i="52"/>
  <c r="E103" i="52"/>
  <c r="E102" i="52"/>
  <c r="E101" i="52"/>
  <c r="E100" i="52"/>
  <c r="E99" i="52"/>
  <c r="E98" i="52"/>
  <c r="E97" i="52"/>
  <c r="E96" i="52"/>
  <c r="M95" i="52"/>
  <c r="N95" i="53"/>
  <c r="J95" i="53"/>
  <c r="F95" i="53"/>
  <c r="B95" i="53"/>
  <c r="K95" i="52"/>
  <c r="G36" i="50"/>
  <c r="P95" i="53"/>
  <c r="L95" i="53"/>
  <c r="H95" i="53"/>
  <c r="D95" i="53"/>
  <c r="D103" i="6"/>
  <c r="D104" i="6"/>
  <c r="N51" i="6"/>
  <c r="N58" i="10"/>
  <c r="F58" i="10"/>
  <c r="B51" i="6"/>
  <c r="N57" i="10"/>
  <c r="F57" i="10"/>
  <c r="Q55" i="10"/>
  <c r="Q120" i="13"/>
  <c r="Q121" i="13"/>
  <c r="Q123" i="13"/>
  <c r="Q124" i="13"/>
  <c r="Q126" i="13"/>
  <c r="Q127" i="13"/>
  <c r="Q128" i="13"/>
  <c r="Q130" i="13"/>
  <c r="Q145" i="13"/>
  <c r="M55" i="10"/>
  <c r="M120" i="13"/>
  <c r="M121" i="13"/>
  <c r="M123" i="13"/>
  <c r="M124" i="13"/>
  <c r="M126" i="13"/>
  <c r="M127" i="13"/>
  <c r="M128" i="13"/>
  <c r="M130" i="13"/>
  <c r="M145" i="13"/>
  <c r="I55" i="10"/>
  <c r="I120" i="13"/>
  <c r="I121" i="13"/>
  <c r="I123" i="13"/>
  <c r="I124" i="13"/>
  <c r="I126" i="13"/>
  <c r="I127" i="13"/>
  <c r="I128" i="13"/>
  <c r="I130" i="13"/>
  <c r="I145" i="13"/>
  <c r="E55" i="10"/>
  <c r="E120" i="13"/>
  <c r="E121" i="13"/>
  <c r="E123" i="13"/>
  <c r="E124" i="13"/>
  <c r="E126" i="13"/>
  <c r="E127" i="13"/>
  <c r="E128" i="13"/>
  <c r="E130" i="13"/>
  <c r="E145" i="13"/>
  <c r="Q54" i="10"/>
  <c r="Q103" i="13"/>
  <c r="Q104" i="13"/>
  <c r="Q105" i="13"/>
  <c r="Q106" i="13"/>
  <c r="Q107" i="13"/>
  <c r="Q109" i="13"/>
  <c r="Q110" i="13"/>
  <c r="Q111" i="13"/>
  <c r="Q113" i="13"/>
  <c r="Q134" i="13"/>
  <c r="M54" i="10"/>
  <c r="M103" i="13"/>
  <c r="M104" i="13"/>
  <c r="M105" i="13"/>
  <c r="M106" i="13"/>
  <c r="M107" i="13"/>
  <c r="M109" i="13"/>
  <c r="M110" i="13"/>
  <c r="M111" i="13"/>
  <c r="M113" i="13"/>
  <c r="M134" i="13"/>
  <c r="I54" i="10"/>
  <c r="I103" i="13"/>
  <c r="I104" i="13"/>
  <c r="I105" i="13"/>
  <c r="I106" i="13"/>
  <c r="I107" i="13"/>
  <c r="I109" i="13"/>
  <c r="I110" i="13"/>
  <c r="I111" i="13"/>
  <c r="I113" i="13"/>
  <c r="I134" i="13"/>
  <c r="E54" i="10"/>
  <c r="E103" i="13"/>
  <c r="E104" i="13"/>
  <c r="E105" i="13"/>
  <c r="E106" i="13"/>
  <c r="E107" i="13"/>
  <c r="E109" i="13"/>
  <c r="E110" i="13"/>
  <c r="E111" i="13"/>
  <c r="E113" i="13"/>
  <c r="E134" i="13"/>
  <c r="M47" i="9"/>
  <c r="I47" i="9"/>
  <c r="E47" i="9"/>
  <c r="O55" i="10"/>
  <c r="O145" i="13"/>
  <c r="K55" i="10"/>
  <c r="K145" i="13"/>
  <c r="G55" i="10"/>
  <c r="G145" i="13"/>
  <c r="C55" i="10"/>
  <c r="C145" i="13"/>
  <c r="O128" i="13"/>
  <c r="K128" i="13"/>
  <c r="G128" i="13"/>
  <c r="C128" i="13"/>
  <c r="O127" i="13"/>
  <c r="K127" i="13"/>
  <c r="G127" i="13"/>
  <c r="C127" i="13"/>
  <c r="O126" i="13"/>
  <c r="K126" i="13"/>
  <c r="G126" i="13"/>
  <c r="C126" i="13"/>
  <c r="O124" i="13"/>
  <c r="K124" i="13"/>
  <c r="G124" i="13"/>
  <c r="C124" i="13"/>
  <c r="O123" i="13"/>
  <c r="K123" i="13"/>
  <c r="G123" i="13"/>
  <c r="C123" i="13"/>
  <c r="O121" i="13"/>
  <c r="K121" i="13"/>
  <c r="G121" i="13"/>
  <c r="C121" i="13"/>
  <c r="O120" i="13"/>
  <c r="K120" i="13"/>
  <c r="G120" i="13"/>
  <c r="C120" i="13"/>
  <c r="O54" i="10"/>
  <c r="O134" i="13"/>
  <c r="K54" i="10"/>
  <c r="K134" i="13"/>
  <c r="G54" i="10"/>
  <c r="G134" i="13"/>
  <c r="C54" i="10"/>
  <c r="C134" i="13"/>
  <c r="O111" i="13"/>
  <c r="K111" i="13"/>
  <c r="G111" i="13"/>
  <c r="C111" i="13"/>
  <c r="O110" i="13"/>
  <c r="K110" i="13"/>
  <c r="G110" i="13"/>
  <c r="C110" i="13"/>
  <c r="O109" i="13"/>
  <c r="K109" i="13"/>
  <c r="G109" i="13"/>
  <c r="C109" i="13"/>
  <c r="O107" i="13"/>
  <c r="K107" i="13"/>
  <c r="G107" i="13"/>
  <c r="C107" i="13"/>
  <c r="O106" i="13"/>
  <c r="K106" i="13"/>
  <c r="G106" i="13"/>
  <c r="C106" i="13"/>
  <c r="O105" i="13"/>
  <c r="K105" i="13"/>
  <c r="G105" i="13"/>
  <c r="C105" i="13"/>
  <c r="O104" i="13"/>
  <c r="K104" i="13"/>
  <c r="G104" i="13"/>
  <c r="C104" i="13"/>
  <c r="O103" i="13"/>
  <c r="K103" i="13"/>
  <c r="G103" i="13"/>
  <c r="C103" i="13"/>
  <c r="D100" i="14"/>
  <c r="D161" i="6" s="1"/>
  <c r="D98" i="14"/>
  <c r="D159" i="6" s="1"/>
  <c r="D97" i="14"/>
  <c r="D158" i="6" s="1"/>
  <c r="H75" i="22"/>
  <c r="H111" i="6"/>
  <c r="Q39" i="6"/>
  <c r="M39" i="6"/>
  <c r="Q30" i="6"/>
  <c r="M30" i="6"/>
  <c r="I30" i="6"/>
  <c r="E30" i="6"/>
  <c r="P53" i="10"/>
  <c r="H53" i="10"/>
  <c r="P146" i="11"/>
  <c r="P147" i="11"/>
  <c r="P148" i="11"/>
  <c r="P149" i="11"/>
  <c r="P150" i="11"/>
  <c r="P151" i="11"/>
  <c r="P152" i="11"/>
  <c r="P153" i="11"/>
  <c r="P154" i="11"/>
  <c r="L146" i="11"/>
  <c r="L147" i="11"/>
  <c r="L148" i="11"/>
  <c r="L149" i="11"/>
  <c r="L150" i="11"/>
  <c r="L151" i="11"/>
  <c r="L152" i="11"/>
  <c r="L153" i="11"/>
  <c r="L154" i="11"/>
  <c r="H146" i="11"/>
  <c r="H147" i="11"/>
  <c r="H148" i="11"/>
  <c r="H149" i="11"/>
  <c r="H150" i="11"/>
  <c r="H151" i="11"/>
  <c r="H152" i="11"/>
  <c r="H153" i="11"/>
  <c r="H154" i="11"/>
  <c r="D146" i="11"/>
  <c r="D147" i="11"/>
  <c r="D148" i="11"/>
  <c r="D149" i="11"/>
  <c r="D150" i="11"/>
  <c r="D151" i="11"/>
  <c r="D152" i="11"/>
  <c r="D153" i="11"/>
  <c r="D154" i="11"/>
  <c r="P135" i="11"/>
  <c r="P136" i="11"/>
  <c r="P137" i="11"/>
  <c r="P138" i="11"/>
  <c r="P139" i="11"/>
  <c r="P140" i="11"/>
  <c r="P141" i="11"/>
  <c r="P142" i="11"/>
  <c r="P143" i="11"/>
  <c r="L135" i="11"/>
  <c r="L136" i="11"/>
  <c r="L137" i="11"/>
  <c r="L138" i="11"/>
  <c r="L139" i="11"/>
  <c r="L140" i="11"/>
  <c r="L141" i="11"/>
  <c r="L142" i="11"/>
  <c r="L143" i="11"/>
  <c r="H135" i="11"/>
  <c r="H136" i="11"/>
  <c r="H137" i="11"/>
  <c r="H138" i="11"/>
  <c r="H139" i="11"/>
  <c r="H140" i="11"/>
  <c r="H141" i="11"/>
  <c r="H142" i="11"/>
  <c r="H143" i="11"/>
  <c r="D135" i="11"/>
  <c r="D136" i="11"/>
  <c r="D137" i="11"/>
  <c r="D138" i="11"/>
  <c r="D139" i="11"/>
  <c r="D140" i="11"/>
  <c r="D141" i="11"/>
  <c r="D142" i="11"/>
  <c r="D143" i="11"/>
  <c r="M154" i="13"/>
  <c r="E154" i="13"/>
  <c r="M153" i="13"/>
  <c r="E153" i="13"/>
  <c r="M151" i="13"/>
  <c r="E151" i="13"/>
  <c r="M150" i="13"/>
  <c r="E150" i="13"/>
  <c r="M143" i="13"/>
  <c r="E143" i="13"/>
  <c r="M142" i="13"/>
  <c r="E142" i="13"/>
  <c r="M141" i="13"/>
  <c r="E141" i="13"/>
  <c r="M140" i="13"/>
  <c r="E140" i="13"/>
  <c r="M139" i="13"/>
  <c r="E139" i="13"/>
  <c r="N72" i="14"/>
  <c r="N250" i="15"/>
  <c r="N251" i="15"/>
  <c r="N252" i="15"/>
  <c r="N253" i="15"/>
  <c r="N254" i="15"/>
  <c r="N255" i="15"/>
  <c r="N256" i="15"/>
  <c r="N257" i="15"/>
  <c r="J250" i="15"/>
  <c r="J251" i="15"/>
  <c r="J252" i="15"/>
  <c r="J253" i="15"/>
  <c r="J254" i="15"/>
  <c r="J255" i="15"/>
  <c r="J256" i="15"/>
  <c r="J257" i="15"/>
  <c r="F250" i="15"/>
  <c r="F251" i="15"/>
  <c r="F252" i="15"/>
  <c r="F253" i="15"/>
  <c r="F254" i="15"/>
  <c r="F255" i="15"/>
  <c r="F256" i="15"/>
  <c r="F257" i="15"/>
  <c r="B250" i="15"/>
  <c r="B251" i="15"/>
  <c r="B252" i="15"/>
  <c r="B253" i="15"/>
  <c r="B254" i="15"/>
  <c r="B255" i="15"/>
  <c r="B256" i="15"/>
  <c r="B257" i="15"/>
  <c r="N240" i="15"/>
  <c r="N241" i="15"/>
  <c r="N242" i="15"/>
  <c r="N243" i="15"/>
  <c r="N244" i="15"/>
  <c r="N245" i="15"/>
  <c r="N246" i="15"/>
  <c r="N247" i="15"/>
  <c r="J240" i="15"/>
  <c r="J241" i="15"/>
  <c r="J242" i="15"/>
  <c r="J243" i="15"/>
  <c r="J244" i="15"/>
  <c r="J245" i="15"/>
  <c r="J246" i="15"/>
  <c r="J247" i="15"/>
  <c r="F240" i="15"/>
  <c r="F241" i="15"/>
  <c r="F242" i="15"/>
  <c r="F243" i="15"/>
  <c r="F244" i="15"/>
  <c r="F245" i="15"/>
  <c r="F246" i="15"/>
  <c r="F247" i="15"/>
  <c r="B240" i="15"/>
  <c r="B241" i="15"/>
  <c r="B242" i="15"/>
  <c r="B243" i="15"/>
  <c r="B244" i="15"/>
  <c r="B245" i="15"/>
  <c r="B246" i="15"/>
  <c r="B247" i="15"/>
  <c r="N230" i="15"/>
  <c r="N231" i="15"/>
  <c r="N232" i="15"/>
  <c r="N233" i="15"/>
  <c r="N234" i="15"/>
  <c r="N235" i="15"/>
  <c r="N236" i="15"/>
  <c r="N237" i="15"/>
  <c r="J230" i="15"/>
  <c r="J231" i="15"/>
  <c r="J232" i="15"/>
  <c r="J233" i="15"/>
  <c r="J234" i="15"/>
  <c r="J235" i="15"/>
  <c r="J236" i="15"/>
  <c r="J237" i="15"/>
  <c r="F230" i="15"/>
  <c r="F231" i="15"/>
  <c r="F232" i="15"/>
  <c r="F233" i="15"/>
  <c r="F234" i="15"/>
  <c r="F235" i="15"/>
  <c r="F236" i="15"/>
  <c r="F237" i="15"/>
  <c r="B230" i="15"/>
  <c r="B231" i="15"/>
  <c r="B232" i="15"/>
  <c r="B233" i="15"/>
  <c r="B234" i="15"/>
  <c r="B235" i="15"/>
  <c r="B236" i="15"/>
  <c r="B237" i="15"/>
  <c r="N221" i="15"/>
  <c r="N222" i="15"/>
  <c r="N223" i="15"/>
  <c r="N224" i="15"/>
  <c r="N225" i="15"/>
  <c r="N226" i="15"/>
  <c r="N227" i="15"/>
  <c r="J221" i="15"/>
  <c r="J222" i="15"/>
  <c r="J223" i="15"/>
  <c r="J224" i="15"/>
  <c r="J225" i="15"/>
  <c r="J226" i="15"/>
  <c r="J227" i="15"/>
  <c r="F221" i="15"/>
  <c r="F222" i="15"/>
  <c r="F223" i="15"/>
  <c r="F224" i="15"/>
  <c r="F225" i="15"/>
  <c r="F226" i="15"/>
  <c r="F227" i="15"/>
  <c r="B221" i="15"/>
  <c r="B222" i="15"/>
  <c r="B223" i="15"/>
  <c r="B224" i="15"/>
  <c r="B225" i="15"/>
  <c r="B226" i="15"/>
  <c r="B227" i="15"/>
  <c r="O257" i="17"/>
  <c r="O257" i="16"/>
  <c r="K257" i="17"/>
  <c r="K257" i="16"/>
  <c r="G257" i="17"/>
  <c r="G257" i="16"/>
  <c r="C257" i="17"/>
  <c r="C257" i="16"/>
  <c r="O256" i="17"/>
  <c r="O256" i="16"/>
  <c r="K256" i="17"/>
  <c r="K256" i="16"/>
  <c r="G256" i="17"/>
  <c r="G256" i="16"/>
  <c r="C256" i="17"/>
  <c r="C256" i="16"/>
  <c r="O255" i="17"/>
  <c r="O255" i="16"/>
  <c r="K255" i="17"/>
  <c r="K255" i="16"/>
  <c r="G255" i="17"/>
  <c r="G255" i="16"/>
  <c r="C255" i="17"/>
  <c r="C255" i="16"/>
  <c r="O254" i="17"/>
  <c r="O254" i="16"/>
  <c r="K254" i="17"/>
  <c r="K254" i="16"/>
  <c r="G254" i="17"/>
  <c r="G254" i="16"/>
  <c r="C254" i="17"/>
  <c r="C254" i="16"/>
  <c r="O247" i="17"/>
  <c r="O247" i="16"/>
  <c r="K247" i="17"/>
  <c r="K247" i="16"/>
  <c r="G247" i="17"/>
  <c r="G247" i="16"/>
  <c r="C247" i="17"/>
  <c r="C247" i="16"/>
  <c r="O246" i="17"/>
  <c r="O246" i="16"/>
  <c r="K246" i="17"/>
  <c r="K246" i="16"/>
  <c r="G246" i="17"/>
  <c r="G246" i="16"/>
  <c r="C246" i="17"/>
  <c r="C246" i="16"/>
  <c r="O245" i="17"/>
  <c r="O245" i="16"/>
  <c r="K245" i="17"/>
  <c r="K245" i="16"/>
  <c r="G245" i="17"/>
  <c r="G245" i="16"/>
  <c r="C245" i="17"/>
  <c r="C245" i="16"/>
  <c r="O244" i="17"/>
  <c r="O244" i="16"/>
  <c r="K244" i="17"/>
  <c r="K244" i="16"/>
  <c r="G244" i="17"/>
  <c r="G244" i="16"/>
  <c r="C244" i="17"/>
  <c r="C244" i="16"/>
  <c r="O239" i="17"/>
  <c r="O239" i="16"/>
  <c r="K239" i="17"/>
  <c r="K239" i="16"/>
  <c r="G239" i="17"/>
  <c r="G239" i="16"/>
  <c r="C239" i="17"/>
  <c r="C239" i="16"/>
  <c r="O237" i="17"/>
  <c r="O237" i="16"/>
  <c r="K237" i="17"/>
  <c r="K237" i="16"/>
  <c r="G237" i="17"/>
  <c r="G237" i="16"/>
  <c r="C237" i="17"/>
  <c r="C237" i="16"/>
  <c r="O236" i="17"/>
  <c r="O236" i="16"/>
  <c r="K236" i="17"/>
  <c r="K236" i="16"/>
  <c r="G236" i="17"/>
  <c r="G236" i="16"/>
  <c r="C236" i="17"/>
  <c r="C236" i="16"/>
  <c r="G234" i="16"/>
  <c r="G233" i="16"/>
  <c r="G232" i="16"/>
  <c r="G231" i="16"/>
  <c r="G230" i="16"/>
  <c r="G227" i="16"/>
  <c r="G226" i="16"/>
  <c r="G225" i="16"/>
  <c r="G224" i="16"/>
  <c r="G223" i="16"/>
  <c r="G222" i="16"/>
  <c r="G221" i="16"/>
  <c r="G220" i="16"/>
  <c r="Q180" i="21"/>
  <c r="Q181" i="21"/>
  <c r="Q182" i="21"/>
  <c r="Q184" i="21"/>
  <c r="Q185" i="21"/>
  <c r="Q187" i="21"/>
  <c r="Q188" i="21"/>
  <c r="Q189" i="21"/>
  <c r="Q192" i="21"/>
  <c r="Q226" i="21"/>
  <c r="Q80" i="18"/>
  <c r="M180" i="21"/>
  <c r="M181" i="21"/>
  <c r="M182" i="21"/>
  <c r="M184" i="21"/>
  <c r="M185" i="21"/>
  <c r="M187" i="21"/>
  <c r="M188" i="21"/>
  <c r="M189" i="21"/>
  <c r="M192" i="21"/>
  <c r="M226" i="21"/>
  <c r="M80" i="18"/>
  <c r="I180" i="21"/>
  <c r="I181" i="21"/>
  <c r="I182" i="21"/>
  <c r="I184" i="21"/>
  <c r="I185" i="21"/>
  <c r="I187" i="21"/>
  <c r="I188" i="21"/>
  <c r="I189" i="21"/>
  <c r="I192" i="21"/>
  <c r="I226" i="21"/>
  <c r="I80" i="18"/>
  <c r="E180" i="21"/>
  <c r="E181" i="21"/>
  <c r="E182" i="21"/>
  <c r="E184" i="21"/>
  <c r="E185" i="21"/>
  <c r="E187" i="21"/>
  <c r="E188" i="21"/>
  <c r="E189" i="21"/>
  <c r="E192" i="21"/>
  <c r="E226" i="21"/>
  <c r="E80" i="18"/>
  <c r="Q162" i="21"/>
  <c r="Q164" i="21"/>
  <c r="Q165" i="21"/>
  <c r="Q166" i="21"/>
  <c r="Q168" i="21"/>
  <c r="Q169" i="21"/>
  <c r="Q170" i="21"/>
  <c r="Q173" i="21"/>
  <c r="Q214" i="21"/>
  <c r="Q79" i="18"/>
  <c r="M162" i="21"/>
  <c r="M164" i="21"/>
  <c r="M165" i="21"/>
  <c r="M166" i="21"/>
  <c r="M168" i="21"/>
  <c r="M169" i="21"/>
  <c r="M170" i="21"/>
  <c r="M173" i="21"/>
  <c r="M214" i="21"/>
  <c r="M79" i="18"/>
  <c r="I162" i="21"/>
  <c r="I164" i="21"/>
  <c r="I165" i="21"/>
  <c r="I166" i="21"/>
  <c r="I168" i="21"/>
  <c r="I169" i="21"/>
  <c r="I170" i="21"/>
  <c r="I173" i="21"/>
  <c r="I214" i="21"/>
  <c r="I79" i="18"/>
  <c r="E162" i="21"/>
  <c r="E164" i="21"/>
  <c r="E165" i="21"/>
  <c r="E166" i="21"/>
  <c r="E168" i="21"/>
  <c r="E169" i="21"/>
  <c r="E170" i="21"/>
  <c r="E173" i="21"/>
  <c r="E214" i="21"/>
  <c r="E79" i="18"/>
  <c r="Q60" i="22"/>
  <c r="Q148" i="25"/>
  <c r="Q150" i="25"/>
  <c r="Q151" i="25"/>
  <c r="Q152" i="25"/>
  <c r="Q154" i="25"/>
  <c r="Q155" i="25"/>
  <c r="Q157" i="25"/>
  <c r="Q158" i="25"/>
  <c r="Q160" i="25"/>
  <c r="Q191" i="25"/>
  <c r="I60" i="22"/>
  <c r="I148" i="25"/>
  <c r="I150" i="25"/>
  <c r="I151" i="25"/>
  <c r="I152" i="25"/>
  <c r="I154" i="25"/>
  <c r="I155" i="25"/>
  <c r="I157" i="25"/>
  <c r="I158" i="25"/>
  <c r="I160" i="25"/>
  <c r="I191" i="25"/>
  <c r="M123" i="28"/>
  <c r="I123" i="28"/>
  <c r="E123" i="28"/>
  <c r="O95" i="28"/>
  <c r="C95" i="28"/>
  <c r="N153" i="29"/>
  <c r="N59" i="26"/>
  <c r="J153" i="29"/>
  <c r="J59" i="26"/>
  <c r="F153" i="29"/>
  <c r="F59" i="26"/>
  <c r="N143" i="29"/>
  <c r="N58" i="26"/>
  <c r="J143" i="29"/>
  <c r="J58" i="26"/>
  <c r="F143" i="29"/>
  <c r="F58" i="26"/>
  <c r="N50" i="9"/>
  <c r="J50" i="9"/>
  <c r="F50" i="9"/>
  <c r="B50" i="9"/>
  <c r="N49" i="9"/>
  <c r="J49" i="9"/>
  <c r="F49" i="9"/>
  <c r="B49" i="9"/>
  <c r="N48" i="9"/>
  <c r="J48" i="9"/>
  <c r="F48" i="9"/>
  <c r="B48" i="9"/>
  <c r="N133" i="29"/>
  <c r="N57" i="26"/>
  <c r="J133" i="29"/>
  <c r="J57" i="26"/>
  <c r="F133" i="29"/>
  <c r="F57" i="26"/>
  <c r="F56" i="26" s="1"/>
  <c r="F115" i="6" s="1"/>
  <c r="Q113" i="31"/>
  <c r="Q114" i="31"/>
  <c r="Q115" i="31"/>
  <c r="Q116" i="31"/>
  <c r="Q117" i="31"/>
  <c r="Q118" i="31"/>
  <c r="Q119" i="31"/>
  <c r="Q120" i="31"/>
  <c r="Q121" i="31"/>
  <c r="Q122" i="31"/>
  <c r="Q123" i="31"/>
  <c r="M113" i="31"/>
  <c r="M114" i="31"/>
  <c r="M115" i="31"/>
  <c r="M116" i="31"/>
  <c r="M117" i="31"/>
  <c r="M118" i="31"/>
  <c r="M119" i="31"/>
  <c r="M120" i="31"/>
  <c r="M121" i="31"/>
  <c r="M122" i="31"/>
  <c r="M123" i="31"/>
  <c r="I113" i="31"/>
  <c r="I114" i="31"/>
  <c r="I115" i="31"/>
  <c r="I116" i="31"/>
  <c r="I117" i="31"/>
  <c r="I118" i="31"/>
  <c r="I119" i="31"/>
  <c r="I120" i="31"/>
  <c r="I121" i="31"/>
  <c r="I122" i="31"/>
  <c r="I123" i="31"/>
  <c r="E113" i="31"/>
  <c r="E114" i="31"/>
  <c r="E115" i="31"/>
  <c r="E116" i="31"/>
  <c r="E117" i="31"/>
  <c r="E118" i="31"/>
  <c r="E119" i="31"/>
  <c r="E120" i="31"/>
  <c r="E121" i="31"/>
  <c r="E122" i="31"/>
  <c r="E123" i="31"/>
  <c r="N83" i="31"/>
  <c r="P91" i="53"/>
  <c r="P106" i="53"/>
  <c r="L91" i="53"/>
  <c r="L106" i="53"/>
  <c r="H91" i="53"/>
  <c r="H106" i="53"/>
  <c r="D91" i="53"/>
  <c r="D106" i="53"/>
  <c r="P105" i="53"/>
  <c r="P90" i="53"/>
  <c r="L90" i="53"/>
  <c r="L105" i="53"/>
  <c r="H90" i="53"/>
  <c r="H105" i="53"/>
  <c r="D90" i="53"/>
  <c r="D105" i="53"/>
  <c r="P104" i="53"/>
  <c r="P86" i="53"/>
  <c r="L86" i="53"/>
  <c r="L104" i="53"/>
  <c r="H86" i="53"/>
  <c r="H104" i="53"/>
  <c r="D86" i="53"/>
  <c r="D104" i="53"/>
  <c r="P103" i="53"/>
  <c r="P82" i="53"/>
  <c r="L82" i="53"/>
  <c r="L103" i="53"/>
  <c r="H82" i="53"/>
  <c r="H103" i="53"/>
  <c r="D82" i="53"/>
  <c r="D103" i="53"/>
  <c r="P102" i="53"/>
  <c r="P79" i="53"/>
  <c r="L79" i="53"/>
  <c r="L102" i="53"/>
  <c r="H79" i="53"/>
  <c r="H102" i="53"/>
  <c r="D79" i="53"/>
  <c r="D102" i="53"/>
  <c r="P101" i="53"/>
  <c r="P78" i="53"/>
  <c r="L78" i="53"/>
  <c r="L101" i="53"/>
  <c r="H78" i="53"/>
  <c r="H101" i="53"/>
  <c r="D78" i="53"/>
  <c r="D101" i="53"/>
  <c r="P100" i="53"/>
  <c r="P77" i="53"/>
  <c r="L77" i="53"/>
  <c r="L100" i="53"/>
  <c r="H77" i="53"/>
  <c r="H100" i="53"/>
  <c r="D77" i="53"/>
  <c r="D100" i="53"/>
  <c r="P76" i="53"/>
  <c r="P99" i="53"/>
  <c r="L76" i="53"/>
  <c r="L99" i="53"/>
  <c r="H76" i="53"/>
  <c r="H99" i="53"/>
  <c r="D76" i="53"/>
  <c r="D99" i="53"/>
  <c r="P75" i="53"/>
  <c r="P98" i="53"/>
  <c r="L75" i="53"/>
  <c r="L98" i="53"/>
  <c r="H75" i="53"/>
  <c r="H98" i="53"/>
  <c r="D75" i="53"/>
  <c r="D98" i="53"/>
  <c r="P74" i="53"/>
  <c r="P97" i="53"/>
  <c r="L74" i="53"/>
  <c r="L97" i="53"/>
  <c r="H74" i="53"/>
  <c r="H97" i="53"/>
  <c r="D74" i="53"/>
  <c r="D97" i="53"/>
  <c r="P73" i="53"/>
  <c r="P96" i="53"/>
  <c r="L73" i="53"/>
  <c r="L96" i="53"/>
  <c r="H73" i="53"/>
  <c r="H96" i="53"/>
  <c r="D73" i="53"/>
  <c r="D96" i="53"/>
  <c r="P102" i="6"/>
  <c r="L102" i="6"/>
  <c r="H102" i="6"/>
  <c r="D102" i="6"/>
  <c r="L99" i="6"/>
  <c r="D99" i="6"/>
  <c r="L64" i="6"/>
  <c r="L137" i="6" s="1"/>
  <c r="L60" i="6"/>
  <c r="L133" i="6" s="1"/>
  <c r="P59" i="6"/>
  <c r="L59" i="6"/>
  <c r="H59" i="6"/>
  <c r="D59" i="6"/>
  <c r="P57" i="6"/>
  <c r="L57" i="6"/>
  <c r="H57" i="6"/>
  <c r="D57" i="6"/>
  <c r="P56" i="6"/>
  <c r="L56" i="6"/>
  <c r="H56" i="6"/>
  <c r="D56" i="6"/>
  <c r="P54" i="6"/>
  <c r="P4" i="6"/>
  <c r="L4" i="6"/>
  <c r="H4" i="6"/>
  <c r="D4" i="6"/>
  <c r="P63" i="10"/>
  <c r="L63" i="10"/>
  <c r="H63" i="10"/>
  <c r="D63" i="10"/>
  <c r="P62" i="10"/>
  <c r="L62" i="10"/>
  <c r="H62" i="10"/>
  <c r="D62" i="10"/>
  <c r="N61" i="10"/>
  <c r="F61" i="10"/>
  <c r="P60" i="10"/>
  <c r="L60" i="10"/>
  <c r="H60" i="10"/>
  <c r="D60" i="10"/>
  <c r="P59" i="10"/>
  <c r="L59" i="10"/>
  <c r="H59" i="10"/>
  <c r="D59" i="10"/>
  <c r="O57" i="10"/>
  <c r="O61" i="10"/>
  <c r="K57" i="10"/>
  <c r="K61" i="10"/>
  <c r="G57" i="10"/>
  <c r="G61" i="10"/>
  <c r="O154" i="11"/>
  <c r="G154" i="11"/>
  <c r="O153" i="11"/>
  <c r="G153" i="11"/>
  <c r="O152" i="11"/>
  <c r="G152" i="11"/>
  <c r="O151" i="11"/>
  <c r="G151" i="11"/>
  <c r="O150" i="11"/>
  <c r="G150" i="11"/>
  <c r="O149" i="11"/>
  <c r="G149" i="11"/>
  <c r="O148" i="11"/>
  <c r="G148" i="11"/>
  <c r="O147" i="11"/>
  <c r="G147" i="11"/>
  <c r="O146" i="11"/>
  <c r="G146" i="11"/>
  <c r="O143" i="11"/>
  <c r="G143" i="11"/>
  <c r="O142" i="11"/>
  <c r="G142" i="11"/>
  <c r="O141" i="11"/>
  <c r="G141" i="11"/>
  <c r="O140" i="11"/>
  <c r="G140" i="11"/>
  <c r="O139" i="11"/>
  <c r="G139" i="11"/>
  <c r="O138" i="11"/>
  <c r="G138" i="11"/>
  <c r="O137" i="11"/>
  <c r="G137" i="11"/>
  <c r="O136" i="11"/>
  <c r="G136" i="11"/>
  <c r="O135" i="11"/>
  <c r="G135" i="11"/>
  <c r="K154" i="13"/>
  <c r="C154" i="13"/>
  <c r="K153" i="13"/>
  <c r="C153" i="13"/>
  <c r="K151" i="13"/>
  <c r="C151" i="13"/>
  <c r="K150" i="13"/>
  <c r="C150" i="13"/>
  <c r="K143" i="13"/>
  <c r="C143" i="13"/>
  <c r="K142" i="13"/>
  <c r="C142" i="13"/>
  <c r="K141" i="13"/>
  <c r="C141" i="13"/>
  <c r="K140" i="13"/>
  <c r="C140" i="13"/>
  <c r="K139" i="13"/>
  <c r="C139" i="13"/>
  <c r="K130" i="13"/>
  <c r="C130" i="13"/>
  <c r="K113" i="13"/>
  <c r="C113" i="13"/>
  <c r="N120" i="13"/>
  <c r="N121" i="13"/>
  <c r="N123" i="13"/>
  <c r="N124" i="13"/>
  <c r="N126" i="13"/>
  <c r="N127" i="13"/>
  <c r="N128" i="13"/>
  <c r="N130" i="13"/>
  <c r="N145" i="13"/>
  <c r="J120" i="13"/>
  <c r="J121" i="13"/>
  <c r="J123" i="13"/>
  <c r="J124" i="13"/>
  <c r="J126" i="13"/>
  <c r="J127" i="13"/>
  <c r="J128" i="13"/>
  <c r="J130" i="13"/>
  <c r="J145" i="13"/>
  <c r="F120" i="13"/>
  <c r="F121" i="13"/>
  <c r="F123" i="13"/>
  <c r="F124" i="13"/>
  <c r="F126" i="13"/>
  <c r="F127" i="13"/>
  <c r="F128" i="13"/>
  <c r="F130" i="13"/>
  <c r="F145" i="13"/>
  <c r="B120" i="13"/>
  <c r="B121" i="13"/>
  <c r="B123" i="13"/>
  <c r="B124" i="13"/>
  <c r="B126" i="13"/>
  <c r="B127" i="13"/>
  <c r="B128" i="13"/>
  <c r="B130" i="13"/>
  <c r="B145" i="13"/>
  <c r="N103" i="13"/>
  <c r="N104" i="13"/>
  <c r="N105" i="13"/>
  <c r="N106" i="13"/>
  <c r="N107" i="13"/>
  <c r="N109" i="13"/>
  <c r="N110" i="13"/>
  <c r="N111" i="13"/>
  <c r="N113" i="13"/>
  <c r="N134" i="13"/>
  <c r="J103" i="13"/>
  <c r="J104" i="13"/>
  <c r="J105" i="13"/>
  <c r="J106" i="13"/>
  <c r="J107" i="13"/>
  <c r="J109" i="13"/>
  <c r="J110" i="13"/>
  <c r="J111" i="13"/>
  <c r="J113" i="13"/>
  <c r="J134" i="13"/>
  <c r="F103" i="13"/>
  <c r="F104" i="13"/>
  <c r="F105" i="13"/>
  <c r="F106" i="13"/>
  <c r="F107" i="13"/>
  <c r="F109" i="13"/>
  <c r="F110" i="13"/>
  <c r="F111" i="13"/>
  <c r="F113" i="13"/>
  <c r="F134" i="13"/>
  <c r="B103" i="13"/>
  <c r="B104" i="13"/>
  <c r="B105" i="13"/>
  <c r="B106" i="13"/>
  <c r="B107" i="13"/>
  <c r="B109" i="13"/>
  <c r="B110" i="13"/>
  <c r="B111" i="13"/>
  <c r="B113" i="13"/>
  <c r="B134" i="13"/>
  <c r="K257" i="15"/>
  <c r="C257" i="15"/>
  <c r="K256" i="15"/>
  <c r="C256" i="15"/>
  <c r="K255" i="15"/>
  <c r="C255" i="15"/>
  <c r="K254" i="15"/>
  <c r="C254" i="15"/>
  <c r="K253" i="15"/>
  <c r="C253" i="15"/>
  <c r="K252" i="15"/>
  <c r="C252" i="15"/>
  <c r="K251" i="15"/>
  <c r="C251" i="15"/>
  <c r="K250" i="15"/>
  <c r="C250" i="15"/>
  <c r="K247" i="15"/>
  <c r="C247" i="15"/>
  <c r="K246" i="15"/>
  <c r="C246" i="15"/>
  <c r="K245" i="15"/>
  <c r="C245" i="15"/>
  <c r="K244" i="15"/>
  <c r="C244" i="15"/>
  <c r="K243" i="15"/>
  <c r="C243" i="15"/>
  <c r="K242" i="15"/>
  <c r="C242" i="15"/>
  <c r="K241" i="15"/>
  <c r="C241" i="15"/>
  <c r="K240" i="15"/>
  <c r="C240" i="15"/>
  <c r="K237" i="15"/>
  <c r="C237" i="15"/>
  <c r="K236" i="15"/>
  <c r="C236" i="15"/>
  <c r="K235" i="15"/>
  <c r="C235" i="15"/>
  <c r="K234" i="15"/>
  <c r="C234" i="15"/>
  <c r="K233" i="15"/>
  <c r="C233" i="15"/>
  <c r="K232" i="15"/>
  <c r="C232" i="15"/>
  <c r="K231" i="15"/>
  <c r="C231" i="15"/>
  <c r="K230" i="15"/>
  <c r="C230" i="15"/>
  <c r="K227" i="15"/>
  <c r="C227" i="15"/>
  <c r="K226" i="15"/>
  <c r="C226" i="15"/>
  <c r="K225" i="15"/>
  <c r="C225" i="15"/>
  <c r="K224" i="15"/>
  <c r="C224" i="15"/>
  <c r="K223" i="15"/>
  <c r="C223" i="15"/>
  <c r="K222" i="15"/>
  <c r="C222" i="15"/>
  <c r="K221" i="15"/>
  <c r="C221" i="15"/>
  <c r="C234" i="16"/>
  <c r="C227" i="16"/>
  <c r="C226" i="16"/>
  <c r="C225" i="16"/>
  <c r="C220" i="16"/>
  <c r="O205" i="17"/>
  <c r="O206" i="17"/>
  <c r="O207" i="17"/>
  <c r="O209" i="17"/>
  <c r="O210" i="17"/>
  <c r="O212" i="17"/>
  <c r="O213" i="17"/>
  <c r="O214" i="17"/>
  <c r="O216" i="17"/>
  <c r="O249" i="17"/>
  <c r="O77" i="14"/>
  <c r="K205" i="17"/>
  <c r="K206" i="17"/>
  <c r="K207" i="17"/>
  <c r="K209" i="17"/>
  <c r="K210" i="17"/>
  <c r="K212" i="17"/>
  <c r="K213" i="17"/>
  <c r="K214" i="17"/>
  <c r="K216" i="17"/>
  <c r="K249" i="17"/>
  <c r="K77" i="14"/>
  <c r="G205" i="17"/>
  <c r="G206" i="17"/>
  <c r="G207" i="17"/>
  <c r="G209" i="17"/>
  <c r="G210" i="17"/>
  <c r="G212" i="17"/>
  <c r="G213" i="17"/>
  <c r="G214" i="17"/>
  <c r="G216" i="17"/>
  <c r="G249" i="17"/>
  <c r="G77" i="14"/>
  <c r="C209" i="17"/>
  <c r="C210" i="17"/>
  <c r="C212" i="17"/>
  <c r="C213" i="17"/>
  <c r="C214" i="17"/>
  <c r="C216" i="17"/>
  <c r="C249" i="17"/>
  <c r="C77" i="14"/>
  <c r="O172" i="17"/>
  <c r="O174" i="17"/>
  <c r="O175" i="17"/>
  <c r="O177" i="17"/>
  <c r="O178" i="17"/>
  <c r="O179" i="17"/>
  <c r="O181" i="17"/>
  <c r="O229" i="17"/>
  <c r="O75" i="14"/>
  <c r="O74" i="14" s="1"/>
  <c r="K172" i="17"/>
  <c r="K174" i="17"/>
  <c r="K175" i="17"/>
  <c r="K177" i="17"/>
  <c r="K178" i="17"/>
  <c r="K179" i="17"/>
  <c r="K181" i="17"/>
  <c r="K229" i="17"/>
  <c r="K75" i="14"/>
  <c r="K74" i="14" s="1"/>
  <c r="G172" i="17"/>
  <c r="G174" i="17"/>
  <c r="G175" i="17"/>
  <c r="G177" i="17"/>
  <c r="G178" i="17"/>
  <c r="G179" i="17"/>
  <c r="G181" i="17"/>
  <c r="G229" i="17"/>
  <c r="G75" i="14"/>
  <c r="G74" i="14" s="1"/>
  <c r="C172" i="17"/>
  <c r="C174" i="17"/>
  <c r="C175" i="17"/>
  <c r="C177" i="17"/>
  <c r="C178" i="17"/>
  <c r="C179" i="17"/>
  <c r="C181" i="17"/>
  <c r="C229" i="17"/>
  <c r="C75" i="14"/>
  <c r="C74" i="14" s="1"/>
  <c r="P180" i="21"/>
  <c r="P181" i="21"/>
  <c r="P182" i="21"/>
  <c r="P184" i="21"/>
  <c r="P185" i="21"/>
  <c r="P187" i="21"/>
  <c r="P188" i="21"/>
  <c r="P189" i="21"/>
  <c r="P192" i="21"/>
  <c r="P226" i="21"/>
  <c r="P80" i="18"/>
  <c r="P109" i="6" s="1"/>
  <c r="L180" i="21"/>
  <c r="L181" i="21"/>
  <c r="L182" i="21"/>
  <c r="L184" i="21"/>
  <c r="L185" i="21"/>
  <c r="L187" i="21"/>
  <c r="L188" i="21"/>
  <c r="L189" i="21"/>
  <c r="L192" i="21"/>
  <c r="L226" i="21"/>
  <c r="L80" i="18"/>
  <c r="L109" i="6" s="1"/>
  <c r="H180" i="21"/>
  <c r="H181" i="21"/>
  <c r="H182" i="21"/>
  <c r="H184" i="21"/>
  <c r="H185" i="21"/>
  <c r="H187" i="21"/>
  <c r="H188" i="21"/>
  <c r="H189" i="21"/>
  <c r="H192" i="21"/>
  <c r="H226" i="21"/>
  <c r="H80" i="18"/>
  <c r="H109" i="6" s="1"/>
  <c r="D180" i="21"/>
  <c r="D181" i="21"/>
  <c r="D182" i="21"/>
  <c r="D184" i="21"/>
  <c r="D185" i="21"/>
  <c r="D187" i="21"/>
  <c r="D188" i="21"/>
  <c r="D189" i="21"/>
  <c r="D192" i="21"/>
  <c r="D226" i="21"/>
  <c r="D80" i="18"/>
  <c r="P162" i="21"/>
  <c r="P164" i="21"/>
  <c r="P165" i="21"/>
  <c r="P166" i="21"/>
  <c r="P168" i="21"/>
  <c r="P169" i="21"/>
  <c r="P170" i="21"/>
  <c r="P173" i="21"/>
  <c r="P214" i="21"/>
  <c r="P79" i="18"/>
  <c r="P100" i="18" s="1"/>
  <c r="P163" i="6" s="1"/>
  <c r="L162" i="21"/>
  <c r="L164" i="21"/>
  <c r="L165" i="21"/>
  <c r="L166" i="21"/>
  <c r="L168" i="21"/>
  <c r="L169" i="21"/>
  <c r="L170" i="21"/>
  <c r="L173" i="21"/>
  <c r="L214" i="21"/>
  <c r="L79" i="18"/>
  <c r="L100" i="18" s="1"/>
  <c r="L163" i="6" s="1"/>
  <c r="H162" i="21"/>
  <c r="H164" i="21"/>
  <c r="H165" i="21"/>
  <c r="H166" i="21"/>
  <c r="H168" i="21"/>
  <c r="H169" i="21"/>
  <c r="H170" i="21"/>
  <c r="H173" i="21"/>
  <c r="H214" i="21"/>
  <c r="H79" i="18"/>
  <c r="D162" i="21"/>
  <c r="D164" i="21"/>
  <c r="D165" i="21"/>
  <c r="D166" i="21"/>
  <c r="D168" i="21"/>
  <c r="D169" i="21"/>
  <c r="D170" i="21"/>
  <c r="D173" i="21"/>
  <c r="D214" i="21"/>
  <c r="D79" i="18"/>
  <c r="D100" i="18" s="1"/>
  <c r="D163" i="6" s="1"/>
  <c r="I107" i="28"/>
  <c r="O153" i="28"/>
  <c r="O72" i="26"/>
  <c r="K153" i="28"/>
  <c r="K72" i="26"/>
  <c r="G153" i="28"/>
  <c r="G72" i="26"/>
  <c r="C153" i="28"/>
  <c r="C72" i="26"/>
  <c r="O71" i="26"/>
  <c r="O143" i="28"/>
  <c r="K143" i="28"/>
  <c r="K71" i="26"/>
  <c r="G71" i="26"/>
  <c r="G143" i="28"/>
  <c r="C143" i="28"/>
  <c r="C71" i="26"/>
  <c r="O70" i="26"/>
  <c r="O133" i="28"/>
  <c r="K133" i="28"/>
  <c r="K70" i="26"/>
  <c r="G70" i="26"/>
  <c r="G133" i="28"/>
  <c r="C133" i="28"/>
  <c r="C70" i="26"/>
  <c r="P159" i="29"/>
  <c r="L159" i="29"/>
  <c r="H159" i="29"/>
  <c r="D159" i="29"/>
  <c r="B153" i="29"/>
  <c r="B148" i="29"/>
  <c r="N147" i="29"/>
  <c r="J147" i="29"/>
  <c r="F147" i="29"/>
  <c r="B147" i="29"/>
  <c r="N146" i="29"/>
  <c r="J146" i="29"/>
  <c r="F146" i="29"/>
  <c r="B146" i="29"/>
  <c r="N145" i="29"/>
  <c r="J145" i="29"/>
  <c r="F145" i="29"/>
  <c r="B145" i="29"/>
  <c r="N144" i="29"/>
  <c r="J144" i="29"/>
  <c r="F144" i="29"/>
  <c r="B144" i="29"/>
  <c r="P139" i="29"/>
  <c r="L139" i="29"/>
  <c r="H139" i="29"/>
  <c r="D139" i="29"/>
  <c r="B133" i="29"/>
  <c r="N129" i="29"/>
  <c r="J129" i="29"/>
  <c r="F129" i="29"/>
  <c r="B129" i="29"/>
  <c r="N128" i="29"/>
  <c r="J128" i="29"/>
  <c r="F128" i="29"/>
  <c r="F123" i="29" s="1"/>
  <c r="P102" i="29"/>
  <c r="L102" i="29"/>
  <c r="H102" i="29"/>
  <c r="D102" i="29"/>
  <c r="P100" i="29"/>
  <c r="L100" i="29"/>
  <c r="H100" i="29"/>
  <c r="D100" i="29"/>
  <c r="D95" i="29" s="1"/>
  <c r="N123" i="32"/>
  <c r="N123" i="31"/>
  <c r="J123" i="32"/>
  <c r="J123" i="31"/>
  <c r="F123" i="32"/>
  <c r="F123" i="31"/>
  <c r="N122" i="32"/>
  <c r="N122" i="31"/>
  <c r="N122" i="33"/>
  <c r="J122" i="32"/>
  <c r="J122" i="33"/>
  <c r="J122" i="31"/>
  <c r="F122" i="32"/>
  <c r="F122" i="31"/>
  <c r="N121" i="32"/>
  <c r="N121" i="33"/>
  <c r="N121" i="31"/>
  <c r="J121" i="32"/>
  <c r="J121" i="33"/>
  <c r="J121" i="31"/>
  <c r="F121" i="32"/>
  <c r="F121" i="31"/>
  <c r="B121" i="32"/>
  <c r="B121" i="33"/>
  <c r="N120" i="32"/>
  <c r="N120" i="31"/>
  <c r="J120" i="32"/>
  <c r="J120" i="33"/>
  <c r="J120" i="31"/>
  <c r="F120" i="32"/>
  <c r="F120" i="31"/>
  <c r="B120" i="32"/>
  <c r="B120" i="33"/>
  <c r="N119" i="32"/>
  <c r="N119" i="33"/>
  <c r="N119" i="31"/>
  <c r="J119" i="32"/>
  <c r="J119" i="31"/>
  <c r="F119" i="32"/>
  <c r="F119" i="31"/>
  <c r="B119" i="32"/>
  <c r="B119" i="33"/>
  <c r="N118" i="32"/>
  <c r="N118" i="31"/>
  <c r="N118" i="33"/>
  <c r="J118" i="32"/>
  <c r="J118" i="33"/>
  <c r="J118" i="31"/>
  <c r="F118" i="32"/>
  <c r="F118" i="31"/>
  <c r="N117" i="32"/>
  <c r="N117" i="33"/>
  <c r="N117" i="31"/>
  <c r="J117" i="32"/>
  <c r="J117" i="33"/>
  <c r="J117" i="31"/>
  <c r="F117" i="32"/>
  <c r="F117" i="31"/>
  <c r="B117" i="32"/>
  <c r="B117" i="33"/>
  <c r="N116" i="32"/>
  <c r="N116" i="31"/>
  <c r="J116" i="32"/>
  <c r="J116" i="31"/>
  <c r="F116" i="32"/>
  <c r="F116" i="31"/>
  <c r="N115" i="32"/>
  <c r="N115" i="31"/>
  <c r="J115" i="32"/>
  <c r="J115" i="31"/>
  <c r="F115" i="32"/>
  <c r="F115" i="31"/>
  <c r="N114" i="32"/>
  <c r="N114" i="31"/>
  <c r="J114" i="32"/>
  <c r="J114" i="31"/>
  <c r="F114" i="32"/>
  <c r="F114" i="31"/>
  <c r="N113" i="32"/>
  <c r="N113" i="31"/>
  <c r="J113" i="32"/>
  <c r="J113" i="31"/>
  <c r="F113" i="32"/>
  <c r="F113" i="31"/>
  <c r="J112" i="32"/>
  <c r="J112" i="33"/>
  <c r="B112" i="32"/>
  <c r="B112" i="33"/>
  <c r="B122" i="33"/>
  <c r="N112" i="33"/>
  <c r="C39" i="6"/>
  <c r="K30" i="6"/>
  <c r="N146" i="11"/>
  <c r="N147" i="11"/>
  <c r="N148" i="11"/>
  <c r="N149" i="11"/>
  <c r="N150" i="11"/>
  <c r="N151" i="11"/>
  <c r="N152" i="11"/>
  <c r="N153" i="11"/>
  <c r="N154" i="11"/>
  <c r="J146" i="11"/>
  <c r="J147" i="11"/>
  <c r="J148" i="11"/>
  <c r="J149" i="11"/>
  <c r="J150" i="11"/>
  <c r="J151" i="11"/>
  <c r="J152" i="11"/>
  <c r="J153" i="11"/>
  <c r="J154" i="11"/>
  <c r="F146" i="11"/>
  <c r="F147" i="11"/>
  <c r="F148" i="11"/>
  <c r="F149" i="11"/>
  <c r="F150" i="11"/>
  <c r="F151" i="11"/>
  <c r="F152" i="11"/>
  <c r="F153" i="11"/>
  <c r="F154" i="11"/>
  <c r="B146" i="11"/>
  <c r="B147" i="11"/>
  <c r="B148" i="11"/>
  <c r="B149" i="11"/>
  <c r="B150" i="11"/>
  <c r="B151" i="11"/>
  <c r="B152" i="11"/>
  <c r="B153" i="11"/>
  <c r="B154" i="11"/>
  <c r="N135" i="11"/>
  <c r="N136" i="11"/>
  <c r="N137" i="11"/>
  <c r="N138" i="11"/>
  <c r="N139" i="11"/>
  <c r="N140" i="11"/>
  <c r="N141" i="11"/>
  <c r="N142" i="11"/>
  <c r="N143" i="11"/>
  <c r="J135" i="11"/>
  <c r="J136" i="11"/>
  <c r="J137" i="11"/>
  <c r="J138" i="11"/>
  <c r="J139" i="11"/>
  <c r="J140" i="11"/>
  <c r="J141" i="11"/>
  <c r="J142" i="11"/>
  <c r="J143" i="11"/>
  <c r="F135" i="11"/>
  <c r="F136" i="11"/>
  <c r="F137" i="11"/>
  <c r="F138" i="11"/>
  <c r="F139" i="11"/>
  <c r="F140" i="11"/>
  <c r="F141" i="11"/>
  <c r="F142" i="11"/>
  <c r="F143" i="11"/>
  <c r="B135" i="11"/>
  <c r="B136" i="11"/>
  <c r="B137" i="11"/>
  <c r="B138" i="11"/>
  <c r="B139" i="11"/>
  <c r="B140" i="11"/>
  <c r="B141" i="11"/>
  <c r="B142" i="11"/>
  <c r="B143" i="11"/>
  <c r="Q154" i="13"/>
  <c r="I154" i="13"/>
  <c r="Q153" i="13"/>
  <c r="I153" i="13"/>
  <c r="Q151" i="13"/>
  <c r="I151" i="13"/>
  <c r="Q150" i="13"/>
  <c r="I150" i="13"/>
  <c r="Q143" i="13"/>
  <c r="I143" i="13"/>
  <c r="Q142" i="13"/>
  <c r="I142" i="13"/>
  <c r="Q141" i="13"/>
  <c r="I141" i="13"/>
  <c r="Q140" i="13"/>
  <c r="I140" i="13"/>
  <c r="Q139" i="13"/>
  <c r="I139" i="13"/>
  <c r="P250" i="15"/>
  <c r="P251" i="15"/>
  <c r="P252" i="15"/>
  <c r="P253" i="15"/>
  <c r="P254" i="15"/>
  <c r="P255" i="15"/>
  <c r="P256" i="15"/>
  <c r="P257" i="15"/>
  <c r="L250" i="15"/>
  <c r="L251" i="15"/>
  <c r="L252" i="15"/>
  <c r="L253" i="15"/>
  <c r="L254" i="15"/>
  <c r="L255" i="15"/>
  <c r="L256" i="15"/>
  <c r="L257" i="15"/>
  <c r="H250" i="15"/>
  <c r="H251" i="15"/>
  <c r="H252" i="15"/>
  <c r="H253" i="15"/>
  <c r="H254" i="15"/>
  <c r="H255" i="15"/>
  <c r="H256" i="15"/>
  <c r="H257" i="15"/>
  <c r="D250" i="15"/>
  <c r="D251" i="15"/>
  <c r="D252" i="15"/>
  <c r="D253" i="15"/>
  <c r="D254" i="15"/>
  <c r="D255" i="15"/>
  <c r="D256" i="15"/>
  <c r="D257" i="15"/>
  <c r="P240" i="15"/>
  <c r="P241" i="15"/>
  <c r="P242" i="15"/>
  <c r="P243" i="15"/>
  <c r="P244" i="15"/>
  <c r="P245" i="15"/>
  <c r="P246" i="15"/>
  <c r="P247" i="15"/>
  <c r="L240" i="15"/>
  <c r="L241" i="15"/>
  <c r="L242" i="15"/>
  <c r="L243" i="15"/>
  <c r="L244" i="15"/>
  <c r="L245" i="15"/>
  <c r="L246" i="15"/>
  <c r="L247" i="15"/>
  <c r="H240" i="15"/>
  <c r="H241" i="15"/>
  <c r="H242" i="15"/>
  <c r="H243" i="15"/>
  <c r="H244" i="15"/>
  <c r="H245" i="15"/>
  <c r="H246" i="15"/>
  <c r="H247" i="15"/>
  <c r="D240" i="15"/>
  <c r="D241" i="15"/>
  <c r="D242" i="15"/>
  <c r="D243" i="15"/>
  <c r="D244" i="15"/>
  <c r="D245" i="15"/>
  <c r="D246" i="15"/>
  <c r="D247" i="15"/>
  <c r="P230" i="15"/>
  <c r="P231" i="15"/>
  <c r="P232" i="15"/>
  <c r="P233" i="15"/>
  <c r="P234" i="15"/>
  <c r="P235" i="15"/>
  <c r="P236" i="15"/>
  <c r="P237" i="15"/>
  <c r="L230" i="15"/>
  <c r="L231" i="15"/>
  <c r="L232" i="15"/>
  <c r="L233" i="15"/>
  <c r="L234" i="15"/>
  <c r="L235" i="15"/>
  <c r="L236" i="15"/>
  <c r="L237" i="15"/>
  <c r="H230" i="15"/>
  <c r="H231" i="15"/>
  <c r="H232" i="15"/>
  <c r="H233" i="15"/>
  <c r="H234" i="15"/>
  <c r="H235" i="15"/>
  <c r="H236" i="15"/>
  <c r="H237" i="15"/>
  <c r="D230" i="15"/>
  <c r="D231" i="15"/>
  <c r="D232" i="15"/>
  <c r="D233" i="15"/>
  <c r="D234" i="15"/>
  <c r="D235" i="15"/>
  <c r="D236" i="15"/>
  <c r="D237" i="15"/>
  <c r="P221" i="15"/>
  <c r="P222" i="15"/>
  <c r="P223" i="15"/>
  <c r="P224" i="15"/>
  <c r="P225" i="15"/>
  <c r="P226" i="15"/>
  <c r="P227" i="15"/>
  <c r="L221" i="15"/>
  <c r="L222" i="15"/>
  <c r="L223" i="15"/>
  <c r="L224" i="15"/>
  <c r="L225" i="15"/>
  <c r="L226" i="15"/>
  <c r="L227" i="15"/>
  <c r="H221" i="15"/>
  <c r="H222" i="15"/>
  <c r="H223" i="15"/>
  <c r="H224" i="15"/>
  <c r="H225" i="15"/>
  <c r="H226" i="15"/>
  <c r="H227" i="15"/>
  <c r="D221" i="15"/>
  <c r="D222" i="15"/>
  <c r="D223" i="15"/>
  <c r="D224" i="15"/>
  <c r="D225" i="15"/>
  <c r="D226" i="15"/>
  <c r="D227" i="15"/>
  <c r="Q257" i="17"/>
  <c r="Q257" i="16"/>
  <c r="M257" i="17"/>
  <c r="M257" i="16"/>
  <c r="I257" i="17"/>
  <c r="I257" i="16"/>
  <c r="E257" i="17"/>
  <c r="E257" i="16"/>
  <c r="Q256" i="17"/>
  <c r="Q256" i="16"/>
  <c r="M256" i="17"/>
  <c r="M256" i="16"/>
  <c r="I256" i="17"/>
  <c r="I256" i="16"/>
  <c r="E256" i="17"/>
  <c r="E256" i="16"/>
  <c r="Q255" i="17"/>
  <c r="Q255" i="16"/>
  <c r="M255" i="17"/>
  <c r="M255" i="16"/>
  <c r="I255" i="17"/>
  <c r="I255" i="16"/>
  <c r="E255" i="17"/>
  <c r="E255" i="16"/>
  <c r="Q254" i="17"/>
  <c r="Q254" i="16"/>
  <c r="M254" i="17"/>
  <c r="M254" i="16"/>
  <c r="I254" i="17"/>
  <c r="I254" i="16"/>
  <c r="E254" i="17"/>
  <c r="E254" i="16"/>
  <c r="Q247" i="17"/>
  <c r="Q247" i="16"/>
  <c r="M247" i="17"/>
  <c r="M247" i="16"/>
  <c r="I247" i="17"/>
  <c r="I247" i="16"/>
  <c r="E247" i="17"/>
  <c r="E247" i="16"/>
  <c r="Q246" i="17"/>
  <c r="Q246" i="16"/>
  <c r="M246" i="17"/>
  <c r="M246" i="16"/>
  <c r="I246" i="17"/>
  <c r="I246" i="16"/>
  <c r="E246" i="17"/>
  <c r="E246" i="16"/>
  <c r="Q245" i="17"/>
  <c r="Q245" i="16"/>
  <c r="M245" i="17"/>
  <c r="M245" i="16"/>
  <c r="I245" i="17"/>
  <c r="I245" i="16"/>
  <c r="E245" i="17"/>
  <c r="E245" i="16"/>
  <c r="Q244" i="17"/>
  <c r="Q244" i="16"/>
  <c r="M244" i="17"/>
  <c r="M244" i="16"/>
  <c r="I244" i="17"/>
  <c r="I244" i="16"/>
  <c r="E244" i="17"/>
  <c r="E244" i="16"/>
  <c r="Q239" i="17"/>
  <c r="Q239" i="16"/>
  <c r="M239" i="17"/>
  <c r="M239" i="16"/>
  <c r="I239" i="17"/>
  <c r="I239" i="16"/>
  <c r="E239" i="17"/>
  <c r="E239" i="16"/>
  <c r="Q237" i="17"/>
  <c r="Q237" i="16"/>
  <c r="M237" i="17"/>
  <c r="M237" i="16"/>
  <c r="I237" i="17"/>
  <c r="I237" i="16"/>
  <c r="E237" i="17"/>
  <c r="E237" i="16"/>
  <c r="Q236" i="17"/>
  <c r="Q236" i="16"/>
  <c r="M236" i="17"/>
  <c r="M236" i="16"/>
  <c r="I236" i="17"/>
  <c r="I236" i="16"/>
  <c r="E236" i="17"/>
  <c r="E236" i="16"/>
  <c r="Q234" i="17"/>
  <c r="Q234" i="16"/>
  <c r="M234" i="17"/>
  <c r="M234" i="16"/>
  <c r="I234" i="17"/>
  <c r="I234" i="16"/>
  <c r="E234" i="17"/>
  <c r="E234" i="16"/>
  <c r="Q227" i="17"/>
  <c r="Q227" i="16"/>
  <c r="M227" i="17"/>
  <c r="M227" i="16"/>
  <c r="I227" i="17"/>
  <c r="I227" i="16"/>
  <c r="E227" i="17"/>
  <c r="E227" i="16"/>
  <c r="Q226" i="17"/>
  <c r="Q226" i="16"/>
  <c r="M226" i="17"/>
  <c r="M226" i="16"/>
  <c r="I226" i="17"/>
  <c r="I226" i="16"/>
  <c r="E226" i="17"/>
  <c r="E226" i="16"/>
  <c r="Q225" i="17"/>
  <c r="Q225" i="16"/>
  <c r="M225" i="17"/>
  <c r="M225" i="16"/>
  <c r="I225" i="17"/>
  <c r="I225" i="16"/>
  <c r="E225" i="17"/>
  <c r="E225" i="16"/>
  <c r="Q220" i="17"/>
  <c r="Q220" i="16"/>
  <c r="M220" i="17"/>
  <c r="M220" i="16"/>
  <c r="I220" i="17"/>
  <c r="I220" i="16"/>
  <c r="E220" i="17"/>
  <c r="E220" i="16"/>
  <c r="O234" i="16"/>
  <c r="O233" i="16"/>
  <c r="O232" i="16"/>
  <c r="O231" i="16"/>
  <c r="O230" i="16"/>
  <c r="O227" i="16"/>
  <c r="O226" i="16"/>
  <c r="O225" i="16"/>
  <c r="O224" i="16"/>
  <c r="O223" i="16"/>
  <c r="O222" i="16"/>
  <c r="O221" i="16"/>
  <c r="O220" i="16"/>
  <c r="N205" i="17"/>
  <c r="N206" i="17"/>
  <c r="N207" i="17"/>
  <c r="N209" i="17"/>
  <c r="N210" i="17"/>
  <c r="N212" i="17"/>
  <c r="N213" i="17"/>
  <c r="N214" i="17"/>
  <c r="N216" i="17"/>
  <c r="N249" i="17"/>
  <c r="J205" i="17"/>
  <c r="J206" i="17"/>
  <c r="J207" i="17"/>
  <c r="J209" i="17"/>
  <c r="J210" i="17"/>
  <c r="J212" i="17"/>
  <c r="J213" i="17"/>
  <c r="J214" i="17"/>
  <c r="J216" i="17"/>
  <c r="J249" i="17"/>
  <c r="F209" i="17"/>
  <c r="F210" i="17"/>
  <c r="F212" i="17"/>
  <c r="F213" i="17"/>
  <c r="F214" i="17"/>
  <c r="F216" i="17"/>
  <c r="F249" i="17"/>
  <c r="B209" i="17"/>
  <c r="B210" i="17"/>
  <c r="B212" i="17"/>
  <c r="B213" i="17"/>
  <c r="B214" i="17"/>
  <c r="B216" i="17"/>
  <c r="B249" i="17"/>
  <c r="N172" i="17"/>
  <c r="N174" i="17"/>
  <c r="N175" i="17"/>
  <c r="N177" i="17"/>
  <c r="N178" i="17"/>
  <c r="N179" i="17"/>
  <c r="N181" i="17"/>
  <c r="N229" i="17"/>
  <c r="J172" i="17"/>
  <c r="J174" i="17"/>
  <c r="J175" i="17"/>
  <c r="J177" i="17"/>
  <c r="J178" i="17"/>
  <c r="J179" i="17"/>
  <c r="J181" i="17"/>
  <c r="J229" i="17"/>
  <c r="F172" i="17"/>
  <c r="F174" i="17"/>
  <c r="F175" i="17"/>
  <c r="F177" i="17"/>
  <c r="F178" i="17"/>
  <c r="F179" i="17"/>
  <c r="F181" i="17"/>
  <c r="F229" i="17"/>
  <c r="B172" i="17"/>
  <c r="B174" i="17"/>
  <c r="B175" i="17"/>
  <c r="B177" i="17"/>
  <c r="B178" i="17"/>
  <c r="B179" i="17"/>
  <c r="B181" i="17"/>
  <c r="B229" i="17"/>
  <c r="M158" i="25"/>
  <c r="M155" i="25"/>
  <c r="M152" i="25"/>
  <c r="M150" i="25"/>
  <c r="Q61" i="22"/>
  <c r="Q167" i="25"/>
  <c r="Q168" i="25"/>
  <c r="Q169" i="25"/>
  <c r="Q172" i="25"/>
  <c r="Q173" i="25"/>
  <c r="Q176" i="25"/>
  <c r="Q202" i="25"/>
  <c r="I61" i="22"/>
  <c r="I167" i="25"/>
  <c r="I168" i="25"/>
  <c r="I169" i="25"/>
  <c r="I172" i="25"/>
  <c r="I173" i="25"/>
  <c r="I176" i="25"/>
  <c r="I202" i="25"/>
  <c r="Q59" i="22"/>
  <c r="Q134" i="25"/>
  <c r="Q136" i="25"/>
  <c r="Q137" i="25"/>
  <c r="Q138" i="25"/>
  <c r="Q139" i="25"/>
  <c r="Q141" i="25"/>
  <c r="Q180" i="25"/>
  <c r="I59" i="22"/>
  <c r="I134" i="25"/>
  <c r="I136" i="25"/>
  <c r="I137" i="25"/>
  <c r="I138" i="25"/>
  <c r="I139" i="25"/>
  <c r="I141" i="25"/>
  <c r="I180" i="25"/>
  <c r="G123" i="28"/>
  <c r="B151" i="29"/>
  <c r="N119" i="29"/>
  <c r="J119" i="29"/>
  <c r="F119" i="29"/>
  <c r="N116" i="29"/>
  <c r="J116" i="29"/>
  <c r="F116" i="29"/>
  <c r="B116" i="29"/>
  <c r="N113" i="29"/>
  <c r="J113" i="29"/>
  <c r="F113" i="29"/>
  <c r="N112" i="29"/>
  <c r="N107" i="29" s="1"/>
  <c r="J112" i="29"/>
  <c r="J107" i="29" s="1"/>
  <c r="F112" i="29"/>
  <c r="F107" i="29" s="1"/>
  <c r="P153" i="29"/>
  <c r="P59" i="26"/>
  <c r="L153" i="29"/>
  <c r="L59" i="26"/>
  <c r="H153" i="29"/>
  <c r="H59" i="26"/>
  <c r="D153" i="29"/>
  <c r="D59" i="26"/>
  <c r="P143" i="29"/>
  <c r="P58" i="26"/>
  <c r="L143" i="29"/>
  <c r="L58" i="26"/>
  <c r="H143" i="29"/>
  <c r="H58" i="26"/>
  <c r="D143" i="29"/>
  <c r="D58" i="26"/>
  <c r="P50" i="9"/>
  <c r="L50" i="9"/>
  <c r="H50" i="9"/>
  <c r="D50" i="9"/>
  <c r="P49" i="9"/>
  <c r="L49" i="9"/>
  <c r="H49" i="9"/>
  <c r="D49" i="9"/>
  <c r="P48" i="9"/>
  <c r="L48" i="9"/>
  <c r="H48" i="9"/>
  <c r="D48" i="9"/>
  <c r="P133" i="29"/>
  <c r="P57" i="26"/>
  <c r="L133" i="29"/>
  <c r="L57" i="26"/>
  <c r="H133" i="29"/>
  <c r="H57" i="26"/>
  <c r="D133" i="29"/>
  <c r="D57" i="26"/>
  <c r="Q36" i="30"/>
  <c r="M36" i="30"/>
  <c r="I36" i="30"/>
  <c r="E36" i="30"/>
  <c r="Q35" i="30"/>
  <c r="M35" i="30"/>
  <c r="I35" i="30"/>
  <c r="E35" i="30"/>
  <c r="O113" i="31"/>
  <c r="O114" i="31"/>
  <c r="O115" i="31"/>
  <c r="O116" i="31"/>
  <c r="O117" i="31"/>
  <c r="O118" i="31"/>
  <c r="O119" i="31"/>
  <c r="O120" i="31"/>
  <c r="O121" i="31"/>
  <c r="O122" i="31"/>
  <c r="O123" i="31"/>
  <c r="K113" i="31"/>
  <c r="K114" i="31"/>
  <c r="K115" i="31"/>
  <c r="K116" i="31"/>
  <c r="K117" i="31"/>
  <c r="K118" i="31"/>
  <c r="K119" i="31"/>
  <c r="K120" i="31"/>
  <c r="K121" i="31"/>
  <c r="K122" i="31"/>
  <c r="K123" i="31"/>
  <c r="G113" i="31"/>
  <c r="G114" i="31"/>
  <c r="G115" i="31"/>
  <c r="G116" i="31"/>
  <c r="G117" i="31"/>
  <c r="G118" i="31"/>
  <c r="G119" i="31"/>
  <c r="G120" i="31"/>
  <c r="G121" i="31"/>
  <c r="G122" i="31"/>
  <c r="G123" i="31"/>
  <c r="C113" i="31"/>
  <c r="C114" i="31"/>
  <c r="C115" i="31"/>
  <c r="C116" i="31"/>
  <c r="C117" i="31"/>
  <c r="C118" i="31"/>
  <c r="C119" i="31"/>
  <c r="C120" i="31"/>
  <c r="C121" i="31"/>
  <c r="C122" i="31"/>
  <c r="C123" i="31"/>
  <c r="L83" i="31"/>
  <c r="B118" i="6"/>
  <c r="B116" i="6"/>
  <c r="F68" i="6"/>
  <c r="F141" i="6" s="1"/>
  <c r="F64" i="6"/>
  <c r="F137" i="6" s="1"/>
  <c r="N4" i="6"/>
  <c r="J4" i="6"/>
  <c r="F4" i="6"/>
  <c r="B4" i="6"/>
  <c r="J62" i="10"/>
  <c r="B62" i="10"/>
  <c r="N60" i="10"/>
  <c r="J60" i="10"/>
  <c r="F60" i="10"/>
  <c r="B60" i="10"/>
  <c r="N59" i="10"/>
  <c r="J59" i="10"/>
  <c r="F59" i="10"/>
  <c r="B59" i="10"/>
  <c r="B37" i="9"/>
  <c r="Q57" i="10"/>
  <c r="Q61" i="10"/>
  <c r="E57" i="10"/>
  <c r="E61" i="10"/>
  <c r="K154" i="11"/>
  <c r="C154" i="11"/>
  <c r="K153" i="11"/>
  <c r="C153" i="11"/>
  <c r="K152" i="11"/>
  <c r="C152" i="11"/>
  <c r="K151" i="11"/>
  <c r="C151" i="11"/>
  <c r="K150" i="11"/>
  <c r="C150" i="11"/>
  <c r="K149" i="11"/>
  <c r="C149" i="11"/>
  <c r="K148" i="11"/>
  <c r="C148" i="11"/>
  <c r="K147" i="11"/>
  <c r="C147" i="11"/>
  <c r="K146" i="11"/>
  <c r="C146" i="11"/>
  <c r="K143" i="11"/>
  <c r="C143" i="11"/>
  <c r="K142" i="11"/>
  <c r="C142" i="11"/>
  <c r="K141" i="11"/>
  <c r="C141" i="11"/>
  <c r="K140" i="11"/>
  <c r="C140" i="11"/>
  <c r="K139" i="11"/>
  <c r="C139" i="11"/>
  <c r="K138" i="11"/>
  <c r="C138" i="11"/>
  <c r="K137" i="11"/>
  <c r="C137" i="11"/>
  <c r="K136" i="11"/>
  <c r="C136" i="11"/>
  <c r="K135" i="11"/>
  <c r="C135" i="11"/>
  <c r="L138" i="12"/>
  <c r="D138" i="12"/>
  <c r="L137" i="12"/>
  <c r="D137" i="12"/>
  <c r="L136" i="12"/>
  <c r="D136" i="12"/>
  <c r="L135" i="12"/>
  <c r="D135" i="12"/>
  <c r="O154" i="13"/>
  <c r="G154" i="13"/>
  <c r="O153" i="13"/>
  <c r="G153" i="13"/>
  <c r="O151" i="13"/>
  <c r="G151" i="13"/>
  <c r="O150" i="13"/>
  <c r="G150" i="13"/>
  <c r="O143" i="13"/>
  <c r="G143" i="13"/>
  <c r="O142" i="13"/>
  <c r="G142" i="13"/>
  <c r="O141" i="13"/>
  <c r="G141" i="13"/>
  <c r="O140" i="13"/>
  <c r="G140" i="13"/>
  <c r="O139" i="13"/>
  <c r="G139" i="13"/>
  <c r="O130" i="13"/>
  <c r="G130" i="13"/>
  <c r="O113" i="13"/>
  <c r="G113" i="13"/>
  <c r="P120" i="13"/>
  <c r="P121" i="13"/>
  <c r="P123" i="13"/>
  <c r="P124" i="13"/>
  <c r="P126" i="13"/>
  <c r="P127" i="13"/>
  <c r="P128" i="13"/>
  <c r="P130" i="13"/>
  <c r="P145" i="13"/>
  <c r="L120" i="13"/>
  <c r="L121" i="13"/>
  <c r="L123" i="13"/>
  <c r="L124" i="13"/>
  <c r="L126" i="13"/>
  <c r="L127" i="13"/>
  <c r="L128" i="13"/>
  <c r="L130" i="13"/>
  <c r="L145" i="13"/>
  <c r="H120" i="13"/>
  <c r="H121" i="13"/>
  <c r="H123" i="13"/>
  <c r="H124" i="13"/>
  <c r="H126" i="13"/>
  <c r="H127" i="13"/>
  <c r="H128" i="13"/>
  <c r="H130" i="13"/>
  <c r="H145" i="13"/>
  <c r="D120" i="13"/>
  <c r="D121" i="13"/>
  <c r="D123" i="13"/>
  <c r="D124" i="13"/>
  <c r="D126" i="13"/>
  <c r="D127" i="13"/>
  <c r="D128" i="13"/>
  <c r="D130" i="13"/>
  <c r="D145" i="13"/>
  <c r="P103" i="13"/>
  <c r="P104" i="13"/>
  <c r="P105" i="13"/>
  <c r="P106" i="13"/>
  <c r="P107" i="13"/>
  <c r="P109" i="13"/>
  <c r="P110" i="13"/>
  <c r="P111" i="13"/>
  <c r="P113" i="13"/>
  <c r="P134" i="13"/>
  <c r="L103" i="13"/>
  <c r="L104" i="13"/>
  <c r="L105" i="13"/>
  <c r="L106" i="13"/>
  <c r="L107" i="13"/>
  <c r="L109" i="13"/>
  <c r="L110" i="13"/>
  <c r="L111" i="13"/>
  <c r="L113" i="13"/>
  <c r="L134" i="13"/>
  <c r="H103" i="13"/>
  <c r="H104" i="13"/>
  <c r="H105" i="13"/>
  <c r="H106" i="13"/>
  <c r="H107" i="13"/>
  <c r="H109" i="13"/>
  <c r="H110" i="13"/>
  <c r="H111" i="13"/>
  <c r="H113" i="13"/>
  <c r="H134" i="13"/>
  <c r="D103" i="13"/>
  <c r="D104" i="13"/>
  <c r="D105" i="13"/>
  <c r="D106" i="13"/>
  <c r="D107" i="13"/>
  <c r="D109" i="13"/>
  <c r="D110" i="13"/>
  <c r="D111" i="13"/>
  <c r="D113" i="13"/>
  <c r="D134" i="13"/>
  <c r="O257" i="15"/>
  <c r="G257" i="15"/>
  <c r="O256" i="15"/>
  <c r="G256" i="15"/>
  <c r="O255" i="15"/>
  <c r="G255" i="15"/>
  <c r="O254" i="15"/>
  <c r="G254" i="15"/>
  <c r="O253" i="15"/>
  <c r="G253" i="15"/>
  <c r="O252" i="15"/>
  <c r="G252" i="15"/>
  <c r="O251" i="15"/>
  <c r="G251" i="15"/>
  <c r="O250" i="15"/>
  <c r="G250" i="15"/>
  <c r="O247" i="15"/>
  <c r="G247" i="15"/>
  <c r="O246" i="15"/>
  <c r="G246" i="15"/>
  <c r="O245" i="15"/>
  <c r="G245" i="15"/>
  <c r="O244" i="15"/>
  <c r="G244" i="15"/>
  <c r="O243" i="15"/>
  <c r="G243" i="15"/>
  <c r="O242" i="15"/>
  <c r="G242" i="15"/>
  <c r="O241" i="15"/>
  <c r="G241" i="15"/>
  <c r="O240" i="15"/>
  <c r="G240" i="15"/>
  <c r="O237" i="15"/>
  <c r="G237" i="15"/>
  <c r="O236" i="15"/>
  <c r="G236" i="15"/>
  <c r="O235" i="15"/>
  <c r="G235" i="15"/>
  <c r="O234" i="15"/>
  <c r="G234" i="15"/>
  <c r="O227" i="15"/>
  <c r="G227" i="15"/>
  <c r="O226" i="15"/>
  <c r="G226" i="15"/>
  <c r="O225" i="15"/>
  <c r="G225" i="15"/>
  <c r="K234" i="16"/>
  <c r="K227" i="16"/>
  <c r="K226" i="16"/>
  <c r="K225" i="16"/>
  <c r="K220" i="16"/>
  <c r="Q205" i="17"/>
  <c r="Q206" i="17"/>
  <c r="Q207" i="17"/>
  <c r="Q209" i="17"/>
  <c r="Q210" i="17"/>
  <c r="Q212" i="17"/>
  <c r="Q213" i="17"/>
  <c r="Q214" i="17"/>
  <c r="Q216" i="17"/>
  <c r="Q249" i="17"/>
  <c r="Q77" i="14"/>
  <c r="M205" i="17"/>
  <c r="M206" i="17"/>
  <c r="M207" i="17"/>
  <c r="M209" i="17"/>
  <c r="M210" i="17"/>
  <c r="M212" i="17"/>
  <c r="M213" i="17"/>
  <c r="M214" i="17"/>
  <c r="M216" i="17"/>
  <c r="M249" i="17"/>
  <c r="M77" i="14"/>
  <c r="I205" i="17"/>
  <c r="I206" i="17"/>
  <c r="I207" i="17"/>
  <c r="I209" i="17"/>
  <c r="I210" i="17"/>
  <c r="I212" i="17"/>
  <c r="I213" i="17"/>
  <c r="I214" i="17"/>
  <c r="I216" i="17"/>
  <c r="I249" i="17"/>
  <c r="I77" i="14"/>
  <c r="E209" i="17"/>
  <c r="E210" i="17"/>
  <c r="E212" i="17"/>
  <c r="E213" i="17"/>
  <c r="E214" i="17"/>
  <c r="E216" i="17"/>
  <c r="E249" i="17"/>
  <c r="E77" i="14"/>
  <c r="Q172" i="17"/>
  <c r="Q174" i="17"/>
  <c r="Q175" i="17"/>
  <c r="Q177" i="17"/>
  <c r="Q178" i="17"/>
  <c r="Q179" i="17"/>
  <c r="Q181" i="17"/>
  <c r="Q229" i="17"/>
  <c r="Q75" i="14"/>
  <c r="Q74" i="14" s="1"/>
  <c r="M172" i="17"/>
  <c r="M174" i="17"/>
  <c r="M175" i="17"/>
  <c r="M177" i="17"/>
  <c r="M178" i="17"/>
  <c r="M179" i="17"/>
  <c r="M181" i="17"/>
  <c r="M229" i="17"/>
  <c r="M75" i="14"/>
  <c r="M74" i="14" s="1"/>
  <c r="I172" i="17"/>
  <c r="I174" i="17"/>
  <c r="I175" i="17"/>
  <c r="I177" i="17"/>
  <c r="I178" i="17"/>
  <c r="I179" i="17"/>
  <c r="I181" i="17"/>
  <c r="I229" i="17"/>
  <c r="I75" i="14"/>
  <c r="I74" i="14" s="1"/>
  <c r="E172" i="17"/>
  <c r="E174" i="17"/>
  <c r="E175" i="17"/>
  <c r="E177" i="17"/>
  <c r="E178" i="17"/>
  <c r="E179" i="17"/>
  <c r="E181" i="17"/>
  <c r="E229" i="17"/>
  <c r="E75" i="14"/>
  <c r="E74" i="14" s="1"/>
  <c r="N180" i="21"/>
  <c r="N181" i="21"/>
  <c r="N182" i="21"/>
  <c r="N184" i="21"/>
  <c r="N185" i="21"/>
  <c r="N187" i="21"/>
  <c r="N188" i="21"/>
  <c r="N189" i="21"/>
  <c r="N192" i="21"/>
  <c r="N226" i="21"/>
  <c r="N80" i="18"/>
  <c r="N109" i="6" s="1"/>
  <c r="J180" i="21"/>
  <c r="J181" i="21"/>
  <c r="J182" i="21"/>
  <c r="J184" i="21"/>
  <c r="J185" i="21"/>
  <c r="J187" i="21"/>
  <c r="J188" i="21"/>
  <c r="J189" i="21"/>
  <c r="J192" i="21"/>
  <c r="J226" i="21"/>
  <c r="J80" i="18"/>
  <c r="J109" i="6" s="1"/>
  <c r="F180" i="21"/>
  <c r="F181" i="21"/>
  <c r="F182" i="21"/>
  <c r="F184" i="21"/>
  <c r="F185" i="21"/>
  <c r="F187" i="21"/>
  <c r="F188" i="21"/>
  <c r="F189" i="21"/>
  <c r="F192" i="21"/>
  <c r="F226" i="21"/>
  <c r="F80" i="18"/>
  <c r="F109" i="6" s="1"/>
  <c r="B180" i="21"/>
  <c r="B181" i="21"/>
  <c r="B182" i="21"/>
  <c r="B184" i="21"/>
  <c r="B185" i="21"/>
  <c r="B187" i="21"/>
  <c r="B188" i="21"/>
  <c r="B189" i="21"/>
  <c r="B192" i="21"/>
  <c r="B226" i="21"/>
  <c r="B80" i="18"/>
  <c r="B109" i="6" s="1"/>
  <c r="N162" i="21"/>
  <c r="N164" i="21"/>
  <c r="N165" i="21"/>
  <c r="N166" i="21"/>
  <c r="N168" i="21"/>
  <c r="N169" i="21"/>
  <c r="N170" i="21"/>
  <c r="N173" i="21"/>
  <c r="N214" i="21"/>
  <c r="N79" i="18"/>
  <c r="J162" i="21"/>
  <c r="J164" i="21"/>
  <c r="J165" i="21"/>
  <c r="J166" i="21"/>
  <c r="J168" i="21"/>
  <c r="J169" i="21"/>
  <c r="J170" i="21"/>
  <c r="J173" i="21"/>
  <c r="J214" i="21"/>
  <c r="J79" i="18"/>
  <c r="F162" i="21"/>
  <c r="F164" i="21"/>
  <c r="F165" i="21"/>
  <c r="F166" i="21"/>
  <c r="F168" i="21"/>
  <c r="F169" i="21"/>
  <c r="F170" i="21"/>
  <c r="F173" i="21"/>
  <c r="F214" i="21"/>
  <c r="F79" i="18"/>
  <c r="B162" i="21"/>
  <c r="B164" i="21"/>
  <c r="B165" i="21"/>
  <c r="B166" i="21"/>
  <c r="B168" i="21"/>
  <c r="B169" i="21"/>
  <c r="B170" i="21"/>
  <c r="B173" i="21"/>
  <c r="B214" i="21"/>
  <c r="B79" i="18"/>
  <c r="E76" i="22"/>
  <c r="E167" i="6" s="1"/>
  <c r="G107" i="28"/>
  <c r="Q153" i="28"/>
  <c r="Q72" i="26"/>
  <c r="M153" i="28"/>
  <c r="M72" i="26"/>
  <c r="I153" i="28"/>
  <c r="I72" i="26"/>
  <c r="E153" i="28"/>
  <c r="E72" i="26"/>
  <c r="M71" i="26"/>
  <c r="M143" i="28"/>
  <c r="I71" i="26"/>
  <c r="I143" i="28"/>
  <c r="E71" i="26"/>
  <c r="E143" i="28"/>
  <c r="M70" i="26"/>
  <c r="M133" i="28"/>
  <c r="I70" i="26"/>
  <c r="I133" i="28"/>
  <c r="E70" i="26"/>
  <c r="E133" i="28"/>
  <c r="B140" i="29"/>
  <c r="N139" i="29"/>
  <c r="J139" i="29"/>
  <c r="F139" i="29"/>
  <c r="B139" i="29"/>
  <c r="P128" i="29"/>
  <c r="P123" i="29" s="1"/>
  <c r="L128" i="29"/>
  <c r="H128" i="29"/>
  <c r="D128" i="29"/>
  <c r="N102" i="29"/>
  <c r="J102" i="29"/>
  <c r="F102" i="29"/>
  <c r="N101" i="29"/>
  <c r="J101" i="29"/>
  <c r="F101" i="29"/>
  <c r="B101" i="29"/>
  <c r="N100" i="29"/>
  <c r="J100" i="29"/>
  <c r="F100" i="29"/>
  <c r="N99" i="29"/>
  <c r="J99" i="29"/>
  <c r="F99" i="29"/>
  <c r="B99" i="29"/>
  <c r="N98" i="29"/>
  <c r="J98" i="29"/>
  <c r="F98" i="29"/>
  <c r="B98" i="29"/>
  <c r="N97" i="29"/>
  <c r="J97" i="29"/>
  <c r="F97" i="29"/>
  <c r="B97" i="29"/>
  <c r="N96" i="29"/>
  <c r="J96" i="29"/>
  <c r="F96" i="29"/>
  <c r="B96" i="29"/>
  <c r="P123" i="32"/>
  <c r="P123" i="31"/>
  <c r="L123" i="32"/>
  <c r="L123" i="31"/>
  <c r="H123" i="32"/>
  <c r="H123" i="31"/>
  <c r="D123" i="32"/>
  <c r="D123" i="31"/>
  <c r="P122" i="32"/>
  <c r="P122" i="31"/>
  <c r="L122" i="32"/>
  <c r="L122" i="31"/>
  <c r="H122" i="32"/>
  <c r="H122" i="31"/>
  <c r="D122" i="32"/>
  <c r="D122" i="31"/>
  <c r="P121" i="32"/>
  <c r="P121" i="31"/>
  <c r="L121" i="32"/>
  <c r="L121" i="31"/>
  <c r="H121" i="32"/>
  <c r="H121" i="31"/>
  <c r="D121" i="32"/>
  <c r="D121" i="31"/>
  <c r="P120" i="32"/>
  <c r="P120" i="31"/>
  <c r="L120" i="32"/>
  <c r="L120" i="31"/>
  <c r="H120" i="32"/>
  <c r="H120" i="31"/>
  <c r="D120" i="32"/>
  <c r="D120" i="31"/>
  <c r="P119" i="32"/>
  <c r="P119" i="31"/>
  <c r="L119" i="32"/>
  <c r="L119" i="31"/>
  <c r="H119" i="32"/>
  <c r="H119" i="31"/>
  <c r="D119" i="32"/>
  <c r="D119" i="31"/>
  <c r="P118" i="32"/>
  <c r="P118" i="31"/>
  <c r="L118" i="32"/>
  <c r="L118" i="31"/>
  <c r="H118" i="32"/>
  <c r="H118" i="31"/>
  <c r="D118" i="32"/>
  <c r="D118" i="31"/>
  <c r="P117" i="32"/>
  <c r="P117" i="31"/>
  <c r="L117" i="32"/>
  <c r="L117" i="31"/>
  <c r="H117" i="32"/>
  <c r="H117" i="31"/>
  <c r="D117" i="32"/>
  <c r="D117" i="31"/>
  <c r="P116" i="32"/>
  <c r="P116" i="31"/>
  <c r="L116" i="32"/>
  <c r="L116" i="31"/>
  <c r="H116" i="32"/>
  <c r="H116" i="31"/>
  <c r="D116" i="32"/>
  <c r="D116" i="31"/>
  <c r="P115" i="32"/>
  <c r="P115" i="31"/>
  <c r="L115" i="32"/>
  <c r="L115" i="31"/>
  <c r="H115" i="32"/>
  <c r="H115" i="31"/>
  <c r="D115" i="32"/>
  <c r="D115" i="31"/>
  <c r="P114" i="32"/>
  <c r="P114" i="31"/>
  <c r="L114" i="32"/>
  <c r="L114" i="31"/>
  <c r="H114" i="32"/>
  <c r="H114" i="31"/>
  <c r="D114" i="32"/>
  <c r="D114" i="31"/>
  <c r="P113" i="32"/>
  <c r="P113" i="31"/>
  <c r="L113" i="32"/>
  <c r="L113" i="31"/>
  <c r="H113" i="32"/>
  <c r="H113" i="31"/>
  <c r="D113" i="32"/>
  <c r="D113" i="31"/>
  <c r="I83" i="32"/>
  <c r="J119" i="33"/>
  <c r="J234" i="17"/>
  <c r="B234" i="17"/>
  <c r="J227" i="17"/>
  <c r="B227" i="17"/>
  <c r="J226" i="17"/>
  <c r="B226" i="17"/>
  <c r="J225" i="17"/>
  <c r="B225" i="17"/>
  <c r="J220" i="17"/>
  <c r="B220" i="17"/>
  <c r="N92" i="18"/>
  <c r="N102" i="18"/>
  <c r="N165" i="6" s="1"/>
  <c r="J92" i="18"/>
  <c r="J102" i="18"/>
  <c r="J165" i="6" s="1"/>
  <c r="F92" i="18"/>
  <c r="F102" i="18"/>
  <c r="F165" i="6" s="1"/>
  <c r="B92" i="18"/>
  <c r="B102" i="18"/>
  <c r="B165" i="6" s="1"/>
  <c r="N91" i="18"/>
  <c r="J91" i="18"/>
  <c r="F91" i="18"/>
  <c r="B91" i="18"/>
  <c r="N90" i="18"/>
  <c r="J90" i="18"/>
  <c r="F90" i="18"/>
  <c r="B90" i="18"/>
  <c r="J51" i="18"/>
  <c r="B51" i="18"/>
  <c r="P238" i="19"/>
  <c r="P239" i="19"/>
  <c r="P240" i="19"/>
  <c r="P241" i="19"/>
  <c r="P242" i="19"/>
  <c r="P243" i="19"/>
  <c r="P244" i="19"/>
  <c r="P245" i="19"/>
  <c r="P246" i="19"/>
  <c r="L238" i="19"/>
  <c r="L239" i="19"/>
  <c r="L240" i="19"/>
  <c r="L241" i="19"/>
  <c r="L242" i="19"/>
  <c r="L243" i="19"/>
  <c r="L244" i="19"/>
  <c r="L245" i="19"/>
  <c r="L246" i="19"/>
  <c r="H238" i="19"/>
  <c r="H239" i="19"/>
  <c r="H240" i="19"/>
  <c r="H241" i="19"/>
  <c r="H242" i="19"/>
  <c r="H243" i="19"/>
  <c r="H244" i="19"/>
  <c r="H245" i="19"/>
  <c r="H246" i="19"/>
  <c r="D238" i="19"/>
  <c r="D239" i="19"/>
  <c r="D240" i="19"/>
  <c r="D241" i="19"/>
  <c r="D242" i="19"/>
  <c r="D243" i="19"/>
  <c r="D244" i="19"/>
  <c r="D245" i="19"/>
  <c r="D246" i="19"/>
  <c r="P227" i="19"/>
  <c r="P228" i="19"/>
  <c r="P229" i="19"/>
  <c r="P230" i="19"/>
  <c r="P231" i="19"/>
  <c r="P232" i="19"/>
  <c r="P233" i="19"/>
  <c r="P234" i="19"/>
  <c r="P235" i="19"/>
  <c r="L227" i="19"/>
  <c r="L228" i="19"/>
  <c r="L229" i="19"/>
  <c r="L230" i="19"/>
  <c r="L231" i="19"/>
  <c r="L232" i="19"/>
  <c r="L233" i="19"/>
  <c r="L234" i="19"/>
  <c r="L235" i="19"/>
  <c r="H227" i="19"/>
  <c r="H228" i="19"/>
  <c r="H229" i="19"/>
  <c r="H230" i="19"/>
  <c r="H231" i="19"/>
  <c r="H232" i="19"/>
  <c r="H233" i="19"/>
  <c r="H234" i="19"/>
  <c r="H235" i="19"/>
  <c r="D227" i="19"/>
  <c r="D228" i="19"/>
  <c r="D229" i="19"/>
  <c r="D230" i="19"/>
  <c r="D231" i="19"/>
  <c r="D232" i="19"/>
  <c r="D233" i="19"/>
  <c r="D234" i="19"/>
  <c r="D235" i="19"/>
  <c r="P89" i="18"/>
  <c r="P215" i="19"/>
  <c r="P216" i="19"/>
  <c r="P217" i="19"/>
  <c r="P218" i="19"/>
  <c r="P219" i="19"/>
  <c r="P220" i="19"/>
  <c r="P221" i="19"/>
  <c r="P222" i="19"/>
  <c r="P223" i="19"/>
  <c r="P224" i="19"/>
  <c r="L89" i="18"/>
  <c r="L215" i="19"/>
  <c r="L216" i="19"/>
  <c r="L217" i="19"/>
  <c r="L218" i="19"/>
  <c r="L219" i="19"/>
  <c r="L220" i="19"/>
  <c r="L221" i="19"/>
  <c r="L222" i="19"/>
  <c r="L223" i="19"/>
  <c r="L224" i="19"/>
  <c r="H89" i="18"/>
  <c r="H215" i="19"/>
  <c r="H216" i="19"/>
  <c r="H217" i="19"/>
  <c r="H218" i="19"/>
  <c r="H219" i="19"/>
  <c r="H220" i="19"/>
  <c r="H221" i="19"/>
  <c r="H222" i="19"/>
  <c r="H223" i="19"/>
  <c r="H224" i="19"/>
  <c r="D89" i="18"/>
  <c r="D215" i="19"/>
  <c r="D216" i="19"/>
  <c r="D217" i="19"/>
  <c r="D218" i="19"/>
  <c r="D219" i="19"/>
  <c r="D220" i="19"/>
  <c r="D221" i="19"/>
  <c r="D222" i="19"/>
  <c r="D223" i="19"/>
  <c r="D224" i="19"/>
  <c r="P86" i="18"/>
  <c r="L86" i="18"/>
  <c r="H86" i="18"/>
  <c r="D86" i="18"/>
  <c r="P85" i="18"/>
  <c r="L85" i="18"/>
  <c r="H85" i="18"/>
  <c r="D85" i="18"/>
  <c r="P84" i="18"/>
  <c r="L84" i="18"/>
  <c r="H84" i="18"/>
  <c r="D84" i="18"/>
  <c r="Q214" i="20"/>
  <c r="M214" i="20"/>
  <c r="I214" i="20"/>
  <c r="E214" i="20"/>
  <c r="N98" i="18"/>
  <c r="J98" i="18"/>
  <c r="F98" i="18"/>
  <c r="B98" i="18"/>
  <c r="N97" i="18"/>
  <c r="J97" i="18"/>
  <c r="F97" i="18"/>
  <c r="B97" i="18"/>
  <c r="N95" i="18"/>
  <c r="J95" i="18"/>
  <c r="F95" i="18"/>
  <c r="B95" i="18"/>
  <c r="N96" i="18"/>
  <c r="J96" i="18"/>
  <c r="F96" i="18"/>
  <c r="B96" i="18"/>
  <c r="M245" i="21"/>
  <c r="E245" i="21"/>
  <c r="M244" i="21"/>
  <c r="E244" i="21"/>
  <c r="M243" i="21"/>
  <c r="E243" i="21"/>
  <c r="M242" i="21"/>
  <c r="E242" i="21"/>
  <c r="M237" i="21"/>
  <c r="E237" i="21"/>
  <c r="M234" i="21"/>
  <c r="E234" i="21"/>
  <c r="M233" i="21"/>
  <c r="E233" i="21"/>
  <c r="M232" i="21"/>
  <c r="E232" i="21"/>
  <c r="M231" i="21"/>
  <c r="E231" i="21"/>
  <c r="M223" i="21"/>
  <c r="E223" i="21"/>
  <c r="M222" i="21"/>
  <c r="E222" i="21"/>
  <c r="M221" i="21"/>
  <c r="E221" i="21"/>
  <c r="M219" i="21"/>
  <c r="E219" i="21"/>
  <c r="N203" i="23"/>
  <c r="N204" i="23"/>
  <c r="N205" i="23"/>
  <c r="N206" i="23"/>
  <c r="N207" i="23"/>
  <c r="N208" i="23"/>
  <c r="N209" i="23"/>
  <c r="N210" i="23"/>
  <c r="N211" i="23"/>
  <c r="J203" i="23"/>
  <c r="J204" i="23"/>
  <c r="J205" i="23"/>
  <c r="J206" i="23"/>
  <c r="J207" i="23"/>
  <c r="J208" i="23"/>
  <c r="J209" i="23"/>
  <c r="J210" i="23"/>
  <c r="J211" i="23"/>
  <c r="F203" i="23"/>
  <c r="F204" i="23"/>
  <c r="F205" i="23"/>
  <c r="F206" i="23"/>
  <c r="F207" i="23"/>
  <c r="F208" i="23"/>
  <c r="F209" i="23"/>
  <c r="F210" i="23"/>
  <c r="F211" i="23"/>
  <c r="B203" i="23"/>
  <c r="B204" i="23"/>
  <c r="B205" i="23"/>
  <c r="B206" i="23"/>
  <c r="B207" i="23"/>
  <c r="B208" i="23"/>
  <c r="B209" i="23"/>
  <c r="B210" i="23"/>
  <c r="B211" i="23"/>
  <c r="N192" i="23"/>
  <c r="N193" i="23"/>
  <c r="N194" i="23"/>
  <c r="N195" i="23"/>
  <c r="N196" i="23"/>
  <c r="N197" i="23"/>
  <c r="N198" i="23"/>
  <c r="N199" i="23"/>
  <c r="N200" i="23"/>
  <c r="J192" i="23"/>
  <c r="J193" i="23"/>
  <c r="J194" i="23"/>
  <c r="J195" i="23"/>
  <c r="J196" i="23"/>
  <c r="J197" i="23"/>
  <c r="J198" i="23"/>
  <c r="J199" i="23"/>
  <c r="J200" i="23"/>
  <c r="F192" i="23"/>
  <c r="F193" i="23"/>
  <c r="F194" i="23"/>
  <c r="F195" i="23"/>
  <c r="F196" i="23"/>
  <c r="F197" i="23"/>
  <c r="F198" i="23"/>
  <c r="F199" i="23"/>
  <c r="F200" i="23"/>
  <c r="B192" i="23"/>
  <c r="B193" i="23"/>
  <c r="B194" i="23"/>
  <c r="B195" i="23"/>
  <c r="B196" i="23"/>
  <c r="B197" i="23"/>
  <c r="B198" i="23"/>
  <c r="B199" i="23"/>
  <c r="B200" i="23"/>
  <c r="N181" i="23"/>
  <c r="N182" i="23"/>
  <c r="N183" i="23"/>
  <c r="N184" i="23"/>
  <c r="N185" i="23"/>
  <c r="N186" i="23"/>
  <c r="N187" i="23"/>
  <c r="N188" i="23"/>
  <c r="N189" i="23"/>
  <c r="J181" i="23"/>
  <c r="J182" i="23"/>
  <c r="J183" i="23"/>
  <c r="J184" i="23"/>
  <c r="J185" i="23"/>
  <c r="J186" i="23"/>
  <c r="J187" i="23"/>
  <c r="J188" i="23"/>
  <c r="J189" i="23"/>
  <c r="F181" i="23"/>
  <c r="F182" i="23"/>
  <c r="F183" i="23"/>
  <c r="F184" i="23"/>
  <c r="F185" i="23"/>
  <c r="F186" i="23"/>
  <c r="F187" i="23"/>
  <c r="F188" i="23"/>
  <c r="F189" i="23"/>
  <c r="B181" i="23"/>
  <c r="B182" i="23"/>
  <c r="B183" i="23"/>
  <c r="B184" i="23"/>
  <c r="B185" i="23"/>
  <c r="B186" i="23"/>
  <c r="B187" i="23"/>
  <c r="B188" i="23"/>
  <c r="B189" i="23"/>
  <c r="L162" i="24"/>
  <c r="P129" i="24"/>
  <c r="Q210" i="25"/>
  <c r="Q208" i="25"/>
  <c r="Q207" i="25"/>
  <c r="Q200" i="25"/>
  <c r="Q199" i="25"/>
  <c r="Q198" i="25"/>
  <c r="Q196" i="25"/>
  <c r="Q188" i="25"/>
  <c r="Q187" i="25"/>
  <c r="Q185" i="25"/>
  <c r="P154" i="27"/>
  <c r="P155" i="27"/>
  <c r="P156" i="27"/>
  <c r="P157" i="27"/>
  <c r="P158" i="27"/>
  <c r="P159" i="27"/>
  <c r="P72" i="26"/>
  <c r="L154" i="27"/>
  <c r="L155" i="27"/>
  <c r="L156" i="27"/>
  <c r="L157" i="27"/>
  <c r="L158" i="27"/>
  <c r="L159" i="27"/>
  <c r="L72" i="26"/>
  <c r="L64" i="26"/>
  <c r="H154" i="27"/>
  <c r="H155" i="27"/>
  <c r="H156" i="27"/>
  <c r="H157" i="27"/>
  <c r="H158" i="27"/>
  <c r="H159" i="27"/>
  <c r="H72" i="26"/>
  <c r="D154" i="27"/>
  <c r="D155" i="27"/>
  <c r="D156" i="27"/>
  <c r="D157" i="27"/>
  <c r="D158" i="27"/>
  <c r="D159" i="27"/>
  <c r="D64" i="26"/>
  <c r="D72" i="26"/>
  <c r="P144" i="27"/>
  <c r="P145" i="27"/>
  <c r="P146" i="27"/>
  <c r="P147" i="27"/>
  <c r="P148" i="27"/>
  <c r="P149" i="27"/>
  <c r="P150" i="27"/>
  <c r="P151" i="27"/>
  <c r="P71" i="26"/>
  <c r="L144" i="27"/>
  <c r="L145" i="27"/>
  <c r="L146" i="27"/>
  <c r="L147" i="27"/>
  <c r="L148" i="27"/>
  <c r="L149" i="27"/>
  <c r="L150" i="27"/>
  <c r="L151" i="27"/>
  <c r="L71" i="26"/>
  <c r="L63" i="26"/>
  <c r="H144" i="27"/>
  <c r="H145" i="27"/>
  <c r="H146" i="27"/>
  <c r="H147" i="27"/>
  <c r="H148" i="27"/>
  <c r="H149" i="27"/>
  <c r="H150" i="27"/>
  <c r="H151" i="27"/>
  <c r="H71" i="26"/>
  <c r="D144" i="27"/>
  <c r="D145" i="27"/>
  <c r="D146" i="27"/>
  <c r="D147" i="27"/>
  <c r="D148" i="27"/>
  <c r="D149" i="27"/>
  <c r="D150" i="27"/>
  <c r="D151" i="27"/>
  <c r="D63" i="26"/>
  <c r="D71" i="26"/>
  <c r="P134" i="27"/>
  <c r="P135" i="27"/>
  <c r="P136" i="27"/>
  <c r="P137" i="27"/>
  <c r="P138" i="27"/>
  <c r="P139" i="27"/>
  <c r="P140" i="27"/>
  <c r="P141" i="27"/>
  <c r="P70" i="26"/>
  <c r="L134" i="27"/>
  <c r="L135" i="27"/>
  <c r="L136" i="27"/>
  <c r="L137" i="27"/>
  <c r="L138" i="27"/>
  <c r="L139" i="27"/>
  <c r="L140" i="27"/>
  <c r="L141" i="27"/>
  <c r="L70" i="26"/>
  <c r="L62" i="26"/>
  <c r="H134" i="27"/>
  <c r="H135" i="27"/>
  <c r="H136" i="27"/>
  <c r="H137" i="27"/>
  <c r="H138" i="27"/>
  <c r="H139" i="27"/>
  <c r="H140" i="27"/>
  <c r="H141" i="27"/>
  <c r="H70" i="26"/>
  <c r="D134" i="27"/>
  <c r="D135" i="27"/>
  <c r="D136" i="27"/>
  <c r="D137" i="27"/>
  <c r="D138" i="27"/>
  <c r="D139" i="27"/>
  <c r="D140" i="27"/>
  <c r="D141" i="27"/>
  <c r="D62" i="26"/>
  <c r="D70" i="26"/>
  <c r="Q37" i="34"/>
  <c r="Q175" i="6" s="1"/>
  <c r="M37" i="34"/>
  <c r="M175" i="6" s="1"/>
  <c r="I37" i="34"/>
  <c r="I175" i="6" s="1"/>
  <c r="E37" i="34"/>
  <c r="E175" i="6" s="1"/>
  <c r="O72" i="35"/>
  <c r="O73" i="35"/>
  <c r="O74" i="35"/>
  <c r="O75" i="35"/>
  <c r="O76" i="35"/>
  <c r="O77" i="35"/>
  <c r="O78" i="35"/>
  <c r="O79" i="35"/>
  <c r="O80" i="35"/>
  <c r="O81" i="35"/>
  <c r="O82" i="35"/>
  <c r="O36" i="34"/>
  <c r="K72" i="35"/>
  <c r="K73" i="35"/>
  <c r="K74" i="35"/>
  <c r="K75" i="35"/>
  <c r="K76" i="35"/>
  <c r="K77" i="35"/>
  <c r="K78" i="35"/>
  <c r="K79" i="35"/>
  <c r="K80" i="35"/>
  <c r="K81" i="35"/>
  <c r="K82" i="35"/>
  <c r="K36" i="34"/>
  <c r="G72" i="35"/>
  <c r="G73" i="35"/>
  <c r="G74" i="35"/>
  <c r="G75" i="35"/>
  <c r="G76" i="35"/>
  <c r="G77" i="35"/>
  <c r="G78" i="35"/>
  <c r="G79" i="35"/>
  <c r="G80" i="35"/>
  <c r="G81" i="35"/>
  <c r="G82" i="35"/>
  <c r="G36" i="34"/>
  <c r="C72" i="35"/>
  <c r="C73" i="35"/>
  <c r="C74" i="35"/>
  <c r="C75" i="35"/>
  <c r="C76" i="35"/>
  <c r="C77" i="35"/>
  <c r="C78" i="35"/>
  <c r="C79" i="35"/>
  <c r="C80" i="35"/>
  <c r="C81" i="35"/>
  <c r="C82" i="35"/>
  <c r="C36" i="34"/>
  <c r="J67" i="36"/>
  <c r="J82" i="36"/>
  <c r="F82" i="36"/>
  <c r="F67" i="36"/>
  <c r="N66" i="36"/>
  <c r="N81" i="36"/>
  <c r="F81" i="36"/>
  <c r="F66" i="36"/>
  <c r="B66" i="36"/>
  <c r="B81" i="36"/>
  <c r="J65" i="36"/>
  <c r="J80" i="36"/>
  <c r="F80" i="36"/>
  <c r="F65" i="36"/>
  <c r="N62" i="36"/>
  <c r="N79" i="36"/>
  <c r="F79" i="36"/>
  <c r="F62" i="36"/>
  <c r="B62" i="36"/>
  <c r="B79" i="36"/>
  <c r="J59" i="36"/>
  <c r="J78" i="36"/>
  <c r="F78" i="36"/>
  <c r="F59" i="36"/>
  <c r="N56" i="36"/>
  <c r="N77" i="36"/>
  <c r="F77" i="36"/>
  <c r="F56" i="36"/>
  <c r="B56" i="36"/>
  <c r="B77" i="36"/>
  <c r="J55" i="36"/>
  <c r="J76" i="36"/>
  <c r="F76" i="36"/>
  <c r="F55" i="36"/>
  <c r="N54" i="36"/>
  <c r="N75" i="36"/>
  <c r="F75" i="36"/>
  <c r="F54" i="36"/>
  <c r="B54" i="36"/>
  <c r="B75" i="36"/>
  <c r="J53" i="36"/>
  <c r="J74" i="36"/>
  <c r="F74" i="36"/>
  <c r="F53" i="36"/>
  <c r="N52" i="36"/>
  <c r="N73" i="36"/>
  <c r="F73" i="36"/>
  <c r="F52" i="36"/>
  <c r="B52" i="36"/>
  <c r="B73" i="36"/>
  <c r="J51" i="36"/>
  <c r="J72" i="36"/>
  <c r="F72" i="36"/>
  <c r="F51" i="36"/>
  <c r="N36" i="34"/>
  <c r="N71" i="36"/>
  <c r="F36" i="34"/>
  <c r="F71" i="36"/>
  <c r="B36" i="34"/>
  <c r="B71" i="36"/>
  <c r="O67" i="39"/>
  <c r="O82" i="40"/>
  <c r="O82" i="39"/>
  <c r="K67" i="39"/>
  <c r="K82" i="40"/>
  <c r="K82" i="39"/>
  <c r="G67" i="39"/>
  <c r="G82" i="40"/>
  <c r="G82" i="39"/>
  <c r="C67" i="39"/>
  <c r="C82" i="40"/>
  <c r="C82" i="39"/>
  <c r="O66" i="39"/>
  <c r="O81" i="40"/>
  <c r="O81" i="39"/>
  <c r="K66" i="39"/>
  <c r="K81" i="40"/>
  <c r="K81" i="39"/>
  <c r="G66" i="39"/>
  <c r="G81" i="40"/>
  <c r="G81" i="39"/>
  <c r="C66" i="39"/>
  <c r="C81" i="40"/>
  <c r="C81" i="39"/>
  <c r="O80" i="41"/>
  <c r="O65" i="39"/>
  <c r="O80" i="39"/>
  <c r="K80" i="41"/>
  <c r="K65" i="39"/>
  <c r="K80" i="39"/>
  <c r="K80" i="40"/>
  <c r="G80" i="41"/>
  <c r="G65" i="39"/>
  <c r="G80" i="39"/>
  <c r="G80" i="40"/>
  <c r="C80" i="41"/>
  <c r="C65" i="39"/>
  <c r="C80" i="40"/>
  <c r="C80" i="39"/>
  <c r="O79" i="41"/>
  <c r="O62" i="39"/>
  <c r="O79" i="39"/>
  <c r="O79" i="40"/>
  <c r="K79" i="41"/>
  <c r="K62" i="39"/>
  <c r="K79" i="39"/>
  <c r="K79" i="40"/>
  <c r="G79" i="41"/>
  <c r="G62" i="39"/>
  <c r="G79" i="39"/>
  <c r="G79" i="40"/>
  <c r="C79" i="41"/>
  <c r="C62" i="39"/>
  <c r="C79" i="40"/>
  <c r="C79" i="39"/>
  <c r="O78" i="41"/>
  <c r="O59" i="39"/>
  <c r="O78" i="39"/>
  <c r="K78" i="41"/>
  <c r="K59" i="39"/>
  <c r="K78" i="39"/>
  <c r="K78" i="40"/>
  <c r="G78" i="41"/>
  <c r="G59" i="39"/>
  <c r="G78" i="39"/>
  <c r="G78" i="40"/>
  <c r="C78" i="41"/>
  <c r="C59" i="39"/>
  <c r="C78" i="40"/>
  <c r="C78" i="39"/>
  <c r="O77" i="41"/>
  <c r="O56" i="39"/>
  <c r="O77" i="39"/>
  <c r="O77" i="40"/>
  <c r="K77" i="41"/>
  <c r="K56" i="39"/>
  <c r="K77" i="39"/>
  <c r="K77" i="40"/>
  <c r="G77" i="41"/>
  <c r="G56" i="39"/>
  <c r="G77" i="39"/>
  <c r="G77" i="40"/>
  <c r="C77" i="41"/>
  <c r="C56" i="39"/>
  <c r="C77" i="40"/>
  <c r="C77" i="39"/>
  <c r="O76" i="41"/>
  <c r="O55" i="39"/>
  <c r="O76" i="39"/>
  <c r="K76" i="41"/>
  <c r="K55" i="39"/>
  <c r="K76" i="39"/>
  <c r="K76" i="40"/>
  <c r="G76" i="41"/>
  <c r="G55" i="39"/>
  <c r="G76" i="39"/>
  <c r="G76" i="40"/>
  <c r="C76" i="41"/>
  <c r="C55" i="39"/>
  <c r="C76" i="40"/>
  <c r="C76" i="39"/>
  <c r="O54" i="39"/>
  <c r="O75" i="39"/>
  <c r="O75" i="40"/>
  <c r="K54" i="39"/>
  <c r="K75" i="39"/>
  <c r="K75" i="40"/>
  <c r="G54" i="39"/>
  <c r="G75" i="39"/>
  <c r="G75" i="40"/>
  <c r="C54" i="39"/>
  <c r="C75" i="40"/>
  <c r="C75" i="39"/>
  <c r="O53" i="39"/>
  <c r="O74" i="39"/>
  <c r="K53" i="39"/>
  <c r="K74" i="39"/>
  <c r="K74" i="40"/>
  <c r="G53" i="39"/>
  <c r="G74" i="39"/>
  <c r="G74" i="40"/>
  <c r="C53" i="39"/>
  <c r="C74" i="40"/>
  <c r="C74" i="39"/>
  <c r="O52" i="39"/>
  <c r="O73" i="39"/>
  <c r="O73" i="40"/>
  <c r="K52" i="39"/>
  <c r="K73" i="39"/>
  <c r="K73" i="40"/>
  <c r="G52" i="39"/>
  <c r="G73" i="39"/>
  <c r="G73" i="40"/>
  <c r="C52" i="39"/>
  <c r="C73" i="40"/>
  <c r="C73" i="39"/>
  <c r="O51" i="39"/>
  <c r="O72" i="39"/>
  <c r="K51" i="39"/>
  <c r="K72" i="39"/>
  <c r="K72" i="40"/>
  <c r="G51" i="39"/>
  <c r="G72" i="39"/>
  <c r="G72" i="40"/>
  <c r="C51" i="39"/>
  <c r="C72" i="40"/>
  <c r="C72" i="39"/>
  <c r="O71" i="41"/>
  <c r="O71" i="40"/>
  <c r="K71" i="41"/>
  <c r="K71" i="40"/>
  <c r="G71" i="41"/>
  <c r="G71" i="40"/>
  <c r="C71" i="41"/>
  <c r="C71" i="40"/>
  <c r="O80" i="40"/>
  <c r="O72" i="40"/>
  <c r="N234" i="17"/>
  <c r="F234" i="17"/>
  <c r="N227" i="17"/>
  <c r="F227" i="17"/>
  <c r="N226" i="17"/>
  <c r="F226" i="17"/>
  <c r="N225" i="17"/>
  <c r="F225" i="17"/>
  <c r="N220" i="17"/>
  <c r="F220" i="17"/>
  <c r="P92" i="18"/>
  <c r="P102" i="18"/>
  <c r="P165" i="6" s="1"/>
  <c r="L92" i="18"/>
  <c r="L102" i="18"/>
  <c r="L165" i="6" s="1"/>
  <c r="H92" i="18"/>
  <c r="D92" i="18"/>
  <c r="D102" i="18"/>
  <c r="D165" i="6" s="1"/>
  <c r="P91" i="18"/>
  <c r="P101" i="18"/>
  <c r="P164" i="6" s="1"/>
  <c r="L91" i="18"/>
  <c r="H91" i="18"/>
  <c r="D91" i="18"/>
  <c r="P90" i="18"/>
  <c r="L90" i="18"/>
  <c r="H90" i="18"/>
  <c r="H100" i="18"/>
  <c r="H163" i="6" s="1"/>
  <c r="D90" i="18"/>
  <c r="N51" i="18"/>
  <c r="F51" i="18"/>
  <c r="N238" i="19"/>
  <c r="N239" i="19"/>
  <c r="N240" i="19"/>
  <c r="N241" i="19"/>
  <c r="N242" i="19"/>
  <c r="N243" i="19"/>
  <c r="N244" i="19"/>
  <c r="N245" i="19"/>
  <c r="N246" i="19"/>
  <c r="J238" i="19"/>
  <c r="J239" i="19"/>
  <c r="J240" i="19"/>
  <c r="J241" i="19"/>
  <c r="J242" i="19"/>
  <c r="J243" i="19"/>
  <c r="J244" i="19"/>
  <c r="J245" i="19"/>
  <c r="J246" i="19"/>
  <c r="F238" i="19"/>
  <c r="F239" i="19"/>
  <c r="F240" i="19"/>
  <c r="F241" i="19"/>
  <c r="F242" i="19"/>
  <c r="F243" i="19"/>
  <c r="F244" i="19"/>
  <c r="F245" i="19"/>
  <c r="F246" i="19"/>
  <c r="B238" i="19"/>
  <c r="B239" i="19"/>
  <c r="B240" i="19"/>
  <c r="B241" i="19"/>
  <c r="B242" i="19"/>
  <c r="B243" i="19"/>
  <c r="B244" i="19"/>
  <c r="B245" i="19"/>
  <c r="B246" i="19"/>
  <c r="N227" i="19"/>
  <c r="N228" i="19"/>
  <c r="N229" i="19"/>
  <c r="N230" i="19"/>
  <c r="N231" i="19"/>
  <c r="N232" i="19"/>
  <c r="N233" i="19"/>
  <c r="N234" i="19"/>
  <c r="N235" i="19"/>
  <c r="J227" i="19"/>
  <c r="J228" i="19"/>
  <c r="J229" i="19"/>
  <c r="J230" i="19"/>
  <c r="J231" i="19"/>
  <c r="J232" i="19"/>
  <c r="J233" i="19"/>
  <c r="J234" i="19"/>
  <c r="J235" i="19"/>
  <c r="F227" i="19"/>
  <c r="F228" i="19"/>
  <c r="F229" i="19"/>
  <c r="F230" i="19"/>
  <c r="F231" i="19"/>
  <c r="F232" i="19"/>
  <c r="F233" i="19"/>
  <c r="F234" i="19"/>
  <c r="F235" i="19"/>
  <c r="B227" i="19"/>
  <c r="B228" i="19"/>
  <c r="B229" i="19"/>
  <c r="B230" i="19"/>
  <c r="B231" i="19"/>
  <c r="B232" i="19"/>
  <c r="B233" i="19"/>
  <c r="B234" i="19"/>
  <c r="B235" i="19"/>
  <c r="N215" i="19"/>
  <c r="N216" i="19"/>
  <c r="N217" i="19"/>
  <c r="N218" i="19"/>
  <c r="N219" i="19"/>
  <c r="N220" i="19"/>
  <c r="N221" i="19"/>
  <c r="N222" i="19"/>
  <c r="N223" i="19"/>
  <c r="N224" i="19"/>
  <c r="N89" i="18"/>
  <c r="J215" i="19"/>
  <c r="J216" i="19"/>
  <c r="J217" i="19"/>
  <c r="J218" i="19"/>
  <c r="J219" i="19"/>
  <c r="J220" i="19"/>
  <c r="J221" i="19"/>
  <c r="J222" i="19"/>
  <c r="J223" i="19"/>
  <c r="J224" i="19"/>
  <c r="J89" i="18"/>
  <c r="F215" i="19"/>
  <c r="F216" i="19"/>
  <c r="F217" i="19"/>
  <c r="F218" i="19"/>
  <c r="F219" i="19"/>
  <c r="F220" i="19"/>
  <c r="F221" i="19"/>
  <c r="F222" i="19"/>
  <c r="F223" i="19"/>
  <c r="F224" i="19"/>
  <c r="F89" i="18"/>
  <c r="B215" i="19"/>
  <c r="B216" i="19"/>
  <c r="B217" i="19"/>
  <c r="B218" i="19"/>
  <c r="B219" i="19"/>
  <c r="B220" i="19"/>
  <c r="B221" i="19"/>
  <c r="B222" i="19"/>
  <c r="B223" i="19"/>
  <c r="B224" i="19"/>
  <c r="B89" i="18"/>
  <c r="N86" i="18"/>
  <c r="J86" i="18"/>
  <c r="F86" i="18"/>
  <c r="B86" i="18"/>
  <c r="N85" i="18"/>
  <c r="J85" i="18"/>
  <c r="F85" i="18"/>
  <c r="B85" i="18"/>
  <c r="N84" i="18"/>
  <c r="J84" i="18"/>
  <c r="F84" i="18"/>
  <c r="B84" i="18"/>
  <c r="O214" i="20"/>
  <c r="K214" i="20"/>
  <c r="G214" i="20"/>
  <c r="C214" i="20"/>
  <c r="P98" i="18"/>
  <c r="L98" i="18"/>
  <c r="H98" i="18"/>
  <c r="D98" i="18"/>
  <c r="P97" i="18"/>
  <c r="L97" i="18"/>
  <c r="H97" i="18"/>
  <c r="D97" i="18"/>
  <c r="P95" i="18"/>
  <c r="L95" i="18"/>
  <c r="H95" i="18"/>
  <c r="D95" i="18"/>
  <c r="P96" i="18"/>
  <c r="L96" i="18"/>
  <c r="H96" i="18"/>
  <c r="D96" i="18"/>
  <c r="Q245" i="21"/>
  <c r="I245" i="21"/>
  <c r="Q244" i="21"/>
  <c r="I244" i="21"/>
  <c r="Q243" i="21"/>
  <c r="I243" i="21"/>
  <c r="Q242" i="21"/>
  <c r="I242" i="21"/>
  <c r="Q237" i="21"/>
  <c r="I237" i="21"/>
  <c r="Q234" i="21"/>
  <c r="I234" i="21"/>
  <c r="Q233" i="21"/>
  <c r="I233" i="21"/>
  <c r="Q232" i="21"/>
  <c r="I232" i="21"/>
  <c r="Q231" i="21"/>
  <c r="I231" i="21"/>
  <c r="Q223" i="21"/>
  <c r="I223" i="21"/>
  <c r="Q222" i="21"/>
  <c r="I222" i="21"/>
  <c r="Q221" i="21"/>
  <c r="I221" i="21"/>
  <c r="Q219" i="21"/>
  <c r="I219" i="21"/>
  <c r="P203" i="23"/>
  <c r="P204" i="23"/>
  <c r="P205" i="23"/>
  <c r="P206" i="23"/>
  <c r="P207" i="23"/>
  <c r="P208" i="23"/>
  <c r="P209" i="23"/>
  <c r="P210" i="23"/>
  <c r="P211" i="23"/>
  <c r="L203" i="23"/>
  <c r="L204" i="23"/>
  <c r="L205" i="23"/>
  <c r="L206" i="23"/>
  <c r="L207" i="23"/>
  <c r="L208" i="23"/>
  <c r="L209" i="23"/>
  <c r="L210" i="23"/>
  <c r="L211" i="23"/>
  <c r="H203" i="23"/>
  <c r="H204" i="23"/>
  <c r="H205" i="23"/>
  <c r="H206" i="23"/>
  <c r="H207" i="23"/>
  <c r="H208" i="23"/>
  <c r="H209" i="23"/>
  <c r="H210" i="23"/>
  <c r="H211" i="23"/>
  <c r="D203" i="23"/>
  <c r="D204" i="23"/>
  <c r="D205" i="23"/>
  <c r="D206" i="23"/>
  <c r="D207" i="23"/>
  <c r="D208" i="23"/>
  <c r="D209" i="23"/>
  <c r="D210" i="23"/>
  <c r="D211" i="23"/>
  <c r="P192" i="23"/>
  <c r="P193" i="23"/>
  <c r="P194" i="23"/>
  <c r="P195" i="23"/>
  <c r="P196" i="23"/>
  <c r="P197" i="23"/>
  <c r="P198" i="23"/>
  <c r="P199" i="23"/>
  <c r="P200" i="23"/>
  <c r="L192" i="23"/>
  <c r="L193" i="23"/>
  <c r="L194" i="23"/>
  <c r="L195" i="23"/>
  <c r="L196" i="23"/>
  <c r="L197" i="23"/>
  <c r="L198" i="23"/>
  <c r="L199" i="23"/>
  <c r="L200" i="23"/>
  <c r="H192" i="23"/>
  <c r="H193" i="23"/>
  <c r="H194" i="23"/>
  <c r="H195" i="23"/>
  <c r="H196" i="23"/>
  <c r="H197" i="23"/>
  <c r="H198" i="23"/>
  <c r="H199" i="23"/>
  <c r="H200" i="23"/>
  <c r="D192" i="23"/>
  <c r="D193" i="23"/>
  <c r="D194" i="23"/>
  <c r="D195" i="23"/>
  <c r="D196" i="23"/>
  <c r="D197" i="23"/>
  <c r="D198" i="23"/>
  <c r="D199" i="23"/>
  <c r="D200" i="23"/>
  <c r="P181" i="23"/>
  <c r="P182" i="23"/>
  <c r="P183" i="23"/>
  <c r="P184" i="23"/>
  <c r="P185" i="23"/>
  <c r="P186" i="23"/>
  <c r="P187" i="23"/>
  <c r="P188" i="23"/>
  <c r="P189" i="23"/>
  <c r="L181" i="23"/>
  <c r="L182" i="23"/>
  <c r="L183" i="23"/>
  <c r="L184" i="23"/>
  <c r="L185" i="23"/>
  <c r="L186" i="23"/>
  <c r="L187" i="23"/>
  <c r="L188" i="23"/>
  <c r="L189" i="23"/>
  <c r="H181" i="23"/>
  <c r="H182" i="23"/>
  <c r="H183" i="23"/>
  <c r="H184" i="23"/>
  <c r="H185" i="23"/>
  <c r="H186" i="23"/>
  <c r="H187" i="23"/>
  <c r="H188" i="23"/>
  <c r="H189" i="23"/>
  <c r="D181" i="23"/>
  <c r="D182" i="23"/>
  <c r="D183" i="23"/>
  <c r="D184" i="23"/>
  <c r="D185" i="23"/>
  <c r="D186" i="23"/>
  <c r="D187" i="23"/>
  <c r="D188" i="23"/>
  <c r="D189" i="23"/>
  <c r="I210" i="25"/>
  <c r="I208" i="25"/>
  <c r="I207" i="25"/>
  <c r="I200" i="25"/>
  <c r="I199" i="25"/>
  <c r="I198" i="25"/>
  <c r="I196" i="25"/>
  <c r="I188" i="25"/>
  <c r="I187" i="25"/>
  <c r="I185" i="25"/>
  <c r="O176" i="25"/>
  <c r="K173" i="25"/>
  <c r="G173" i="25"/>
  <c r="C172" i="25"/>
  <c r="O210" i="25"/>
  <c r="K210" i="25"/>
  <c r="G210" i="25"/>
  <c r="C210" i="25"/>
  <c r="O208" i="25"/>
  <c r="K208" i="25"/>
  <c r="G208" i="25"/>
  <c r="C208" i="25"/>
  <c r="O207" i="25"/>
  <c r="K207" i="25"/>
  <c r="G207" i="25"/>
  <c r="C207" i="25"/>
  <c r="O157" i="25"/>
  <c r="K160" i="25"/>
  <c r="G158" i="25"/>
  <c r="C160" i="25"/>
  <c r="C158" i="25"/>
  <c r="O200" i="25"/>
  <c r="K200" i="25"/>
  <c r="G200" i="25"/>
  <c r="C200" i="25"/>
  <c r="O199" i="25"/>
  <c r="K199" i="25"/>
  <c r="G199" i="25"/>
  <c r="C154" i="25"/>
  <c r="C199" i="25"/>
  <c r="C152" i="25"/>
  <c r="O151" i="25"/>
  <c r="O198" i="25"/>
  <c r="K150" i="25"/>
  <c r="K198" i="25"/>
  <c r="G150" i="25"/>
  <c r="G198" i="25"/>
  <c r="C150" i="25"/>
  <c r="C198" i="25"/>
  <c r="O196" i="25"/>
  <c r="K196" i="25"/>
  <c r="G196" i="25"/>
  <c r="C196" i="25"/>
  <c r="O137" i="25"/>
  <c r="K141" i="25"/>
  <c r="G138" i="25"/>
  <c r="G141" i="25"/>
  <c r="C141" i="25"/>
  <c r="O188" i="25"/>
  <c r="K139" i="25"/>
  <c r="K188" i="25"/>
  <c r="G139" i="25"/>
  <c r="G188" i="25"/>
  <c r="C188" i="25"/>
  <c r="K138" i="25"/>
  <c r="K137" i="25"/>
  <c r="C137" i="25"/>
  <c r="O187" i="25"/>
  <c r="K136" i="25"/>
  <c r="K187" i="25"/>
  <c r="G187" i="25"/>
  <c r="C187" i="25"/>
  <c r="O185" i="25"/>
  <c r="K134" i="25"/>
  <c r="K185" i="25"/>
  <c r="G185" i="25"/>
  <c r="C185" i="25"/>
  <c r="P51" i="26"/>
  <c r="L51" i="26"/>
  <c r="L66" i="26"/>
  <c r="H51" i="26"/>
  <c r="D51" i="26"/>
  <c r="D66" i="26"/>
  <c r="N154" i="27"/>
  <c r="N155" i="27"/>
  <c r="N156" i="27"/>
  <c r="N157" i="27"/>
  <c r="N158" i="27"/>
  <c r="N159" i="27"/>
  <c r="N64" i="26"/>
  <c r="J154" i="27"/>
  <c r="J155" i="27"/>
  <c r="J156" i="27"/>
  <c r="J157" i="27"/>
  <c r="J158" i="27"/>
  <c r="J159" i="27"/>
  <c r="F154" i="27"/>
  <c r="F155" i="27"/>
  <c r="F156" i="27"/>
  <c r="F157" i="27"/>
  <c r="F158" i="27"/>
  <c r="F159" i="27"/>
  <c r="F64" i="26"/>
  <c r="B154" i="27"/>
  <c r="B155" i="27"/>
  <c r="B156" i="27"/>
  <c r="B157" i="27"/>
  <c r="B158" i="27"/>
  <c r="B159" i="27"/>
  <c r="N144" i="27"/>
  <c r="N145" i="27"/>
  <c r="N146" i="27"/>
  <c r="N147" i="27"/>
  <c r="N148" i="27"/>
  <c r="N149" i="27"/>
  <c r="N150" i="27"/>
  <c r="N151" i="27"/>
  <c r="N63" i="26"/>
  <c r="J144" i="27"/>
  <c r="J145" i="27"/>
  <c r="J146" i="27"/>
  <c r="J147" i="27"/>
  <c r="J148" i="27"/>
  <c r="J149" i="27"/>
  <c r="J150" i="27"/>
  <c r="J151" i="27"/>
  <c r="F144" i="27"/>
  <c r="F145" i="27"/>
  <c r="F146" i="27"/>
  <c r="F147" i="27"/>
  <c r="F148" i="27"/>
  <c r="F149" i="27"/>
  <c r="F150" i="27"/>
  <c r="F151" i="27"/>
  <c r="F63" i="26"/>
  <c r="B144" i="27"/>
  <c r="B145" i="27"/>
  <c r="B146" i="27"/>
  <c r="B147" i="27"/>
  <c r="B148" i="27"/>
  <c r="B149" i="27"/>
  <c r="B150" i="27"/>
  <c r="B151" i="27"/>
  <c r="N134" i="27"/>
  <c r="N135" i="27"/>
  <c r="N136" i="27"/>
  <c r="N137" i="27"/>
  <c r="N138" i="27"/>
  <c r="N139" i="27"/>
  <c r="N140" i="27"/>
  <c r="N141" i="27"/>
  <c r="N62" i="26"/>
  <c r="J134" i="27"/>
  <c r="J135" i="27"/>
  <c r="J136" i="27"/>
  <c r="J137" i="27"/>
  <c r="J138" i="27"/>
  <c r="J139" i="27"/>
  <c r="J140" i="27"/>
  <c r="J141" i="27"/>
  <c r="F134" i="27"/>
  <c r="F135" i="27"/>
  <c r="F136" i="27"/>
  <c r="F137" i="27"/>
  <c r="F138" i="27"/>
  <c r="F139" i="27"/>
  <c r="F140" i="27"/>
  <c r="F141" i="27"/>
  <c r="F62" i="26"/>
  <c r="B134" i="27"/>
  <c r="B135" i="27"/>
  <c r="B136" i="27"/>
  <c r="B137" i="27"/>
  <c r="B138" i="27"/>
  <c r="B139" i="27"/>
  <c r="B140" i="27"/>
  <c r="B141" i="27"/>
  <c r="O123" i="27"/>
  <c r="K123" i="27"/>
  <c r="G123" i="27"/>
  <c r="G107" i="27"/>
  <c r="O95" i="27"/>
  <c r="O158" i="29"/>
  <c r="O158" i="27"/>
  <c r="K158" i="29"/>
  <c r="K158" i="27"/>
  <c r="G158" i="29"/>
  <c r="G158" i="27"/>
  <c r="C158" i="29"/>
  <c r="C158" i="27"/>
  <c r="O151" i="29"/>
  <c r="O151" i="27"/>
  <c r="K151" i="29"/>
  <c r="K151" i="27"/>
  <c r="G151" i="29"/>
  <c r="G151" i="27"/>
  <c r="C151" i="29"/>
  <c r="C151" i="27"/>
  <c r="O150" i="29"/>
  <c r="O150" i="27"/>
  <c r="K150" i="29"/>
  <c r="K150" i="27"/>
  <c r="G150" i="29"/>
  <c r="G150" i="27"/>
  <c r="C150" i="29"/>
  <c r="C150" i="27"/>
  <c r="O149" i="29"/>
  <c r="O149" i="27"/>
  <c r="K149" i="29"/>
  <c r="K149" i="27"/>
  <c r="G149" i="29"/>
  <c r="G149" i="27"/>
  <c r="C149" i="29"/>
  <c r="C149" i="27"/>
  <c r="O148" i="29"/>
  <c r="O148" i="27"/>
  <c r="K148" i="29"/>
  <c r="K148" i="27"/>
  <c r="G148" i="29"/>
  <c r="G148" i="27"/>
  <c r="C148" i="29"/>
  <c r="C148" i="27"/>
  <c r="O140" i="29"/>
  <c r="O140" i="27"/>
  <c r="K140" i="29"/>
  <c r="K140" i="27"/>
  <c r="G140" i="29"/>
  <c r="G140" i="27"/>
  <c r="C140" i="29"/>
  <c r="C140" i="27"/>
  <c r="O138" i="29"/>
  <c r="O138" i="27"/>
  <c r="K138" i="29"/>
  <c r="K138" i="27"/>
  <c r="G138" i="29"/>
  <c r="G138" i="27"/>
  <c r="C138" i="29"/>
  <c r="C138" i="27"/>
  <c r="O37" i="34"/>
  <c r="O175" i="6" s="1"/>
  <c r="K37" i="34"/>
  <c r="K175" i="6" s="1"/>
  <c r="G37" i="34"/>
  <c r="G175" i="6" s="1"/>
  <c r="C37" i="34"/>
  <c r="C175" i="6" s="1"/>
  <c r="Q72" i="35"/>
  <c r="Q73" i="35"/>
  <c r="Q74" i="35"/>
  <c r="Q75" i="35"/>
  <c r="Q76" i="35"/>
  <c r="Q77" i="35"/>
  <c r="Q78" i="35"/>
  <c r="Q79" i="35"/>
  <c r="Q80" i="35"/>
  <c r="Q81" i="35"/>
  <c r="Q82" i="35"/>
  <c r="Q36" i="34"/>
  <c r="M72" i="35"/>
  <c r="M73" i="35"/>
  <c r="M74" i="35"/>
  <c r="M75" i="35"/>
  <c r="M76" i="35"/>
  <c r="M77" i="35"/>
  <c r="M78" i="35"/>
  <c r="M79" i="35"/>
  <c r="M80" i="35"/>
  <c r="M81" i="35"/>
  <c r="M82" i="35"/>
  <c r="M36" i="34"/>
  <c r="I72" i="35"/>
  <c r="I73" i="35"/>
  <c r="I74" i="35"/>
  <c r="I75" i="35"/>
  <c r="I76" i="35"/>
  <c r="I77" i="35"/>
  <c r="I78" i="35"/>
  <c r="I79" i="35"/>
  <c r="I80" i="35"/>
  <c r="I81" i="35"/>
  <c r="I82" i="35"/>
  <c r="E72" i="35"/>
  <c r="E73" i="35"/>
  <c r="E74" i="35"/>
  <c r="E75" i="35"/>
  <c r="E76" i="35"/>
  <c r="E77" i="35"/>
  <c r="E78" i="35"/>
  <c r="E79" i="35"/>
  <c r="E80" i="35"/>
  <c r="E81" i="35"/>
  <c r="E82" i="35"/>
  <c r="E36" i="34"/>
  <c r="B82" i="36"/>
  <c r="P82" i="36"/>
  <c r="P67" i="36"/>
  <c r="L82" i="36"/>
  <c r="L67" i="36"/>
  <c r="H82" i="36"/>
  <c r="H67" i="36"/>
  <c r="D82" i="36"/>
  <c r="D67" i="36"/>
  <c r="P81" i="36"/>
  <c r="P66" i="36"/>
  <c r="L81" i="36"/>
  <c r="L66" i="36"/>
  <c r="H81" i="36"/>
  <c r="H66" i="36"/>
  <c r="D81" i="36"/>
  <c r="D66" i="36"/>
  <c r="P80" i="36"/>
  <c r="P65" i="36"/>
  <c r="L80" i="36"/>
  <c r="L65" i="36"/>
  <c r="H80" i="36"/>
  <c r="H65" i="36"/>
  <c r="D80" i="36"/>
  <c r="D65" i="36"/>
  <c r="P79" i="36"/>
  <c r="P62" i="36"/>
  <c r="L79" i="36"/>
  <c r="L62" i="36"/>
  <c r="H79" i="36"/>
  <c r="H62" i="36"/>
  <c r="D79" i="36"/>
  <c r="D62" i="36"/>
  <c r="P78" i="36"/>
  <c r="P59" i="36"/>
  <c r="L78" i="36"/>
  <c r="L59" i="36"/>
  <c r="H78" i="36"/>
  <c r="H59" i="36"/>
  <c r="D78" i="36"/>
  <c r="D59" i="36"/>
  <c r="P77" i="36"/>
  <c r="P56" i="36"/>
  <c r="L77" i="36"/>
  <c r="L56" i="36"/>
  <c r="H77" i="36"/>
  <c r="H56" i="36"/>
  <c r="D77" i="36"/>
  <c r="D56" i="36"/>
  <c r="P76" i="36"/>
  <c r="P55" i="36"/>
  <c r="L76" i="36"/>
  <c r="L55" i="36"/>
  <c r="H76" i="36"/>
  <c r="H55" i="36"/>
  <c r="D76" i="36"/>
  <c r="D55" i="36"/>
  <c r="P75" i="36"/>
  <c r="P54" i="36"/>
  <c r="L75" i="36"/>
  <c r="L54" i="36"/>
  <c r="H75" i="36"/>
  <c r="H54" i="36"/>
  <c r="D75" i="36"/>
  <c r="D54" i="36"/>
  <c r="P74" i="36"/>
  <c r="P53" i="36"/>
  <c r="L74" i="36"/>
  <c r="L53" i="36"/>
  <c r="H74" i="36"/>
  <c r="H53" i="36"/>
  <c r="D74" i="36"/>
  <c r="D53" i="36"/>
  <c r="P73" i="36"/>
  <c r="P52" i="36"/>
  <c r="L73" i="36"/>
  <c r="L52" i="36"/>
  <c r="H73" i="36"/>
  <c r="H52" i="36"/>
  <c r="D73" i="36"/>
  <c r="D52" i="36"/>
  <c r="P72" i="36"/>
  <c r="P51" i="36"/>
  <c r="L72" i="36"/>
  <c r="L51" i="36"/>
  <c r="H72" i="36"/>
  <c r="H51" i="36"/>
  <c r="D72" i="36"/>
  <c r="D51" i="36"/>
  <c r="P36" i="34"/>
  <c r="P71" i="36"/>
  <c r="L36" i="34"/>
  <c r="L71" i="36"/>
  <c r="H36" i="34"/>
  <c r="H71" i="36"/>
  <c r="D36" i="34"/>
  <c r="D71" i="36"/>
  <c r="M50" i="37"/>
  <c r="I50" i="37"/>
  <c r="O76" i="40"/>
  <c r="P167" i="25"/>
  <c r="P168" i="25"/>
  <c r="P169" i="25"/>
  <c r="P172" i="25"/>
  <c r="P173" i="25"/>
  <c r="P176" i="25"/>
  <c r="P202" i="25"/>
  <c r="L167" i="25"/>
  <c r="L168" i="25"/>
  <c r="L169" i="25"/>
  <c r="L172" i="25"/>
  <c r="L173" i="25"/>
  <c r="L176" i="25"/>
  <c r="L202" i="25"/>
  <c r="H167" i="25"/>
  <c r="H168" i="25"/>
  <c r="H169" i="25"/>
  <c r="H172" i="25"/>
  <c r="H173" i="25"/>
  <c r="H176" i="25"/>
  <c r="H202" i="25"/>
  <c r="D167" i="25"/>
  <c r="D168" i="25"/>
  <c r="D169" i="25"/>
  <c r="D172" i="25"/>
  <c r="D173" i="25"/>
  <c r="D176" i="25"/>
  <c r="D202" i="25"/>
  <c r="P148" i="25"/>
  <c r="P150" i="25"/>
  <c r="P151" i="25"/>
  <c r="P152" i="25"/>
  <c r="P154" i="25"/>
  <c r="P155" i="25"/>
  <c r="P157" i="25"/>
  <c r="P158" i="25"/>
  <c r="P160" i="25"/>
  <c r="P191" i="25"/>
  <c r="L148" i="25"/>
  <c r="L150" i="25"/>
  <c r="L151" i="25"/>
  <c r="L152" i="25"/>
  <c r="L154" i="25"/>
  <c r="L155" i="25"/>
  <c r="L157" i="25"/>
  <c r="L158" i="25"/>
  <c r="L160" i="25"/>
  <c r="L191" i="25"/>
  <c r="H148" i="25"/>
  <c r="H150" i="25"/>
  <c r="H151" i="25"/>
  <c r="H152" i="25"/>
  <c r="H154" i="25"/>
  <c r="H155" i="25"/>
  <c r="H157" i="25"/>
  <c r="H158" i="25"/>
  <c r="H160" i="25"/>
  <c r="H191" i="25"/>
  <c r="D148" i="25"/>
  <c r="D150" i="25"/>
  <c r="D151" i="25"/>
  <c r="D152" i="25"/>
  <c r="D154" i="25"/>
  <c r="D155" i="25"/>
  <c r="D157" i="25"/>
  <c r="D158" i="25"/>
  <c r="D160" i="25"/>
  <c r="D191" i="25"/>
  <c r="P134" i="25"/>
  <c r="P136" i="25"/>
  <c r="P137" i="25"/>
  <c r="P138" i="25"/>
  <c r="P139" i="25"/>
  <c r="P141" i="25"/>
  <c r="P180" i="25"/>
  <c r="L134" i="25"/>
  <c r="L136" i="25"/>
  <c r="L137" i="25"/>
  <c r="L138" i="25"/>
  <c r="L139" i="25"/>
  <c r="L141" i="25"/>
  <c r="L180" i="25"/>
  <c r="H134" i="25"/>
  <c r="H136" i="25"/>
  <c r="H137" i="25"/>
  <c r="H138" i="25"/>
  <c r="H139" i="25"/>
  <c r="H141" i="25"/>
  <c r="H180" i="25"/>
  <c r="D134" i="25"/>
  <c r="D136" i="25"/>
  <c r="D137" i="25"/>
  <c r="D138" i="25"/>
  <c r="D139" i="25"/>
  <c r="D141" i="25"/>
  <c r="D180" i="25"/>
  <c r="F122" i="33"/>
  <c r="F121" i="33"/>
  <c r="F120" i="33"/>
  <c r="F119" i="33"/>
  <c r="F118" i="33"/>
  <c r="F117" i="33"/>
  <c r="F112" i="33"/>
  <c r="F67" i="35"/>
  <c r="F82" i="35"/>
  <c r="F66" i="35"/>
  <c r="F81" i="35"/>
  <c r="N80" i="37"/>
  <c r="N65" i="35"/>
  <c r="J80" i="37"/>
  <c r="J65" i="35"/>
  <c r="F80" i="37"/>
  <c r="F65" i="35"/>
  <c r="F80" i="35"/>
  <c r="B80" i="37"/>
  <c r="B65" i="35"/>
  <c r="N79" i="37"/>
  <c r="N62" i="35"/>
  <c r="J79" i="37"/>
  <c r="J62" i="35"/>
  <c r="F79" i="37"/>
  <c r="F62" i="35"/>
  <c r="F79" i="35"/>
  <c r="B79" i="37"/>
  <c r="B62" i="35"/>
  <c r="N78" i="37"/>
  <c r="N59" i="35"/>
  <c r="J78" i="37"/>
  <c r="J59" i="35"/>
  <c r="F78" i="37"/>
  <c r="F59" i="35"/>
  <c r="F78" i="35"/>
  <c r="B78" i="37"/>
  <c r="B59" i="35"/>
  <c r="N77" i="37"/>
  <c r="N56" i="35"/>
  <c r="J77" i="37"/>
  <c r="J56" i="35"/>
  <c r="F77" i="37"/>
  <c r="F56" i="35"/>
  <c r="F77" i="35"/>
  <c r="B77" i="37"/>
  <c r="B56" i="35"/>
  <c r="N76" i="37"/>
  <c r="N55" i="35"/>
  <c r="J76" i="37"/>
  <c r="J55" i="35"/>
  <c r="F76" i="37"/>
  <c r="F55" i="35"/>
  <c r="F76" i="35"/>
  <c r="B76" i="37"/>
  <c r="B55" i="35"/>
  <c r="F54" i="35"/>
  <c r="F75" i="35"/>
  <c r="F53" i="35"/>
  <c r="F74" i="35"/>
  <c r="F52" i="35"/>
  <c r="F73" i="35"/>
  <c r="F51" i="35"/>
  <c r="F72" i="35"/>
  <c r="P72" i="39"/>
  <c r="P73" i="39"/>
  <c r="P74" i="39"/>
  <c r="P75" i="39"/>
  <c r="P76" i="39"/>
  <c r="P77" i="39"/>
  <c r="P78" i="39"/>
  <c r="P79" i="39"/>
  <c r="P80" i="39"/>
  <c r="P81" i="39"/>
  <c r="P82" i="39"/>
  <c r="P35" i="38"/>
  <c r="P36" i="38"/>
  <c r="L72" i="39"/>
  <c r="L73" i="39"/>
  <c r="L74" i="39"/>
  <c r="L75" i="39"/>
  <c r="L76" i="39"/>
  <c r="L77" i="39"/>
  <c r="L78" i="39"/>
  <c r="L79" i="39"/>
  <c r="L80" i="39"/>
  <c r="L81" i="39"/>
  <c r="L82" i="39"/>
  <c r="L35" i="38"/>
  <c r="L36" i="38"/>
  <c r="H72" i="39"/>
  <c r="H73" i="39"/>
  <c r="H74" i="39"/>
  <c r="H75" i="39"/>
  <c r="H76" i="39"/>
  <c r="H77" i="39"/>
  <c r="H78" i="39"/>
  <c r="H79" i="39"/>
  <c r="H80" i="39"/>
  <c r="H81" i="39"/>
  <c r="H82" i="39"/>
  <c r="H35" i="38"/>
  <c r="H36" i="38"/>
  <c r="D72" i="39"/>
  <c r="D73" i="39"/>
  <c r="D74" i="39"/>
  <c r="D75" i="39"/>
  <c r="D76" i="39"/>
  <c r="D77" i="39"/>
  <c r="D78" i="39"/>
  <c r="D79" i="39"/>
  <c r="D80" i="39"/>
  <c r="D81" i="39"/>
  <c r="D82" i="39"/>
  <c r="D35" i="38"/>
  <c r="D36" i="38"/>
  <c r="N167" i="25"/>
  <c r="N168" i="25"/>
  <c r="N169" i="25"/>
  <c r="N172" i="25"/>
  <c r="N173" i="25"/>
  <c r="N176" i="25"/>
  <c r="N202" i="25"/>
  <c r="J167" i="25"/>
  <c r="J168" i="25"/>
  <c r="J169" i="25"/>
  <c r="J172" i="25"/>
  <c r="J173" i="25"/>
  <c r="J176" i="25"/>
  <c r="J202" i="25"/>
  <c r="F167" i="25"/>
  <c r="F168" i="25"/>
  <c r="F169" i="25"/>
  <c r="F172" i="25"/>
  <c r="F173" i="25"/>
  <c r="F176" i="25"/>
  <c r="F202" i="25"/>
  <c r="B167" i="25"/>
  <c r="B168" i="25"/>
  <c r="B169" i="25"/>
  <c r="B172" i="25"/>
  <c r="B173" i="25"/>
  <c r="B176" i="25"/>
  <c r="B202" i="25"/>
  <c r="N148" i="25"/>
  <c r="N150" i="25"/>
  <c r="N151" i="25"/>
  <c r="N152" i="25"/>
  <c r="N154" i="25"/>
  <c r="N155" i="25"/>
  <c r="N157" i="25"/>
  <c r="N158" i="25"/>
  <c r="N160" i="25"/>
  <c r="N191" i="25"/>
  <c r="J148" i="25"/>
  <c r="J150" i="25"/>
  <c r="J151" i="25"/>
  <c r="J152" i="25"/>
  <c r="J154" i="25"/>
  <c r="J155" i="25"/>
  <c r="J157" i="25"/>
  <c r="J158" i="25"/>
  <c r="J160" i="25"/>
  <c r="J191" i="25"/>
  <c r="F148" i="25"/>
  <c r="F150" i="25"/>
  <c r="F151" i="25"/>
  <c r="F152" i="25"/>
  <c r="F154" i="25"/>
  <c r="F155" i="25"/>
  <c r="F157" i="25"/>
  <c r="F158" i="25"/>
  <c r="F160" i="25"/>
  <c r="F191" i="25"/>
  <c r="B148" i="25"/>
  <c r="B150" i="25"/>
  <c r="B151" i="25"/>
  <c r="B152" i="25"/>
  <c r="B154" i="25"/>
  <c r="B155" i="25"/>
  <c r="B157" i="25"/>
  <c r="B158" i="25"/>
  <c r="B160" i="25"/>
  <c r="B191" i="25"/>
  <c r="N134" i="25"/>
  <c r="N136" i="25"/>
  <c r="N137" i="25"/>
  <c r="N138" i="25"/>
  <c r="N139" i="25"/>
  <c r="N141" i="25"/>
  <c r="N180" i="25"/>
  <c r="J134" i="25"/>
  <c r="J136" i="25"/>
  <c r="J137" i="25"/>
  <c r="J138" i="25"/>
  <c r="J139" i="25"/>
  <c r="J141" i="25"/>
  <c r="J180" i="25"/>
  <c r="F134" i="25"/>
  <c r="F136" i="25"/>
  <c r="F137" i="25"/>
  <c r="F138" i="25"/>
  <c r="F139" i="25"/>
  <c r="F141" i="25"/>
  <c r="F180" i="25"/>
  <c r="B134" i="25"/>
  <c r="B136" i="25"/>
  <c r="B137" i="25"/>
  <c r="B138" i="25"/>
  <c r="B139" i="25"/>
  <c r="B141" i="25"/>
  <c r="B180" i="25"/>
  <c r="P122" i="33"/>
  <c r="L122" i="33"/>
  <c r="H122" i="33"/>
  <c r="D122" i="33"/>
  <c r="P121" i="33"/>
  <c r="L121" i="33"/>
  <c r="H121" i="33"/>
  <c r="D121" i="33"/>
  <c r="P120" i="33"/>
  <c r="L120" i="33"/>
  <c r="H120" i="33"/>
  <c r="D120" i="33"/>
  <c r="P119" i="33"/>
  <c r="L119" i="33"/>
  <c r="H119" i="33"/>
  <c r="D119" i="33"/>
  <c r="P118" i="33"/>
  <c r="L118" i="33"/>
  <c r="H118" i="33"/>
  <c r="D118" i="33"/>
  <c r="P117" i="33"/>
  <c r="L117" i="33"/>
  <c r="H117" i="33"/>
  <c r="D117" i="33"/>
  <c r="P112" i="33"/>
  <c r="L112" i="33"/>
  <c r="H112" i="33"/>
  <c r="D112" i="33"/>
  <c r="B82" i="35"/>
  <c r="N80" i="35"/>
  <c r="J79" i="35"/>
  <c r="P67" i="35"/>
  <c r="P82" i="35"/>
  <c r="L67" i="35"/>
  <c r="L82" i="35"/>
  <c r="H67" i="35"/>
  <c r="H82" i="35"/>
  <c r="D67" i="35"/>
  <c r="D82" i="35"/>
  <c r="P66" i="35"/>
  <c r="P81" i="35"/>
  <c r="L66" i="35"/>
  <c r="L81" i="35"/>
  <c r="H66" i="35"/>
  <c r="H81" i="35"/>
  <c r="D66" i="35"/>
  <c r="D81" i="35"/>
  <c r="P80" i="37"/>
  <c r="P65" i="35"/>
  <c r="P80" i="35"/>
  <c r="L80" i="37"/>
  <c r="L65" i="35"/>
  <c r="L80" i="35"/>
  <c r="H80" i="37"/>
  <c r="H65" i="35"/>
  <c r="H80" i="35"/>
  <c r="D80" i="37"/>
  <c r="D65" i="35"/>
  <c r="D80" i="35"/>
  <c r="P79" i="37"/>
  <c r="P62" i="35"/>
  <c r="P79" i="35"/>
  <c r="L79" i="37"/>
  <c r="L62" i="35"/>
  <c r="L79" i="35"/>
  <c r="H79" i="37"/>
  <c r="H62" i="35"/>
  <c r="H79" i="35"/>
  <c r="D79" i="37"/>
  <c r="D62" i="35"/>
  <c r="D79" i="35"/>
  <c r="P78" i="37"/>
  <c r="P59" i="35"/>
  <c r="P78" i="35"/>
  <c r="L78" i="37"/>
  <c r="L59" i="35"/>
  <c r="L78" i="35"/>
  <c r="H78" i="37"/>
  <c r="H59" i="35"/>
  <c r="H78" i="35"/>
  <c r="D78" i="37"/>
  <c r="D59" i="35"/>
  <c r="D78" i="35"/>
  <c r="P77" i="37"/>
  <c r="P56" i="35"/>
  <c r="P77" i="35"/>
  <c r="L77" i="37"/>
  <c r="L56" i="35"/>
  <c r="L77" i="35"/>
  <c r="H77" i="37"/>
  <c r="H56" i="35"/>
  <c r="H77" i="35"/>
  <c r="D77" i="37"/>
  <c r="D56" i="35"/>
  <c r="D77" i="35"/>
  <c r="P76" i="37"/>
  <c r="P55" i="35"/>
  <c r="P76" i="35"/>
  <c r="L76" i="37"/>
  <c r="L55" i="35"/>
  <c r="L76" i="35"/>
  <c r="H76" i="37"/>
  <c r="H55" i="35"/>
  <c r="H76" i="35"/>
  <c r="D76" i="37"/>
  <c r="D55" i="35"/>
  <c r="D76" i="35"/>
  <c r="P54" i="35"/>
  <c r="P75" i="35"/>
  <c r="L54" i="35"/>
  <c r="L75" i="35"/>
  <c r="H54" i="35"/>
  <c r="H75" i="35"/>
  <c r="D54" i="35"/>
  <c r="D75" i="35"/>
  <c r="P53" i="35"/>
  <c r="P74" i="35"/>
  <c r="L53" i="35"/>
  <c r="L74" i="35"/>
  <c r="H53" i="35"/>
  <c r="H74" i="35"/>
  <c r="D53" i="35"/>
  <c r="D74" i="35"/>
  <c r="P52" i="35"/>
  <c r="P73" i="35"/>
  <c r="L52" i="35"/>
  <c r="L73" i="35"/>
  <c r="H52" i="35"/>
  <c r="H73" i="35"/>
  <c r="D52" i="35"/>
  <c r="D73" i="35"/>
  <c r="P51" i="35"/>
  <c r="P72" i="35"/>
  <c r="L51" i="35"/>
  <c r="L72" i="35"/>
  <c r="H51" i="35"/>
  <c r="H72" i="35"/>
  <c r="D51" i="35"/>
  <c r="D72" i="35"/>
  <c r="J35" i="38"/>
  <c r="M82" i="39"/>
  <c r="M81" i="39"/>
  <c r="M82" i="40"/>
  <c r="M81" i="40"/>
  <c r="N106" i="53"/>
  <c r="N91" i="53"/>
  <c r="J91" i="53"/>
  <c r="J106" i="53"/>
  <c r="F106" i="53"/>
  <c r="F91" i="53"/>
  <c r="B91" i="53"/>
  <c r="B106" i="53"/>
  <c r="N105" i="53"/>
  <c r="N90" i="53"/>
  <c r="J105" i="53"/>
  <c r="J90" i="53"/>
  <c r="F105" i="53"/>
  <c r="F90" i="53"/>
  <c r="B105" i="53"/>
  <c r="B90" i="53"/>
  <c r="N86" i="53"/>
  <c r="N104" i="53"/>
  <c r="J104" i="53"/>
  <c r="J86" i="53"/>
  <c r="F104" i="53"/>
  <c r="F86" i="53"/>
  <c r="B86" i="53"/>
  <c r="B104" i="53"/>
  <c r="N103" i="53"/>
  <c r="N82" i="53"/>
  <c r="J82" i="53"/>
  <c r="J103" i="53"/>
  <c r="F103" i="53"/>
  <c r="F82" i="53"/>
  <c r="N102" i="53"/>
  <c r="N79" i="53"/>
  <c r="J102" i="53"/>
  <c r="J79" i="53"/>
  <c r="F102" i="53"/>
  <c r="F79" i="53"/>
  <c r="B79" i="53"/>
  <c r="B102" i="53"/>
  <c r="N78" i="53"/>
  <c r="N101" i="53"/>
  <c r="J78" i="53"/>
  <c r="J101" i="53"/>
  <c r="F101" i="53"/>
  <c r="F78" i="53"/>
  <c r="B101" i="53"/>
  <c r="B78" i="53"/>
  <c r="N100" i="53"/>
  <c r="N77" i="53"/>
  <c r="J100" i="53"/>
  <c r="J77" i="53"/>
  <c r="F100" i="53"/>
  <c r="F77" i="53"/>
  <c r="B77" i="53"/>
  <c r="B100" i="53"/>
  <c r="N99" i="53"/>
  <c r="N76" i="53"/>
  <c r="J76" i="53"/>
  <c r="J99" i="53"/>
  <c r="F99" i="53"/>
  <c r="F76" i="53"/>
  <c r="B76" i="53"/>
  <c r="B99" i="53"/>
  <c r="N98" i="53"/>
  <c r="N75" i="53"/>
  <c r="J75" i="53"/>
  <c r="J98" i="53"/>
  <c r="F98" i="53"/>
  <c r="F75" i="53"/>
  <c r="B75" i="53"/>
  <c r="B98" i="53"/>
  <c r="N97" i="53"/>
  <c r="N74" i="53"/>
  <c r="J74" i="53"/>
  <c r="J97" i="53"/>
  <c r="F97" i="53"/>
  <c r="F74" i="53"/>
  <c r="B74" i="53"/>
  <c r="B97" i="53"/>
  <c r="N96" i="53"/>
  <c r="N73" i="53"/>
  <c r="J73" i="53"/>
  <c r="J96" i="53"/>
  <c r="F96" i="53"/>
  <c r="F73" i="53"/>
  <c r="B73" i="53"/>
  <c r="B96" i="53"/>
  <c r="N72" i="39"/>
  <c r="N73" i="39"/>
  <c r="N74" i="39"/>
  <c r="N75" i="39"/>
  <c r="N76" i="39"/>
  <c r="N77" i="39"/>
  <c r="N78" i="39"/>
  <c r="N79" i="39"/>
  <c r="N80" i="39"/>
  <c r="N81" i="39"/>
  <c r="N82" i="39"/>
  <c r="J72" i="39"/>
  <c r="J73" i="39"/>
  <c r="J74" i="39"/>
  <c r="J75" i="39"/>
  <c r="J76" i="39"/>
  <c r="J77" i="39"/>
  <c r="J78" i="39"/>
  <c r="J79" i="39"/>
  <c r="J80" i="39"/>
  <c r="J81" i="39"/>
  <c r="J82" i="39"/>
  <c r="F72" i="39"/>
  <c r="F73" i="39"/>
  <c r="F74" i="39"/>
  <c r="F75" i="39"/>
  <c r="F76" i="39"/>
  <c r="F77" i="39"/>
  <c r="F78" i="39"/>
  <c r="F79" i="39"/>
  <c r="F80" i="39"/>
  <c r="F81" i="39"/>
  <c r="F82" i="39"/>
  <c r="B72" i="39"/>
  <c r="B73" i="39"/>
  <c r="B74" i="39"/>
  <c r="B75" i="39"/>
  <c r="B76" i="39"/>
  <c r="B77" i="39"/>
  <c r="B78" i="39"/>
  <c r="B79" i="39"/>
  <c r="B80" i="39"/>
  <c r="B81" i="39"/>
  <c r="B82" i="39"/>
  <c r="Q80" i="41"/>
  <c r="Q80" i="40"/>
  <c r="Q65" i="39"/>
  <c r="M80" i="41"/>
  <c r="M80" i="40"/>
  <c r="M65" i="39"/>
  <c r="I80" i="41"/>
  <c r="I80" i="40"/>
  <c r="I65" i="39"/>
  <c r="E80" i="41"/>
  <c r="E80" i="40"/>
  <c r="E65" i="39"/>
  <c r="Q79" i="41"/>
  <c r="Q79" i="40"/>
  <c r="Q62" i="39"/>
  <c r="M79" i="41"/>
  <c r="M79" i="40"/>
  <c r="M62" i="39"/>
  <c r="I79" i="41"/>
  <c r="I79" i="40"/>
  <c r="I62" i="39"/>
  <c r="E79" i="41"/>
  <c r="E79" i="40"/>
  <c r="E62" i="39"/>
  <c r="Q78" i="41"/>
  <c r="Q78" i="40"/>
  <c r="Q59" i="39"/>
  <c r="M78" i="41"/>
  <c r="M78" i="40"/>
  <c r="M59" i="39"/>
  <c r="I78" i="41"/>
  <c r="I78" i="40"/>
  <c r="I59" i="39"/>
  <c r="E78" i="41"/>
  <c r="E78" i="40"/>
  <c r="E59" i="39"/>
  <c r="Q77" i="41"/>
  <c r="Q77" i="40"/>
  <c r="Q56" i="39"/>
  <c r="M77" i="41"/>
  <c r="M77" i="40"/>
  <c r="M56" i="39"/>
  <c r="I77" i="41"/>
  <c r="I77" i="40"/>
  <c r="I56" i="39"/>
  <c r="E77" i="41"/>
  <c r="E77" i="40"/>
  <c r="E56" i="39"/>
  <c r="Q76" i="41"/>
  <c r="Q76" i="40"/>
  <c r="Q55" i="39"/>
  <c r="M76" i="41"/>
  <c r="M76" i="40"/>
  <c r="M55" i="39"/>
  <c r="I76" i="41"/>
  <c r="I76" i="40"/>
  <c r="I55" i="39"/>
  <c r="E76" i="41"/>
  <c r="E76" i="40"/>
  <c r="E55" i="39"/>
  <c r="Q75" i="40"/>
  <c r="Q54" i="39"/>
  <c r="M75" i="40"/>
  <c r="M54" i="39"/>
  <c r="I75" i="40"/>
  <c r="I54" i="39"/>
  <c r="E75" i="40"/>
  <c r="E54" i="39"/>
  <c r="Q74" i="40"/>
  <c r="Q53" i="39"/>
  <c r="M74" i="40"/>
  <c r="M53" i="39"/>
  <c r="I74" i="40"/>
  <c r="I53" i="39"/>
  <c r="E74" i="40"/>
  <c r="E53" i="39"/>
  <c r="Q73" i="40"/>
  <c r="Q52" i="39"/>
  <c r="M73" i="40"/>
  <c r="M52" i="39"/>
  <c r="I73" i="40"/>
  <c r="I52" i="39"/>
  <c r="E73" i="40"/>
  <c r="E52" i="39"/>
  <c r="Q72" i="40"/>
  <c r="Q51" i="39"/>
  <c r="M72" i="40"/>
  <c r="M51" i="39"/>
  <c r="I72" i="40"/>
  <c r="I51" i="39"/>
  <c r="E72" i="40"/>
  <c r="E51" i="39"/>
  <c r="Q71" i="41"/>
  <c r="Q71" i="40"/>
  <c r="M71" i="41"/>
  <c r="M71" i="40"/>
  <c r="I71" i="41"/>
  <c r="I71" i="40"/>
  <c r="E71" i="41"/>
  <c r="E71" i="40"/>
  <c r="I82" i="40"/>
  <c r="I81" i="40"/>
  <c r="O34" i="46"/>
  <c r="O35" i="46"/>
  <c r="O37" i="46"/>
  <c r="O178" i="6" s="1"/>
  <c r="K35" i="46"/>
  <c r="K37" i="46"/>
  <c r="K178" i="6" s="1"/>
  <c r="G34" i="46"/>
  <c r="G35" i="46"/>
  <c r="G37" i="46"/>
  <c r="G178" i="6" s="1"/>
  <c r="C35" i="46"/>
  <c r="C37" i="46"/>
  <c r="C178" i="6" s="1"/>
  <c r="Q69" i="47"/>
  <c r="Q70" i="47"/>
  <c r="Q71" i="47"/>
  <c r="Q72" i="47"/>
  <c r="Q73" i="47"/>
  <c r="Q74" i="47"/>
  <c r="Q75" i="47"/>
  <c r="Q76" i="47"/>
  <c r="Q77" i="47"/>
  <c r="Q36" i="46"/>
  <c r="M71" i="47"/>
  <c r="M75" i="47"/>
  <c r="M36" i="46"/>
  <c r="M69" i="47"/>
  <c r="M73" i="47"/>
  <c r="M77" i="47"/>
  <c r="M70" i="47"/>
  <c r="I69" i="47"/>
  <c r="I73" i="47"/>
  <c r="I77" i="47"/>
  <c r="I36" i="46"/>
  <c r="I71" i="47"/>
  <c r="I75" i="47"/>
  <c r="I70" i="47"/>
  <c r="E71" i="47"/>
  <c r="E75" i="47"/>
  <c r="E36" i="46"/>
  <c r="E69" i="47"/>
  <c r="E73" i="47"/>
  <c r="E77" i="47"/>
  <c r="E70" i="47"/>
  <c r="E74" i="47"/>
  <c r="M76" i="47"/>
  <c r="E76" i="47"/>
  <c r="I74" i="47"/>
  <c r="F51" i="47"/>
  <c r="O68" i="26"/>
  <c r="K68" i="26"/>
  <c r="G68" i="26"/>
  <c r="C68" i="26"/>
  <c r="O67" i="26"/>
  <c r="K67" i="26"/>
  <c r="G67" i="26"/>
  <c r="C67" i="26"/>
  <c r="O66" i="26"/>
  <c r="K66" i="26"/>
  <c r="G66" i="26"/>
  <c r="C66" i="26"/>
  <c r="Q34" i="46"/>
  <c r="Q35" i="46"/>
  <c r="Q37" i="46"/>
  <c r="Q178" i="6" s="1"/>
  <c r="M34" i="46"/>
  <c r="M35" i="46"/>
  <c r="M37" i="46"/>
  <c r="M178" i="6" s="1"/>
  <c r="I35" i="46"/>
  <c r="I37" i="46"/>
  <c r="I178" i="6" s="1"/>
  <c r="E35" i="46"/>
  <c r="E37" i="46"/>
  <c r="E178" i="6" s="1"/>
  <c r="E34" i="46"/>
  <c r="I76" i="47"/>
  <c r="M74" i="47"/>
  <c r="O51" i="47"/>
  <c r="N80" i="41"/>
  <c r="F80" i="41"/>
  <c r="N79" i="41"/>
  <c r="F79" i="41"/>
  <c r="N78" i="41"/>
  <c r="F78" i="41"/>
  <c r="N77" i="41"/>
  <c r="F77" i="41"/>
  <c r="N76" i="41"/>
  <c r="F76" i="41"/>
  <c r="N71" i="41"/>
  <c r="F71" i="41"/>
  <c r="O81" i="43"/>
  <c r="O82" i="43"/>
  <c r="O83" i="43"/>
  <c r="O84" i="43"/>
  <c r="O85" i="43"/>
  <c r="O86" i="43"/>
  <c r="O87" i="43"/>
  <c r="O88" i="43"/>
  <c r="O89" i="43"/>
  <c r="O90" i="43"/>
  <c r="K81" i="43"/>
  <c r="K82" i="43"/>
  <c r="K83" i="43"/>
  <c r="K84" i="43"/>
  <c r="K85" i="43"/>
  <c r="K86" i="43"/>
  <c r="K87" i="43"/>
  <c r="K88" i="43"/>
  <c r="K89" i="43"/>
  <c r="K90" i="43"/>
  <c r="G81" i="43"/>
  <c r="G82" i="43"/>
  <c r="G83" i="43"/>
  <c r="G84" i="43"/>
  <c r="G85" i="43"/>
  <c r="G86" i="43"/>
  <c r="G87" i="43"/>
  <c r="G88" i="43"/>
  <c r="G89" i="43"/>
  <c r="G90" i="43"/>
  <c r="C81" i="43"/>
  <c r="C82" i="43"/>
  <c r="C83" i="43"/>
  <c r="C84" i="43"/>
  <c r="C85" i="43"/>
  <c r="C86" i="43"/>
  <c r="C87" i="43"/>
  <c r="C88" i="43"/>
  <c r="C89" i="43"/>
  <c r="C90" i="43"/>
  <c r="N89" i="45"/>
  <c r="N71" i="43"/>
  <c r="J89" i="45"/>
  <c r="J71" i="43"/>
  <c r="F89" i="45"/>
  <c r="F71" i="43"/>
  <c r="B89" i="45"/>
  <c r="B71" i="43"/>
  <c r="N87" i="45"/>
  <c r="N69" i="43"/>
  <c r="J87" i="45"/>
  <c r="J69" i="43"/>
  <c r="F87" i="45"/>
  <c r="F69" i="43"/>
  <c r="B87" i="45"/>
  <c r="B69" i="43"/>
  <c r="N86" i="45"/>
  <c r="N68" i="43"/>
  <c r="J86" i="45"/>
  <c r="J68" i="43"/>
  <c r="F86" i="45"/>
  <c r="F68" i="43"/>
  <c r="B86" i="45"/>
  <c r="B68" i="43"/>
  <c r="N85" i="45"/>
  <c r="N67" i="43"/>
  <c r="J85" i="45"/>
  <c r="J67" i="43"/>
  <c r="F85" i="45"/>
  <c r="F67" i="43"/>
  <c r="B85" i="45"/>
  <c r="B67" i="43"/>
  <c r="N90" i="44"/>
  <c r="F90" i="44"/>
  <c r="N89" i="44"/>
  <c r="F89" i="44"/>
  <c r="N88" i="44"/>
  <c r="F88" i="44"/>
  <c r="N87" i="44"/>
  <c r="F87" i="44"/>
  <c r="J86" i="44"/>
  <c r="J85" i="44"/>
  <c r="P84" i="44"/>
  <c r="J84" i="44"/>
  <c r="P83" i="44"/>
  <c r="J83" i="44"/>
  <c r="P82" i="44"/>
  <c r="J82" i="44"/>
  <c r="P81" i="44"/>
  <c r="J81" i="44"/>
  <c r="P80" i="44"/>
  <c r="J80" i="44"/>
  <c r="J80" i="41"/>
  <c r="B80" i="41"/>
  <c r="J79" i="41"/>
  <c r="B79" i="41"/>
  <c r="J78" i="41"/>
  <c r="B78" i="41"/>
  <c r="J77" i="41"/>
  <c r="B77" i="41"/>
  <c r="J76" i="41"/>
  <c r="B76" i="41"/>
  <c r="J71" i="41"/>
  <c r="B71" i="41"/>
  <c r="Q81" i="43"/>
  <c r="Q82" i="43"/>
  <c r="Q83" i="43"/>
  <c r="Q84" i="43"/>
  <c r="Q85" i="43"/>
  <c r="Q86" i="43"/>
  <c r="Q87" i="43"/>
  <c r="Q88" i="43"/>
  <c r="Q89" i="43"/>
  <c r="Q90" i="43"/>
  <c r="M81" i="43"/>
  <c r="M82" i="43"/>
  <c r="M83" i="43"/>
  <c r="M84" i="43"/>
  <c r="M85" i="43"/>
  <c r="M86" i="43"/>
  <c r="M87" i="43"/>
  <c r="M88" i="43"/>
  <c r="M89" i="43"/>
  <c r="M90" i="43"/>
  <c r="I81" i="43"/>
  <c r="I82" i="43"/>
  <c r="I83" i="43"/>
  <c r="I84" i="43"/>
  <c r="I85" i="43"/>
  <c r="I86" i="43"/>
  <c r="I87" i="43"/>
  <c r="I88" i="43"/>
  <c r="I89" i="43"/>
  <c r="I90" i="43"/>
  <c r="E81" i="43"/>
  <c r="E82" i="43"/>
  <c r="E83" i="43"/>
  <c r="E84" i="43"/>
  <c r="E85" i="43"/>
  <c r="E86" i="43"/>
  <c r="E87" i="43"/>
  <c r="E88" i="43"/>
  <c r="E89" i="43"/>
  <c r="E90" i="43"/>
  <c r="P89" i="45"/>
  <c r="P71" i="43"/>
  <c r="L89" i="45"/>
  <c r="L71" i="43"/>
  <c r="H89" i="45"/>
  <c r="H71" i="43"/>
  <c r="D89" i="45"/>
  <c r="D71" i="43"/>
  <c r="P87" i="45"/>
  <c r="P69" i="43"/>
  <c r="L87" i="45"/>
  <c r="L69" i="43"/>
  <c r="H87" i="45"/>
  <c r="H69" i="43"/>
  <c r="D87" i="45"/>
  <c r="D69" i="43"/>
  <c r="P86" i="45"/>
  <c r="P68" i="43"/>
  <c r="L86" i="45"/>
  <c r="L68" i="43"/>
  <c r="H86" i="45"/>
  <c r="H68" i="43"/>
  <c r="D86" i="45"/>
  <c r="D68" i="43"/>
  <c r="P85" i="45"/>
  <c r="P67" i="43"/>
  <c r="L85" i="45"/>
  <c r="L67" i="43"/>
  <c r="H85" i="45"/>
  <c r="H67" i="43"/>
  <c r="D85" i="45"/>
  <c r="D67" i="43"/>
  <c r="J90" i="44"/>
  <c r="B90" i="44"/>
  <c r="J89" i="44"/>
  <c r="B89" i="44"/>
  <c r="J88" i="44"/>
  <c r="B88" i="44"/>
  <c r="J87" i="44"/>
  <c r="B87" i="44"/>
  <c r="H86" i="44"/>
  <c r="B86" i="44"/>
  <c r="H85" i="44"/>
  <c r="B85" i="44"/>
  <c r="H84" i="44"/>
  <c r="B84" i="44"/>
  <c r="H83" i="44"/>
  <c r="B83" i="44"/>
  <c r="H82" i="44"/>
  <c r="B82" i="44"/>
  <c r="H81" i="44"/>
  <c r="B81" i="44"/>
  <c r="H80" i="44"/>
  <c r="B80" i="44"/>
  <c r="K51" i="47"/>
  <c r="L64" i="47"/>
  <c r="L77" i="48"/>
  <c r="L77" i="47"/>
  <c r="D64" i="47"/>
  <c r="D77" i="48"/>
  <c r="L59" i="47"/>
  <c r="L76" i="48"/>
  <c r="L76" i="47"/>
  <c r="D76" i="49"/>
  <c r="D59" i="47"/>
  <c r="D76" i="48"/>
  <c r="L58" i="47"/>
  <c r="L75" i="48"/>
  <c r="L75" i="47"/>
  <c r="D58" i="47"/>
  <c r="D75" i="48"/>
  <c r="P57" i="47"/>
  <c r="P74" i="49"/>
  <c r="L57" i="47"/>
  <c r="L74" i="48"/>
  <c r="L74" i="47"/>
  <c r="L74" i="49"/>
  <c r="H57" i="47"/>
  <c r="H74" i="49"/>
  <c r="D74" i="49"/>
  <c r="D57" i="47"/>
  <c r="D74" i="48"/>
  <c r="L56" i="47"/>
  <c r="L73" i="48"/>
  <c r="L73" i="47"/>
  <c r="D73" i="49"/>
  <c r="D56" i="47"/>
  <c r="D73" i="48"/>
  <c r="P72" i="48"/>
  <c r="P55" i="47"/>
  <c r="L72" i="48"/>
  <c r="L55" i="47"/>
  <c r="L72" i="47"/>
  <c r="H72" i="48"/>
  <c r="H55" i="47"/>
  <c r="D72" i="48"/>
  <c r="D55" i="47"/>
  <c r="P71" i="48"/>
  <c r="P54" i="47"/>
  <c r="L71" i="48"/>
  <c r="L54" i="47"/>
  <c r="L71" i="47"/>
  <c r="H71" i="48"/>
  <c r="H54" i="47"/>
  <c r="D71" i="48"/>
  <c r="D54" i="47"/>
  <c r="P70" i="48"/>
  <c r="P53" i="47"/>
  <c r="L70" i="48"/>
  <c r="L53" i="47"/>
  <c r="L70" i="47"/>
  <c r="H70" i="48"/>
  <c r="H53" i="47"/>
  <c r="D70" i="48"/>
  <c r="D53" i="47"/>
  <c r="P69" i="48"/>
  <c r="P52" i="47"/>
  <c r="L69" i="48"/>
  <c r="L52" i="47"/>
  <c r="L69" i="47"/>
  <c r="H69" i="48"/>
  <c r="H52" i="47"/>
  <c r="D69" i="48"/>
  <c r="D52" i="47"/>
  <c r="P68" i="48"/>
  <c r="P68" i="49"/>
  <c r="L68" i="48"/>
  <c r="L68" i="49"/>
  <c r="H68" i="48"/>
  <c r="H68" i="49"/>
  <c r="D68" i="48"/>
  <c r="D68" i="49"/>
  <c r="N64" i="48"/>
  <c r="N77" i="48"/>
  <c r="F64" i="48"/>
  <c r="F77" i="48"/>
  <c r="N59" i="48"/>
  <c r="N76" i="48"/>
  <c r="F59" i="48"/>
  <c r="F76" i="48"/>
  <c r="N58" i="48"/>
  <c r="N75" i="48"/>
  <c r="F58" i="48"/>
  <c r="F75" i="48"/>
  <c r="N57" i="48"/>
  <c r="N74" i="48"/>
  <c r="F57" i="48"/>
  <c r="F74" i="48"/>
  <c r="N56" i="48"/>
  <c r="N73" i="48"/>
  <c r="F56" i="48"/>
  <c r="F73" i="48"/>
  <c r="N72" i="48"/>
  <c r="N55" i="48"/>
  <c r="J55" i="48"/>
  <c r="J72" i="48"/>
  <c r="F55" i="48"/>
  <c r="F72" i="48"/>
  <c r="B55" i="48"/>
  <c r="B72" i="48"/>
  <c r="N71" i="48"/>
  <c r="N54" i="48"/>
  <c r="N70" i="48"/>
  <c r="N53" i="48"/>
  <c r="J53" i="48"/>
  <c r="J70" i="48"/>
  <c r="F53" i="48"/>
  <c r="F70" i="48"/>
  <c r="B53" i="48"/>
  <c r="B70" i="48"/>
  <c r="N69" i="48"/>
  <c r="N52" i="48"/>
  <c r="N68" i="48"/>
  <c r="J68" i="48"/>
  <c r="F68" i="48"/>
  <c r="B68" i="48"/>
  <c r="H76" i="49"/>
  <c r="L73" i="49"/>
  <c r="N64" i="49"/>
  <c r="N77" i="49"/>
  <c r="J64" i="49"/>
  <c r="J77" i="49"/>
  <c r="F64" i="49"/>
  <c r="F77" i="49"/>
  <c r="B64" i="49"/>
  <c r="B77" i="49"/>
  <c r="N76" i="49"/>
  <c r="N59" i="49"/>
  <c r="J76" i="49"/>
  <c r="J59" i="49"/>
  <c r="J74" i="49"/>
  <c r="J57" i="49"/>
  <c r="F57" i="49"/>
  <c r="F74" i="49"/>
  <c r="B74" i="49"/>
  <c r="B57" i="49"/>
  <c r="N56" i="49"/>
  <c r="N73" i="49"/>
  <c r="J73" i="49"/>
  <c r="J56" i="49"/>
  <c r="J68" i="49"/>
  <c r="F68" i="49"/>
  <c r="B68" i="49"/>
  <c r="O37" i="50"/>
  <c r="O179" i="6" s="1"/>
  <c r="K37" i="50"/>
  <c r="K179" i="6" s="1"/>
  <c r="C37" i="50"/>
  <c r="C179" i="6" s="1"/>
  <c r="O34" i="50"/>
  <c r="O106" i="52"/>
  <c r="O91" i="52"/>
  <c r="K91" i="52"/>
  <c r="K106" i="52"/>
  <c r="C91" i="52"/>
  <c r="C106" i="52"/>
  <c r="O105" i="52"/>
  <c r="O90" i="52"/>
  <c r="K90" i="52"/>
  <c r="K105" i="52"/>
  <c r="G90" i="52"/>
  <c r="G105" i="52"/>
  <c r="O104" i="52"/>
  <c r="O86" i="52"/>
  <c r="K86" i="52"/>
  <c r="K104" i="52"/>
  <c r="G86" i="52"/>
  <c r="G104" i="52"/>
  <c r="C86" i="52"/>
  <c r="C104" i="52"/>
  <c r="O103" i="52"/>
  <c r="O82" i="52"/>
  <c r="K82" i="52"/>
  <c r="K103" i="52"/>
  <c r="C82" i="52"/>
  <c r="C103" i="52"/>
  <c r="O102" i="52"/>
  <c r="O79" i="52"/>
  <c r="K79" i="52"/>
  <c r="K102" i="52"/>
  <c r="G79" i="52"/>
  <c r="G102" i="52"/>
  <c r="C79" i="52"/>
  <c r="C102" i="52"/>
  <c r="O101" i="52"/>
  <c r="O78" i="52"/>
  <c r="G78" i="52"/>
  <c r="G101" i="52"/>
  <c r="C78" i="52"/>
  <c r="C101" i="52"/>
  <c r="O100" i="52"/>
  <c r="O77" i="52"/>
  <c r="K77" i="52"/>
  <c r="K100" i="52"/>
  <c r="G77" i="52"/>
  <c r="G100" i="52"/>
  <c r="C77" i="52"/>
  <c r="C100" i="52"/>
  <c r="O99" i="52"/>
  <c r="O76" i="52"/>
  <c r="K76" i="52"/>
  <c r="K99" i="52"/>
  <c r="G76" i="52"/>
  <c r="G99" i="52"/>
  <c r="C76" i="52"/>
  <c r="C99" i="52"/>
  <c r="O98" i="52"/>
  <c r="O75" i="52"/>
  <c r="G75" i="52"/>
  <c r="G98" i="52"/>
  <c r="C75" i="52"/>
  <c r="C98" i="52"/>
  <c r="O97" i="52"/>
  <c r="O74" i="52"/>
  <c r="K74" i="52"/>
  <c r="K97" i="52"/>
  <c r="G74" i="52"/>
  <c r="G97" i="52"/>
  <c r="O96" i="52"/>
  <c r="O73" i="52"/>
  <c r="K73" i="52"/>
  <c r="K96" i="52"/>
  <c r="G73" i="52"/>
  <c r="G96" i="52"/>
  <c r="C73" i="52"/>
  <c r="C96" i="52"/>
  <c r="O95" i="52"/>
  <c r="O36" i="50"/>
  <c r="C95" i="52"/>
  <c r="C36" i="50"/>
  <c r="P77" i="47"/>
  <c r="D76" i="47"/>
  <c r="H74" i="47"/>
  <c r="B69" i="48"/>
  <c r="P76" i="49"/>
  <c r="B76" i="49"/>
  <c r="F73" i="49"/>
  <c r="G34" i="50"/>
  <c r="G35" i="50"/>
  <c r="Q91" i="52"/>
  <c r="Q106" i="52"/>
  <c r="M106" i="52"/>
  <c r="M91" i="52"/>
  <c r="I91" i="52"/>
  <c r="I106" i="52"/>
  <c r="Q105" i="52"/>
  <c r="Q90" i="52"/>
  <c r="M90" i="52"/>
  <c r="M105" i="52"/>
  <c r="Q104" i="52"/>
  <c r="Q86" i="52"/>
  <c r="M104" i="52"/>
  <c r="M86" i="52"/>
  <c r="I104" i="52"/>
  <c r="I86" i="52"/>
  <c r="Q82" i="52"/>
  <c r="Q103" i="52"/>
  <c r="M82" i="52"/>
  <c r="M103" i="52"/>
  <c r="I82" i="52"/>
  <c r="I103" i="52"/>
  <c r="Q102" i="52"/>
  <c r="Q79" i="52"/>
  <c r="M102" i="52"/>
  <c r="M79" i="52"/>
  <c r="Q78" i="52"/>
  <c r="Q101" i="52"/>
  <c r="M101" i="52"/>
  <c r="M78" i="52"/>
  <c r="I78" i="52"/>
  <c r="I101" i="52"/>
  <c r="Q100" i="52"/>
  <c r="Q77" i="52"/>
  <c r="I100" i="52"/>
  <c r="I77" i="52"/>
  <c r="Q99" i="52"/>
  <c r="Q76" i="52"/>
  <c r="M99" i="52"/>
  <c r="M76" i="52"/>
  <c r="I76" i="52"/>
  <c r="I99" i="52"/>
  <c r="M98" i="52"/>
  <c r="M75" i="52"/>
  <c r="I75" i="52"/>
  <c r="I98" i="52"/>
  <c r="Q74" i="52"/>
  <c r="Q97" i="52"/>
  <c r="M74" i="52"/>
  <c r="M97" i="52"/>
  <c r="Q96" i="52"/>
  <c r="Q73" i="52"/>
  <c r="M96" i="52"/>
  <c r="M73" i="52"/>
  <c r="I96" i="52"/>
  <c r="I73" i="52"/>
  <c r="Q36" i="50"/>
  <c r="Q95" i="52"/>
  <c r="I95" i="52"/>
  <c r="I36" i="50"/>
  <c r="E95" i="52"/>
  <c r="E36" i="50"/>
  <c r="O76" i="49"/>
  <c r="O74" i="49"/>
  <c r="O73" i="49"/>
  <c r="O68" i="49"/>
  <c r="L34" i="50"/>
  <c r="L35" i="50"/>
  <c r="N35" i="50"/>
  <c r="N96" i="51"/>
  <c r="N97" i="51"/>
  <c r="N98" i="51"/>
  <c r="N99" i="51"/>
  <c r="N100" i="51"/>
  <c r="J35" i="50"/>
  <c r="J98" i="51"/>
  <c r="J101" i="51"/>
  <c r="J102" i="51"/>
  <c r="J103" i="51"/>
  <c r="J104" i="51"/>
  <c r="J105" i="51"/>
  <c r="J106" i="51"/>
  <c r="F35" i="50"/>
  <c r="F96" i="51"/>
  <c r="F100" i="51"/>
  <c r="B35" i="50"/>
  <c r="B98" i="51"/>
  <c r="F106" i="51"/>
  <c r="C105" i="51"/>
  <c r="F104" i="51"/>
  <c r="F102" i="51"/>
  <c r="B101" i="51"/>
  <c r="B100" i="51"/>
  <c r="J99" i="51"/>
  <c r="F97" i="51"/>
  <c r="O91" i="51"/>
  <c r="C79" i="51"/>
  <c r="G103" i="53"/>
  <c r="O104" i="53"/>
  <c r="C103" i="53"/>
  <c r="O77" i="48"/>
  <c r="O77" i="47"/>
  <c r="K77" i="48"/>
  <c r="K77" i="47"/>
  <c r="G77" i="48"/>
  <c r="G77" i="47"/>
  <c r="C77" i="48"/>
  <c r="C77" i="47"/>
  <c r="O76" i="48"/>
  <c r="O76" i="47"/>
  <c r="K76" i="48"/>
  <c r="K76" i="47"/>
  <c r="G76" i="48"/>
  <c r="G76" i="47"/>
  <c r="C76" i="48"/>
  <c r="C76" i="47"/>
  <c r="O75" i="48"/>
  <c r="O75" i="47"/>
  <c r="K75" i="48"/>
  <c r="K75" i="47"/>
  <c r="G75" i="48"/>
  <c r="G75" i="47"/>
  <c r="C75" i="48"/>
  <c r="C75" i="47"/>
  <c r="O74" i="48"/>
  <c r="O74" i="47"/>
  <c r="K74" i="48"/>
  <c r="K74" i="47"/>
  <c r="G74" i="48"/>
  <c r="G74" i="47"/>
  <c r="C74" i="48"/>
  <c r="C74" i="47"/>
  <c r="O73" i="48"/>
  <c r="O73" i="47"/>
  <c r="K73" i="48"/>
  <c r="K73" i="47"/>
  <c r="G73" i="48"/>
  <c r="G73" i="47"/>
  <c r="C73" i="48"/>
  <c r="C73" i="47"/>
  <c r="O72" i="47"/>
  <c r="K72" i="47"/>
  <c r="G72" i="47"/>
  <c r="C72" i="48"/>
  <c r="C72" i="47"/>
  <c r="O71" i="47"/>
  <c r="K71" i="47"/>
  <c r="G71" i="47"/>
  <c r="C71" i="48"/>
  <c r="C71" i="47"/>
  <c r="O70" i="47"/>
  <c r="K70" i="47"/>
  <c r="G70" i="47"/>
  <c r="C70" i="48"/>
  <c r="C70" i="47"/>
  <c r="O69" i="47"/>
  <c r="K69" i="47"/>
  <c r="G69" i="47"/>
  <c r="C69" i="48"/>
  <c r="C69" i="47"/>
  <c r="K71" i="48"/>
  <c r="O69" i="48"/>
  <c r="G69" i="48"/>
  <c r="G76" i="49"/>
  <c r="K73" i="49"/>
  <c r="C73" i="49"/>
  <c r="O102" i="51"/>
  <c r="O102" i="53"/>
  <c r="C101" i="51"/>
  <c r="C101" i="53"/>
  <c r="G76" i="51"/>
  <c r="G99" i="51"/>
  <c r="O103" i="53"/>
  <c r="G100" i="53"/>
  <c r="O105" i="53"/>
  <c r="K105" i="53"/>
  <c r="K104" i="53"/>
  <c r="C104" i="53"/>
  <c r="K103" i="53"/>
  <c r="K102" i="53"/>
  <c r="G102" i="53"/>
  <c r="O101" i="53"/>
  <c r="K101" i="53"/>
  <c r="K100" i="53"/>
  <c r="C100" i="53"/>
  <c r="K95" i="53"/>
  <c r="P106" i="52"/>
  <c r="P91" i="51"/>
  <c r="L106" i="52"/>
  <c r="L91" i="51"/>
  <c r="H106" i="52"/>
  <c r="H91" i="51"/>
  <c r="D106" i="52"/>
  <c r="D91" i="51"/>
  <c r="P105" i="52"/>
  <c r="P90" i="51"/>
  <c r="L105" i="52"/>
  <c r="L90" i="51"/>
  <c r="H105" i="52"/>
  <c r="H90" i="51"/>
  <c r="D105" i="52"/>
  <c r="D90" i="51"/>
  <c r="P104" i="52"/>
  <c r="P86" i="51"/>
  <c r="L104" i="52"/>
  <c r="L86" i="51"/>
  <c r="H104" i="52"/>
  <c r="H86" i="51"/>
  <c r="D104" i="52"/>
  <c r="D86" i="51"/>
  <c r="P103" i="52"/>
  <c r="P82" i="51"/>
  <c r="L103" i="52"/>
  <c r="L82" i="51"/>
  <c r="H103" i="52"/>
  <c r="H82" i="51"/>
  <c r="D103" i="52"/>
  <c r="D82" i="51"/>
  <c r="P102" i="52"/>
  <c r="P79" i="51"/>
  <c r="L102" i="52"/>
  <c r="L79" i="51"/>
  <c r="H102" i="52"/>
  <c r="H79" i="51"/>
  <c r="D102" i="52"/>
  <c r="D79" i="51"/>
  <c r="P101" i="52"/>
  <c r="P78" i="51"/>
  <c r="L101" i="52"/>
  <c r="L78" i="51"/>
  <c r="H101" i="52"/>
  <c r="H78" i="51"/>
  <c r="D101" i="52"/>
  <c r="D78" i="51"/>
  <c r="P100" i="52"/>
  <c r="P77" i="51"/>
  <c r="L100" i="52"/>
  <c r="L77" i="51"/>
  <c r="H100" i="52"/>
  <c r="H77" i="51"/>
  <c r="H100" i="51"/>
  <c r="D100" i="52"/>
  <c r="D77" i="51"/>
  <c r="P99" i="52"/>
  <c r="P76" i="51"/>
  <c r="L99" i="52"/>
  <c r="L76" i="51"/>
  <c r="H99" i="52"/>
  <c r="H76" i="51"/>
  <c r="H99" i="51"/>
  <c r="D99" i="52"/>
  <c r="D76" i="51"/>
  <c r="P98" i="52"/>
  <c r="P75" i="51"/>
  <c r="L98" i="52"/>
  <c r="L75" i="51"/>
  <c r="H98" i="52"/>
  <c r="H75" i="51"/>
  <c r="H98" i="51"/>
  <c r="D98" i="52"/>
  <c r="D75" i="51"/>
  <c r="P97" i="52"/>
  <c r="P74" i="51"/>
  <c r="L97" i="52"/>
  <c r="L74" i="51"/>
  <c r="H97" i="52"/>
  <c r="H74" i="51"/>
  <c r="H97" i="51"/>
  <c r="D97" i="52"/>
  <c r="D74" i="51"/>
  <c r="P96" i="52"/>
  <c r="P73" i="51"/>
  <c r="L96" i="52"/>
  <c r="L73" i="51"/>
  <c r="H96" i="52"/>
  <c r="H73" i="51"/>
  <c r="H96" i="51"/>
  <c r="D96" i="52"/>
  <c r="D73" i="51"/>
  <c r="N36" i="50"/>
  <c r="J95" i="52"/>
  <c r="J36" i="50"/>
  <c r="F36" i="50"/>
  <c r="B36" i="50"/>
  <c r="G106" i="53"/>
  <c r="G104" i="53"/>
  <c r="G101" i="53"/>
  <c r="G79" i="53"/>
  <c r="G76" i="53"/>
  <c r="G75" i="53"/>
  <c r="G74" i="53"/>
  <c r="G73" i="53"/>
  <c r="Q106" i="51"/>
  <c r="M106" i="51"/>
  <c r="I106" i="51"/>
  <c r="E106" i="51"/>
  <c r="Q105" i="53"/>
  <c r="Q105" i="51"/>
  <c r="M105" i="53"/>
  <c r="M105" i="51"/>
  <c r="I105" i="53"/>
  <c r="I105" i="51"/>
  <c r="E105" i="53"/>
  <c r="E105" i="51"/>
  <c r="Q104" i="53"/>
  <c r="Q104" i="51"/>
  <c r="M104" i="53"/>
  <c r="M104" i="51"/>
  <c r="I104" i="53"/>
  <c r="I104" i="51"/>
  <c r="E104" i="53"/>
  <c r="E104" i="51"/>
  <c r="Q103" i="53"/>
  <c r="Q103" i="51"/>
  <c r="M103" i="53"/>
  <c r="M103" i="51"/>
  <c r="I103" i="53"/>
  <c r="I103" i="51"/>
  <c r="E103" i="53"/>
  <c r="E103" i="51"/>
  <c r="Q102" i="53"/>
  <c r="Q102" i="51"/>
  <c r="M102" i="53"/>
  <c r="M102" i="51"/>
  <c r="I102" i="53"/>
  <c r="I102" i="51"/>
  <c r="E102" i="53"/>
  <c r="E102" i="51"/>
  <c r="Q101" i="53"/>
  <c r="Q101" i="51"/>
  <c r="M101" i="53"/>
  <c r="M101" i="51"/>
  <c r="I101" i="53"/>
  <c r="I101" i="51"/>
  <c r="E101" i="53"/>
  <c r="E101" i="51"/>
  <c r="Q100" i="53"/>
  <c r="Q100" i="51"/>
  <c r="M100" i="53"/>
  <c r="M100" i="51"/>
  <c r="I100" i="53"/>
  <c r="I100" i="51"/>
  <c r="E100" i="53"/>
  <c r="E100" i="51"/>
  <c r="Q99" i="51"/>
  <c r="M99" i="51"/>
  <c r="I99" i="51"/>
  <c r="E99" i="51"/>
  <c r="Q98" i="51"/>
  <c r="M98" i="51"/>
  <c r="I98" i="51"/>
  <c r="E98" i="51"/>
  <c r="Q97" i="51"/>
  <c r="M97" i="51"/>
  <c r="I97" i="51"/>
  <c r="E97" i="51"/>
  <c r="Q96" i="51"/>
  <c r="M96" i="51"/>
  <c r="I96" i="51"/>
  <c r="E96" i="51"/>
  <c r="K42" i="6" l="1"/>
  <c r="B83" i="32"/>
  <c r="L200" i="16"/>
  <c r="E115" i="11"/>
  <c r="L115" i="12"/>
  <c r="I39" i="6"/>
  <c r="E107" i="27"/>
  <c r="B175" i="19"/>
  <c r="M50" i="35"/>
  <c r="H83" i="31"/>
  <c r="G83" i="31"/>
  <c r="J83" i="31"/>
  <c r="P83" i="32"/>
  <c r="D123" i="28"/>
  <c r="D143" i="23"/>
  <c r="L123" i="28"/>
  <c r="D123" i="27"/>
  <c r="C123" i="27"/>
  <c r="K194" i="21"/>
  <c r="O143" i="24"/>
  <c r="L143" i="24"/>
  <c r="M162" i="23"/>
  <c r="D175" i="20"/>
  <c r="B162" i="24"/>
  <c r="L129" i="24"/>
  <c r="O202" i="23"/>
  <c r="M129" i="23"/>
  <c r="G194" i="20"/>
  <c r="K157" i="19"/>
  <c r="G98" i="12"/>
  <c r="L51" i="6"/>
  <c r="E58" i="10"/>
  <c r="E51" i="6"/>
  <c r="E128" i="6" s="1"/>
  <c r="G30" i="6"/>
  <c r="E42" i="6"/>
  <c r="N56" i="6"/>
  <c r="N85" i="14"/>
  <c r="E83" i="32"/>
  <c r="O51" i="6"/>
  <c r="O128" i="6" s="1"/>
  <c r="O58" i="10"/>
  <c r="G115" i="11"/>
  <c r="K200" i="15"/>
  <c r="J51" i="47"/>
  <c r="C107" i="6"/>
  <c r="L51" i="49"/>
  <c r="N50" i="41"/>
  <c r="O62" i="44"/>
  <c r="I62" i="44"/>
  <c r="F50" i="41"/>
  <c r="Q62" i="45"/>
  <c r="P200" i="16"/>
  <c r="J183" i="15"/>
  <c r="M115" i="11"/>
  <c r="F115" i="12"/>
  <c r="D109" i="6"/>
  <c r="D101" i="18"/>
  <c r="D164" i="6" s="1"/>
  <c r="J72" i="51"/>
  <c r="C51" i="49"/>
  <c r="G50" i="37"/>
  <c r="I95" i="28"/>
  <c r="K158" i="16"/>
  <c r="B98" i="11"/>
  <c r="L83" i="33"/>
  <c r="C175" i="21"/>
  <c r="H167" i="15"/>
  <c r="J123" i="29"/>
  <c r="C72" i="51"/>
  <c r="E129" i="25"/>
  <c r="L130" i="6"/>
  <c r="H62" i="44"/>
  <c r="B83" i="31"/>
  <c r="P183" i="17"/>
  <c r="M183" i="15"/>
  <c r="C51" i="48"/>
  <c r="E72" i="51"/>
  <c r="F72" i="51"/>
  <c r="K123" i="28"/>
  <c r="O107" i="28"/>
  <c r="I162" i="23"/>
  <c r="O129" i="24"/>
  <c r="K95" i="28"/>
  <c r="O123" i="29"/>
  <c r="H183" i="16"/>
  <c r="I194" i="20"/>
  <c r="E183" i="16"/>
  <c r="G200" i="15"/>
  <c r="G158" i="16"/>
  <c r="G158" i="17"/>
  <c r="Q200" i="15"/>
  <c r="F115" i="11"/>
  <c r="M115" i="12"/>
  <c r="L95" i="29"/>
  <c r="E51" i="48"/>
  <c r="P83" i="33"/>
  <c r="B75" i="22"/>
  <c r="B166" i="6" s="1"/>
  <c r="Q157" i="19"/>
  <c r="P50" i="41"/>
  <c r="D50" i="40"/>
  <c r="C62" i="43"/>
  <c r="K62" i="43"/>
  <c r="L80" i="43"/>
  <c r="B95" i="28"/>
  <c r="C50" i="37"/>
  <c r="N107" i="27"/>
  <c r="K83" i="31"/>
  <c r="O143" i="23"/>
  <c r="P157" i="19"/>
  <c r="P175" i="19"/>
  <c r="E183" i="15"/>
  <c r="E98" i="11"/>
  <c r="G72" i="51"/>
  <c r="I62" i="43"/>
  <c r="E157" i="19"/>
  <c r="H130" i="6"/>
  <c r="H50" i="41"/>
  <c r="P51" i="48"/>
  <c r="I143" i="23"/>
  <c r="D162" i="24"/>
  <c r="P175" i="20"/>
  <c r="Q175" i="20"/>
  <c r="K158" i="15"/>
  <c r="N158" i="16"/>
  <c r="C115" i="11"/>
  <c r="P115" i="12"/>
  <c r="J50" i="40"/>
  <c r="H51" i="49"/>
  <c r="I51" i="47"/>
  <c r="G167" i="16"/>
  <c r="M183" i="16"/>
  <c r="E50" i="40"/>
  <c r="H50" i="40"/>
  <c r="M50" i="41"/>
  <c r="P56" i="26"/>
  <c r="P115" i="6" s="1"/>
  <c r="M62" i="44"/>
  <c r="D62" i="45"/>
  <c r="G62" i="44"/>
  <c r="B62" i="44"/>
  <c r="H102" i="18"/>
  <c r="H165" i="6" s="1"/>
  <c r="D129" i="23"/>
  <c r="H115" i="11"/>
  <c r="E51" i="47"/>
  <c r="O167" i="16"/>
  <c r="L158" i="16"/>
  <c r="Q51" i="47"/>
  <c r="D98" i="11"/>
  <c r="O158" i="15"/>
  <c r="O115" i="12"/>
  <c r="Q183" i="17"/>
  <c r="B200" i="15"/>
  <c r="P98" i="12"/>
  <c r="L98" i="12"/>
  <c r="P200" i="15"/>
  <c r="M200" i="15"/>
  <c r="D72" i="52"/>
  <c r="P72" i="52"/>
  <c r="M72" i="51"/>
  <c r="L167" i="16"/>
  <c r="J115" i="12"/>
  <c r="Q115" i="11"/>
  <c r="H175" i="19"/>
  <c r="K175" i="19"/>
  <c r="L194" i="21"/>
  <c r="G183" i="16"/>
  <c r="H98" i="12"/>
  <c r="J183" i="16"/>
  <c r="I98" i="11"/>
  <c r="D107" i="29"/>
  <c r="J157" i="20"/>
  <c r="I95" i="27"/>
  <c r="J167" i="15"/>
  <c r="J98" i="12"/>
  <c r="C99" i="18"/>
  <c r="C162" i="6" s="1"/>
  <c r="P129" i="23"/>
  <c r="M157" i="19"/>
  <c r="N50" i="40"/>
  <c r="Q158" i="17"/>
  <c r="P167" i="17"/>
  <c r="F194" i="19"/>
  <c r="Q194" i="19"/>
  <c r="E194" i="19"/>
  <c r="D157" i="19"/>
  <c r="G157" i="19"/>
  <c r="B167" i="16"/>
  <c r="C98" i="12"/>
  <c r="G94" i="18"/>
  <c r="H157" i="19"/>
  <c r="K194" i="20"/>
  <c r="D175" i="19"/>
  <c r="F98" i="12"/>
  <c r="E143" i="24"/>
  <c r="F162" i="24"/>
  <c r="I162" i="24"/>
  <c r="E162" i="23"/>
  <c r="C162" i="23"/>
  <c r="J88" i="18"/>
  <c r="B194" i="19"/>
  <c r="I143" i="24"/>
  <c r="P107" i="28"/>
  <c r="L98" i="6"/>
  <c r="N157" i="20"/>
  <c r="Q162" i="23"/>
  <c r="J129" i="24"/>
  <c r="N143" i="24"/>
  <c r="D129" i="24"/>
  <c r="Q143" i="24"/>
  <c r="F143" i="23"/>
  <c r="M143" i="23"/>
  <c r="C162" i="24"/>
  <c r="L157" i="20"/>
  <c r="D167" i="17"/>
  <c r="H95" i="28"/>
  <c r="Q107" i="28"/>
  <c r="P75" i="22"/>
  <c r="P166" i="6" s="1"/>
  <c r="C129" i="24"/>
  <c r="H107" i="27"/>
  <c r="Q95" i="27"/>
  <c r="C95" i="27"/>
  <c r="E143" i="23"/>
  <c r="H194" i="21"/>
  <c r="Q107" i="27"/>
  <c r="I107" i="29"/>
  <c r="G95" i="28"/>
  <c r="H123" i="28"/>
  <c r="G95" i="27"/>
  <c r="C107" i="28"/>
  <c r="L107" i="27"/>
  <c r="C107" i="27"/>
  <c r="N158" i="17"/>
  <c r="B98" i="12"/>
  <c r="I158" i="15"/>
  <c r="D56" i="26"/>
  <c r="D115" i="6" s="1"/>
  <c r="N72" i="51"/>
  <c r="N83" i="32"/>
  <c r="K129" i="24"/>
  <c r="O200" i="16"/>
  <c r="C98" i="11"/>
  <c r="Q83" i="31"/>
  <c r="O83" i="31"/>
  <c r="H83" i="33"/>
  <c r="Q83" i="32"/>
  <c r="L158" i="17"/>
  <c r="I183" i="16"/>
  <c r="Q183" i="16"/>
  <c r="C50" i="36"/>
  <c r="D50" i="37"/>
  <c r="I72" i="51"/>
  <c r="Q72" i="51"/>
  <c r="I33" i="6"/>
  <c r="I42" i="6"/>
  <c r="J51" i="49"/>
  <c r="P51" i="49"/>
  <c r="Q51" i="49"/>
  <c r="C51" i="47"/>
  <c r="N51" i="47"/>
  <c r="J62" i="45"/>
  <c r="O62" i="45"/>
  <c r="K62" i="45"/>
  <c r="N62" i="44"/>
  <c r="F62" i="44"/>
  <c r="E62" i="44"/>
  <c r="K62" i="44"/>
  <c r="O62" i="43"/>
  <c r="M42" i="6"/>
  <c r="B50" i="41"/>
  <c r="G50" i="41"/>
  <c r="J50" i="41"/>
  <c r="O50" i="41"/>
  <c r="E50" i="41"/>
  <c r="F50" i="40"/>
  <c r="Q50" i="39"/>
  <c r="E33" i="6"/>
  <c r="K33" i="6"/>
  <c r="E50" i="36"/>
  <c r="Q50" i="36"/>
  <c r="G50" i="36"/>
  <c r="I50" i="36"/>
  <c r="K50" i="36"/>
  <c r="B50" i="35"/>
  <c r="Q50" i="35"/>
  <c r="E39" i="6"/>
  <c r="C30" i="6"/>
  <c r="G39" i="6"/>
  <c r="F83" i="33"/>
  <c r="M83" i="32"/>
  <c r="O83" i="32"/>
  <c r="L83" i="32"/>
  <c r="F83" i="32"/>
  <c r="G83" i="32"/>
  <c r="C83" i="32"/>
  <c r="K83" i="32"/>
  <c r="F83" i="31"/>
  <c r="I83" i="31"/>
  <c r="C83" i="31"/>
  <c r="O30" i="6"/>
  <c r="C42" i="6"/>
  <c r="C123" i="29"/>
  <c r="J56" i="26"/>
  <c r="J115" i="6" s="1"/>
  <c r="G115" i="6"/>
  <c r="Q95" i="28"/>
  <c r="M107" i="28"/>
  <c r="J95" i="28"/>
  <c r="N107" i="28"/>
  <c r="M107" i="27"/>
  <c r="I107" i="27"/>
  <c r="D95" i="27"/>
  <c r="H95" i="27"/>
  <c r="J107" i="27"/>
  <c r="P95" i="27"/>
  <c r="D107" i="27"/>
  <c r="Q143" i="27"/>
  <c r="Q129" i="25"/>
  <c r="F129" i="24"/>
  <c r="C143" i="24"/>
  <c r="M143" i="24"/>
  <c r="E162" i="24"/>
  <c r="K143" i="24"/>
  <c r="B129" i="24"/>
  <c r="M129" i="24"/>
  <c r="J162" i="24"/>
  <c r="N129" i="24"/>
  <c r="H162" i="24"/>
  <c r="D143" i="24"/>
  <c r="K143" i="23"/>
  <c r="L143" i="23"/>
  <c r="E129" i="23"/>
  <c r="N143" i="23"/>
  <c r="Q33" i="6"/>
  <c r="Q42" i="6"/>
  <c r="M26" i="7"/>
  <c r="F39" i="6"/>
  <c r="D30" i="6"/>
  <c r="G42" i="6"/>
  <c r="F194" i="21"/>
  <c r="J194" i="21"/>
  <c r="G194" i="21"/>
  <c r="C194" i="20"/>
  <c r="L175" i="20"/>
  <c r="K157" i="20"/>
  <c r="M157" i="20"/>
  <c r="C175" i="20"/>
  <c r="O157" i="20"/>
  <c r="H157" i="20"/>
  <c r="M226" i="19"/>
  <c r="P194" i="19"/>
  <c r="F175" i="19"/>
  <c r="M194" i="19"/>
  <c r="O157" i="19"/>
  <c r="E175" i="19"/>
  <c r="F157" i="19"/>
  <c r="C157" i="19"/>
  <c r="J39" i="6"/>
  <c r="O39" i="6"/>
  <c r="B200" i="17"/>
  <c r="C200" i="17"/>
  <c r="H158" i="17"/>
  <c r="B183" i="17"/>
  <c r="E200" i="17"/>
  <c r="F200" i="17"/>
  <c r="L104" i="6"/>
  <c r="B158" i="17"/>
  <c r="J158" i="17"/>
  <c r="P158" i="17"/>
  <c r="M158" i="16"/>
  <c r="Q200" i="16"/>
  <c r="P167" i="16"/>
  <c r="M167" i="16"/>
  <c r="K200" i="16"/>
  <c r="N200" i="15"/>
  <c r="I167" i="15"/>
  <c r="J200" i="15"/>
  <c r="D158" i="15"/>
  <c r="H158" i="15"/>
  <c r="P167" i="15"/>
  <c r="H183" i="15"/>
  <c r="B183" i="15"/>
  <c r="L183" i="15"/>
  <c r="M167" i="15"/>
  <c r="C167" i="15"/>
  <c r="H85" i="14"/>
  <c r="N131" i="6"/>
  <c r="N115" i="12"/>
  <c r="K98" i="12"/>
  <c r="K115" i="12"/>
  <c r="Q115" i="12"/>
  <c r="E98" i="12"/>
  <c r="D98" i="12"/>
  <c r="J98" i="11"/>
  <c r="P115" i="11"/>
  <c r="G98" i="11"/>
  <c r="B39" i="6"/>
  <c r="M72" i="53"/>
  <c r="J162" i="23"/>
  <c r="O162" i="21"/>
  <c r="O173" i="21"/>
  <c r="Q26" i="8"/>
  <c r="I102" i="18"/>
  <c r="I165" i="6" s="1"/>
  <c r="C138" i="25"/>
  <c r="O167" i="25"/>
  <c r="P62" i="44"/>
  <c r="D205" i="17"/>
  <c r="C5" i="8"/>
  <c r="C44" i="8" s="1"/>
  <c r="E26" i="9"/>
  <c r="O15" i="8"/>
  <c r="I15" i="7"/>
  <c r="M15" i="7"/>
  <c r="Q167" i="17"/>
  <c r="B72" i="52"/>
  <c r="D207" i="17"/>
  <c r="C10" i="9"/>
  <c r="N51" i="49"/>
  <c r="O138" i="25"/>
  <c r="F50" i="37"/>
  <c r="F95" i="27"/>
  <c r="M175" i="19"/>
  <c r="D5" i="9"/>
  <c r="D52" i="9" s="1"/>
  <c r="Q15" i="8"/>
  <c r="M10" i="8"/>
  <c r="P26" i="9"/>
  <c r="P5" i="9" s="1"/>
  <c r="O164" i="21"/>
  <c r="Q62" i="44"/>
  <c r="F15" i="7"/>
  <c r="P129" i="25"/>
  <c r="M58" i="22"/>
  <c r="M75" i="22" s="1"/>
  <c r="M166" i="6" s="1"/>
  <c r="J33" i="6"/>
  <c r="O10" i="7"/>
  <c r="N56" i="26"/>
  <c r="N115" i="6" s="1"/>
  <c r="G129" i="23"/>
  <c r="M153" i="27"/>
  <c r="Q10" i="8"/>
  <c r="E15" i="9"/>
  <c r="H26" i="9"/>
  <c r="L10" i="8"/>
  <c r="E26" i="8"/>
  <c r="E5" i="8" s="1"/>
  <c r="N15" i="7"/>
  <c r="K99" i="18"/>
  <c r="K162" i="6" s="1"/>
  <c r="L95" i="27"/>
  <c r="D80" i="43"/>
  <c r="F10" i="7"/>
  <c r="H10" i="7"/>
  <c r="E115" i="6"/>
  <c r="P128" i="6"/>
  <c r="J194" i="20"/>
  <c r="B50" i="37"/>
  <c r="B129" i="23"/>
  <c r="O165" i="21"/>
  <c r="N175" i="19"/>
  <c r="C129" i="23"/>
  <c r="I26" i="8"/>
  <c r="J10" i="9"/>
  <c r="P26" i="8"/>
  <c r="P5" i="8" s="1"/>
  <c r="J10" i="8"/>
  <c r="J26" i="9"/>
  <c r="D26" i="8"/>
  <c r="D5" i="8" s="1"/>
  <c r="B62" i="43"/>
  <c r="O139" i="25"/>
  <c r="C173" i="25"/>
  <c r="Q58" i="10"/>
  <c r="C33" i="6"/>
  <c r="G162" i="23"/>
  <c r="J68" i="6"/>
  <c r="J141" i="6" s="1"/>
  <c r="K102" i="18"/>
  <c r="K165" i="6" s="1"/>
  <c r="K110" i="6"/>
  <c r="L26" i="9"/>
  <c r="H26" i="8"/>
  <c r="Q26" i="9"/>
  <c r="Q5" i="9" s="1"/>
  <c r="H15" i="7"/>
  <c r="D50" i="35"/>
  <c r="C176" i="25"/>
  <c r="H56" i="26"/>
  <c r="H115" i="6" s="1"/>
  <c r="Q143" i="25"/>
  <c r="B51" i="47"/>
  <c r="J175" i="20"/>
  <c r="H175" i="20"/>
  <c r="C183" i="16"/>
  <c r="F5" i="9"/>
  <c r="F51" i="9" s="1"/>
  <c r="H15" i="9"/>
  <c r="O166" i="21"/>
  <c r="Q56" i="26"/>
  <c r="Q73" i="26" s="1"/>
  <c r="Q170" i="6" s="1"/>
  <c r="Q74" i="26"/>
  <c r="Q171" i="6" s="1"/>
  <c r="Q116" i="6"/>
  <c r="H15" i="8"/>
  <c r="J15" i="9"/>
  <c r="K26" i="9"/>
  <c r="D50" i="36"/>
  <c r="L56" i="26"/>
  <c r="L115" i="6" s="1"/>
  <c r="J157" i="19"/>
  <c r="H10" i="9"/>
  <c r="G15" i="7"/>
  <c r="L15" i="9"/>
  <c r="N10" i="8"/>
  <c r="H72" i="53"/>
  <c r="L98" i="14"/>
  <c r="L159" i="6" s="1"/>
  <c r="D83" i="33"/>
  <c r="G62" i="45"/>
  <c r="E50" i="37"/>
  <c r="G194" i="19"/>
  <c r="O56" i="26"/>
  <c r="O73" i="26" s="1"/>
  <c r="O170" i="6" s="1"/>
  <c r="O116" i="6"/>
  <c r="I15" i="8"/>
  <c r="K15" i="8"/>
  <c r="K5" i="8" s="1"/>
  <c r="G5" i="8"/>
  <c r="G44" i="8" s="1"/>
  <c r="E15" i="7"/>
  <c r="N26" i="9"/>
  <c r="O15" i="7"/>
  <c r="N72" i="52"/>
  <c r="I56" i="26"/>
  <c r="I116" i="6"/>
  <c r="I26" i="9"/>
  <c r="K15" i="9"/>
  <c r="Q15" i="7"/>
  <c r="M175" i="21"/>
  <c r="D72" i="14"/>
  <c r="D101" i="6" s="1"/>
  <c r="J72" i="52"/>
  <c r="N83" i="33"/>
  <c r="F75" i="22"/>
  <c r="F166" i="6" s="1"/>
  <c r="L129" i="23"/>
  <c r="H143" i="23"/>
  <c r="O168" i="21"/>
  <c r="C175" i="19"/>
  <c r="L26" i="8"/>
  <c r="F26" i="8"/>
  <c r="F5" i="8" s="1"/>
  <c r="F41" i="8" s="1"/>
  <c r="D15" i="7"/>
  <c r="L50" i="36"/>
  <c r="K153" i="27"/>
  <c r="C148" i="25"/>
  <c r="G160" i="25"/>
  <c r="B123" i="29"/>
  <c r="K167" i="17"/>
  <c r="J143" i="24"/>
  <c r="D216" i="17"/>
  <c r="L85" i="14"/>
  <c r="M26" i="8"/>
  <c r="M26" i="9"/>
  <c r="N15" i="9"/>
  <c r="M76" i="22"/>
  <c r="M167" i="6" s="1"/>
  <c r="N50" i="37"/>
  <c r="F73" i="26"/>
  <c r="F170" i="6" s="1"/>
  <c r="D206" i="17"/>
  <c r="N26" i="8"/>
  <c r="O26" i="9"/>
  <c r="N64" i="10"/>
  <c r="N153" i="6" s="1"/>
  <c r="G99" i="18"/>
  <c r="G162" i="6" s="1"/>
  <c r="Q158" i="16"/>
  <c r="L62" i="44"/>
  <c r="B62" i="45"/>
  <c r="K10" i="9"/>
  <c r="I15" i="9"/>
  <c r="M72" i="52"/>
  <c r="F62" i="43"/>
  <c r="M51" i="48"/>
  <c r="G157" i="21"/>
  <c r="K167" i="16"/>
  <c r="B56" i="26"/>
  <c r="B115" i="6" s="1"/>
  <c r="M56" i="26"/>
  <c r="M74" i="26"/>
  <c r="M171" i="6" s="1"/>
  <c r="M116" i="6"/>
  <c r="G15" i="9"/>
  <c r="G5" i="9" s="1"/>
  <c r="M15" i="9"/>
  <c r="B157" i="20"/>
  <c r="M123" i="27"/>
  <c r="J26" i="8"/>
  <c r="L10" i="9"/>
  <c r="O15" i="9"/>
  <c r="C83" i="33"/>
  <c r="E169" i="25"/>
  <c r="G143" i="23"/>
  <c r="N194" i="19"/>
  <c r="K74" i="26"/>
  <c r="K171" i="6" s="1"/>
  <c r="K56" i="26"/>
  <c r="K73" i="26" s="1"/>
  <c r="K170" i="6" s="1"/>
  <c r="K116" i="6"/>
  <c r="C26" i="9"/>
  <c r="M15" i="8"/>
  <c r="M10" i="9"/>
  <c r="Q10" i="7"/>
  <c r="F33" i="6"/>
  <c r="L39" i="6"/>
  <c r="O42" i="6"/>
  <c r="J74" i="14"/>
  <c r="J72" i="14" s="1"/>
  <c r="B105" i="6"/>
  <c r="O85" i="14"/>
  <c r="O56" i="6"/>
  <c r="O131" i="6" s="1"/>
  <c r="O33" i="6"/>
  <c r="C85" i="14"/>
  <c r="D62" i="14"/>
  <c r="D54" i="6" s="1"/>
  <c r="D129" i="6" s="1"/>
  <c r="F85" i="14"/>
  <c r="F56" i="6"/>
  <c r="F131" i="6" s="1"/>
  <c r="J85" i="14"/>
  <c r="J56" i="6"/>
  <c r="J131" i="6" s="1"/>
  <c r="B85" i="14"/>
  <c r="B56" i="6"/>
  <c r="B131" i="6" s="1"/>
  <c r="J62" i="14"/>
  <c r="J54" i="6" s="1"/>
  <c r="J129" i="6" s="1"/>
  <c r="F62" i="14"/>
  <c r="F54" i="6" s="1"/>
  <c r="F129" i="6" s="1"/>
  <c r="K56" i="6"/>
  <c r="K131" i="6" s="1"/>
  <c r="K85" i="14"/>
  <c r="N62" i="14"/>
  <c r="N54" i="6" s="1"/>
  <c r="N129" i="6" s="1"/>
  <c r="H42" i="6"/>
  <c r="K62" i="14"/>
  <c r="K54" i="6" s="1"/>
  <c r="K129" i="6" s="1"/>
  <c r="L42" i="6"/>
  <c r="H30" i="6"/>
  <c r="H100" i="14"/>
  <c r="H161" i="6" s="1"/>
  <c r="L30" i="6"/>
  <c r="G62" i="14"/>
  <c r="G54" i="6" s="1"/>
  <c r="G129" i="6" s="1"/>
  <c r="B62" i="14"/>
  <c r="B54" i="6" s="1"/>
  <c r="B129" i="6" s="1"/>
  <c r="F74" i="14"/>
  <c r="F72" i="14" s="1"/>
  <c r="D42" i="6"/>
  <c r="P104" i="6"/>
  <c r="P74" i="14"/>
  <c r="F99" i="14"/>
  <c r="F160" i="6" s="1"/>
  <c r="I56" i="6"/>
  <c r="I131" i="6" s="1"/>
  <c r="I85" i="14"/>
  <c r="C62" i="14"/>
  <c r="C54" i="6" s="1"/>
  <c r="C129" i="6" s="1"/>
  <c r="G33" i="6"/>
  <c r="E56" i="6"/>
  <c r="E131" i="6" s="1"/>
  <c r="E85" i="14"/>
  <c r="N30" i="6"/>
  <c r="N39" i="6"/>
  <c r="B42" i="6"/>
  <c r="F42" i="6"/>
  <c r="B64" i="10"/>
  <c r="B153" i="6" s="1"/>
  <c r="J30" i="6"/>
  <c r="K202" i="23"/>
  <c r="P71" i="35"/>
  <c r="E214" i="19"/>
  <c r="M180" i="23"/>
  <c r="D112" i="31"/>
  <c r="C249" i="15"/>
  <c r="F68" i="47"/>
  <c r="N68" i="47"/>
  <c r="G180" i="23"/>
  <c r="J68" i="47"/>
  <c r="O88" i="18"/>
  <c r="K143" i="27"/>
  <c r="K95" i="51"/>
  <c r="P80" i="43"/>
  <c r="Q214" i="19"/>
  <c r="M214" i="19"/>
  <c r="I191" i="23"/>
  <c r="B68" i="47"/>
  <c r="Q71" i="39"/>
  <c r="B112" i="31"/>
  <c r="O95" i="51"/>
  <c r="J95" i="51"/>
  <c r="C95" i="51"/>
  <c r="D95" i="51"/>
  <c r="K220" i="15"/>
  <c r="D131" i="6"/>
  <c r="D132" i="6"/>
  <c r="L131" i="6"/>
  <c r="L132" i="6"/>
  <c r="G153" i="27"/>
  <c r="O153" i="27"/>
  <c r="I153" i="27"/>
  <c r="C143" i="27"/>
  <c r="O143" i="27"/>
  <c r="Q133" i="27"/>
  <c r="E202" i="23"/>
  <c r="M202" i="23"/>
  <c r="Q191" i="23"/>
  <c r="E191" i="23"/>
  <c r="E180" i="23"/>
  <c r="C180" i="23"/>
  <c r="K94" i="18"/>
  <c r="Q88" i="18"/>
  <c r="I226" i="19"/>
  <c r="I237" i="19"/>
  <c r="Q220" i="15"/>
  <c r="K176" i="25"/>
  <c r="H68" i="47"/>
  <c r="G226" i="19"/>
  <c r="I175" i="19"/>
  <c r="M237" i="19"/>
  <c r="E95" i="51"/>
  <c r="E153" i="27"/>
  <c r="G62" i="43"/>
  <c r="O160" i="25"/>
  <c r="O134" i="11"/>
  <c r="H80" i="43"/>
  <c r="K180" i="23"/>
  <c r="Q175" i="19"/>
  <c r="I229" i="15"/>
  <c r="I239" i="15"/>
  <c r="I249" i="15"/>
  <c r="B83" i="33"/>
  <c r="N157" i="21"/>
  <c r="M200" i="17"/>
  <c r="B15" i="8"/>
  <c r="C62" i="45"/>
  <c r="H143" i="25"/>
  <c r="G143" i="27"/>
  <c r="C139" i="25"/>
  <c r="O150" i="25"/>
  <c r="P68" i="47"/>
  <c r="G100" i="18"/>
  <c r="G163" i="6" s="1"/>
  <c r="G108" i="6"/>
  <c r="K151" i="25"/>
  <c r="G167" i="25"/>
  <c r="F98" i="13"/>
  <c r="N115" i="13"/>
  <c r="I72" i="53"/>
  <c r="C133" i="27"/>
  <c r="I180" i="23"/>
  <c r="P50" i="39"/>
  <c r="C50" i="40"/>
  <c r="B26" i="8"/>
  <c r="P95" i="51"/>
  <c r="C167" i="16"/>
  <c r="F115" i="13"/>
  <c r="Q62" i="43"/>
  <c r="H50" i="36"/>
  <c r="C239" i="15"/>
  <c r="D72" i="53"/>
  <c r="K191" i="23"/>
  <c r="H129" i="23"/>
  <c r="B132" i="6"/>
  <c r="G168" i="25"/>
  <c r="F157" i="21"/>
  <c r="F143" i="24"/>
  <c r="E61" i="22"/>
  <c r="E167" i="25"/>
  <c r="E168" i="25"/>
  <c r="E172" i="25"/>
  <c r="E202" i="25"/>
  <c r="B162" i="25"/>
  <c r="K154" i="25"/>
  <c r="L162" i="23"/>
  <c r="M220" i="15"/>
  <c r="H112" i="31"/>
  <c r="D123" i="29"/>
  <c r="K200" i="17"/>
  <c r="J42" i="6"/>
  <c r="N95" i="27"/>
  <c r="D64" i="10"/>
  <c r="D153" i="6" s="1"/>
  <c r="O72" i="51"/>
  <c r="L51" i="47"/>
  <c r="P50" i="36"/>
  <c r="G133" i="27"/>
  <c r="C155" i="25"/>
  <c r="O168" i="25"/>
  <c r="L72" i="53"/>
  <c r="D33" i="6"/>
  <c r="L97" i="14"/>
  <c r="L158" i="6" s="1"/>
  <c r="O115" i="13"/>
  <c r="K72" i="53"/>
  <c r="B50" i="39"/>
  <c r="L107" i="29"/>
  <c r="O169" i="21"/>
  <c r="C134" i="25"/>
  <c r="C129" i="25" s="1"/>
  <c r="O141" i="25"/>
  <c r="K155" i="25"/>
  <c r="O169" i="25"/>
  <c r="N101" i="18"/>
  <c r="N164" i="6" s="1"/>
  <c r="L112" i="31"/>
  <c r="L123" i="29"/>
  <c r="Q200" i="17"/>
  <c r="I175" i="21"/>
  <c r="C214" i="19"/>
  <c r="E237" i="19"/>
  <c r="N175" i="20"/>
  <c r="K133" i="27"/>
  <c r="H33" i="6"/>
  <c r="B123" i="27"/>
  <c r="H162" i="23"/>
  <c r="K237" i="19"/>
  <c r="E226" i="19"/>
  <c r="J194" i="19"/>
  <c r="O162" i="23"/>
  <c r="C157" i="25"/>
  <c r="P112" i="31"/>
  <c r="M61" i="10"/>
  <c r="I162" i="25"/>
  <c r="M62" i="43"/>
  <c r="K214" i="19"/>
  <c r="N42" i="6"/>
  <c r="N194" i="20"/>
  <c r="I88" i="18"/>
  <c r="L194" i="20"/>
  <c r="O194" i="19"/>
  <c r="O133" i="27"/>
  <c r="G172" i="25"/>
  <c r="G145" i="11"/>
  <c r="B10" i="9"/>
  <c r="L33" i="6"/>
  <c r="B30" i="6"/>
  <c r="G107" i="6"/>
  <c r="C72" i="53"/>
  <c r="J50" i="39"/>
  <c r="C153" i="27"/>
  <c r="F123" i="27"/>
  <c r="I202" i="23"/>
  <c r="Q134" i="11"/>
  <c r="D62" i="43"/>
  <c r="J62" i="43"/>
  <c r="N175" i="21"/>
  <c r="L100" i="14"/>
  <c r="L161" i="6" s="1"/>
  <c r="K157" i="21"/>
  <c r="G88" i="18"/>
  <c r="B26" i="9"/>
  <c r="G72" i="52"/>
  <c r="F72" i="53"/>
  <c r="N50" i="35"/>
  <c r="G148" i="25"/>
  <c r="K157" i="25"/>
  <c r="B10" i="8"/>
  <c r="F30" i="6"/>
  <c r="N50" i="39"/>
  <c r="J123" i="27"/>
  <c r="M133" i="27"/>
  <c r="Q153" i="27"/>
  <c r="P162" i="23"/>
  <c r="E145" i="11"/>
  <c r="C143" i="23"/>
  <c r="H62" i="43"/>
  <c r="N62" i="43"/>
  <c r="C136" i="25"/>
  <c r="O172" i="25"/>
  <c r="J115" i="13"/>
  <c r="E229" i="15"/>
  <c r="C75" i="26"/>
  <c r="C172" i="6" s="1"/>
  <c r="C117" i="6"/>
  <c r="F51" i="48"/>
  <c r="E50" i="39"/>
  <c r="K148" i="25"/>
  <c r="J50" i="36"/>
  <c r="C229" i="15"/>
  <c r="N123" i="27"/>
  <c r="J129" i="23"/>
  <c r="G202" i="23"/>
  <c r="J175" i="19"/>
  <c r="D194" i="20"/>
  <c r="L62" i="43"/>
  <c r="K158" i="25"/>
  <c r="O173" i="25"/>
  <c r="D39" i="6"/>
  <c r="L72" i="14"/>
  <c r="M98" i="13"/>
  <c r="E115" i="13"/>
  <c r="C202" i="23"/>
  <c r="C157" i="21"/>
  <c r="E249" i="15"/>
  <c r="E173" i="25"/>
  <c r="H194" i="20"/>
  <c r="P143" i="25"/>
  <c r="P162" i="25"/>
  <c r="O148" i="25"/>
  <c r="O158" i="25"/>
  <c r="G58" i="10"/>
  <c r="B33" i="6"/>
  <c r="I143" i="27"/>
  <c r="B162" i="23"/>
  <c r="K175" i="21"/>
  <c r="K162" i="23"/>
  <c r="P62" i="43"/>
  <c r="D71" i="35"/>
  <c r="Q162" i="25"/>
  <c r="K58" i="10"/>
  <c r="I143" i="25"/>
  <c r="H39" i="6"/>
  <c r="L95" i="51"/>
  <c r="F162" i="23"/>
  <c r="I68" i="6"/>
  <c r="O226" i="21"/>
  <c r="O80" i="18"/>
  <c r="D68" i="47"/>
  <c r="I68" i="47"/>
  <c r="M68" i="47"/>
  <c r="I50" i="39"/>
  <c r="N72" i="53"/>
  <c r="M71" i="39"/>
  <c r="H71" i="35"/>
  <c r="B71" i="35"/>
  <c r="N129" i="25"/>
  <c r="F143" i="25"/>
  <c r="N143" i="25"/>
  <c r="N162" i="25"/>
  <c r="G134" i="25"/>
  <c r="O134" i="25"/>
  <c r="G136" i="25"/>
  <c r="O136" i="25"/>
  <c r="O152" i="25"/>
  <c r="G154" i="25"/>
  <c r="O154" i="25"/>
  <c r="C167" i="25"/>
  <c r="K167" i="25"/>
  <c r="C168" i="25"/>
  <c r="K168" i="25"/>
  <c r="K169" i="25"/>
  <c r="O50" i="39"/>
  <c r="H88" i="18"/>
  <c r="N95" i="29"/>
  <c r="H123" i="29"/>
  <c r="J157" i="21"/>
  <c r="B175" i="21"/>
  <c r="J175" i="21"/>
  <c r="M167" i="17"/>
  <c r="O220" i="15"/>
  <c r="H98" i="13"/>
  <c r="P98" i="13"/>
  <c r="P115" i="13"/>
  <c r="K134" i="11"/>
  <c r="I57" i="10"/>
  <c r="B64" i="6"/>
  <c r="B137" i="6" s="1"/>
  <c r="M143" i="25"/>
  <c r="J200" i="17"/>
  <c r="B145" i="11"/>
  <c r="C58" i="10"/>
  <c r="P95" i="29"/>
  <c r="D157" i="21"/>
  <c r="L157" i="21"/>
  <c r="H175" i="21"/>
  <c r="G167" i="17"/>
  <c r="G200" i="17"/>
  <c r="H131" i="6"/>
  <c r="H132" i="6"/>
  <c r="C128" i="6"/>
  <c r="M157" i="21"/>
  <c r="I58" i="10"/>
  <c r="N127" i="6"/>
  <c r="N33" i="6"/>
  <c r="F64" i="10"/>
  <c r="F153" i="6" s="1"/>
  <c r="J64" i="10"/>
  <c r="J153" i="6" s="1"/>
  <c r="D98" i="6"/>
  <c r="B80" i="43"/>
  <c r="J80" i="43"/>
  <c r="D50" i="39"/>
  <c r="L50" i="39"/>
  <c r="J83" i="33"/>
  <c r="K68" i="6"/>
  <c r="K141" i="6" s="1"/>
  <c r="E73" i="26"/>
  <c r="E170" i="6" s="1"/>
  <c r="E68" i="6"/>
  <c r="J50" i="37"/>
  <c r="Q72" i="53"/>
  <c r="F107" i="27"/>
  <c r="N75" i="22"/>
  <c r="O182" i="21"/>
  <c r="O192" i="21"/>
  <c r="M191" i="23"/>
  <c r="Q202" i="23"/>
  <c r="F129" i="23"/>
  <c r="G191" i="23"/>
  <c r="D194" i="21"/>
  <c r="C237" i="19"/>
  <c r="I214" i="19"/>
  <c r="Q237" i="19"/>
  <c r="O237" i="19"/>
  <c r="B175" i="20"/>
  <c r="F194" i="20"/>
  <c r="G214" i="19"/>
  <c r="O214" i="19"/>
  <c r="I158" i="16"/>
  <c r="M145" i="11"/>
  <c r="I134" i="11"/>
  <c r="Q239" i="15"/>
  <c r="L75" i="22"/>
  <c r="L166" i="6" s="1"/>
  <c r="G175" i="21"/>
  <c r="H104" i="6"/>
  <c r="M95" i="51"/>
  <c r="L72" i="51"/>
  <c r="J71" i="35"/>
  <c r="K129" i="25"/>
  <c r="K50" i="39"/>
  <c r="F101" i="18"/>
  <c r="F164" i="6" s="1"/>
  <c r="F95" i="29"/>
  <c r="O229" i="15"/>
  <c r="F167" i="17"/>
  <c r="D220" i="15"/>
  <c r="H95" i="29"/>
  <c r="H157" i="21"/>
  <c r="P157" i="21"/>
  <c r="P175" i="21"/>
  <c r="O167" i="17"/>
  <c r="O200" i="17"/>
  <c r="B115" i="13"/>
  <c r="C61" i="10"/>
  <c r="P131" i="6"/>
  <c r="P132" i="6"/>
  <c r="P127" i="6"/>
  <c r="P30" i="6"/>
  <c r="P33" i="6"/>
  <c r="P39" i="6"/>
  <c r="P42" i="6"/>
  <c r="F80" i="43"/>
  <c r="N80" i="43"/>
  <c r="H50" i="39"/>
  <c r="C73" i="26"/>
  <c r="C170" i="6" s="1"/>
  <c r="C68" i="6"/>
  <c r="C141" i="6" s="1"/>
  <c r="M73" i="26"/>
  <c r="M170" i="6" s="1"/>
  <c r="M68" i="6"/>
  <c r="M141" i="6" s="1"/>
  <c r="M129" i="25"/>
  <c r="M77" i="22"/>
  <c r="M168" i="6" s="1"/>
  <c r="M113" i="6"/>
  <c r="B68" i="6"/>
  <c r="B141" i="6" s="1"/>
  <c r="M162" i="25"/>
  <c r="O184" i="21"/>
  <c r="O188" i="21"/>
  <c r="Q180" i="23"/>
  <c r="N129" i="23"/>
  <c r="D162" i="23"/>
  <c r="H98" i="14"/>
  <c r="H159" i="6" s="1"/>
  <c r="C226" i="19"/>
  <c r="F175" i="20"/>
  <c r="M249" i="15"/>
  <c r="O94" i="18"/>
  <c r="K226" i="19"/>
  <c r="L167" i="17"/>
  <c r="I220" i="15"/>
  <c r="Q229" i="15"/>
  <c r="Q249" i="15"/>
  <c r="I145" i="11"/>
  <c r="N98" i="13"/>
  <c r="O68" i="6"/>
  <c r="O141" i="6" s="1"/>
  <c r="E143" i="27"/>
  <c r="O180" i="21"/>
  <c r="O187" i="21"/>
  <c r="E134" i="11"/>
  <c r="Q145" i="11"/>
  <c r="G68" i="47"/>
  <c r="F51" i="49"/>
  <c r="D162" i="25"/>
  <c r="L101" i="18"/>
  <c r="L164" i="6" s="1"/>
  <c r="C71" i="39"/>
  <c r="G71" i="39"/>
  <c r="P88" i="18"/>
  <c r="B157" i="21"/>
  <c r="E167" i="17"/>
  <c r="B167" i="17"/>
  <c r="J167" i="17"/>
  <c r="N167" i="17"/>
  <c r="N200" i="17"/>
  <c r="G95" i="51"/>
  <c r="B51" i="49"/>
  <c r="N71" i="35"/>
  <c r="J50" i="35"/>
  <c r="C151" i="25"/>
  <c r="K152" i="25"/>
  <c r="O155" i="25"/>
  <c r="G157" i="25"/>
  <c r="C169" i="25"/>
  <c r="K172" i="25"/>
  <c r="G176" i="25"/>
  <c r="D191" i="23"/>
  <c r="D202" i="23"/>
  <c r="F50" i="36"/>
  <c r="F175" i="21"/>
  <c r="I167" i="17"/>
  <c r="I200" i="17"/>
  <c r="G220" i="15"/>
  <c r="D98" i="13"/>
  <c r="L98" i="13"/>
  <c r="D115" i="13"/>
  <c r="H115" i="13"/>
  <c r="L115" i="13"/>
  <c r="C134" i="11"/>
  <c r="N123" i="29"/>
  <c r="D175" i="21"/>
  <c r="L175" i="21"/>
  <c r="C167" i="17"/>
  <c r="B98" i="13"/>
  <c r="J98" i="13"/>
  <c r="J75" i="22"/>
  <c r="J166" i="6" s="1"/>
  <c r="I157" i="21"/>
  <c r="Q157" i="21"/>
  <c r="O98" i="13"/>
  <c r="G98" i="13"/>
  <c r="G115" i="13"/>
  <c r="I115" i="13"/>
  <c r="M115" i="13"/>
  <c r="Q115" i="13"/>
  <c r="O72" i="53"/>
  <c r="F50" i="39"/>
  <c r="B75" i="26"/>
  <c r="B172" i="6" s="1"/>
  <c r="G73" i="26"/>
  <c r="G170" i="6" s="1"/>
  <c r="G68" i="6"/>
  <c r="G141" i="6" s="1"/>
  <c r="M143" i="27"/>
  <c r="Q68" i="6"/>
  <c r="B95" i="27"/>
  <c r="J95" i="27"/>
  <c r="E72" i="53"/>
  <c r="E77" i="22"/>
  <c r="E168" i="6" s="1"/>
  <c r="E113" i="6"/>
  <c r="I133" i="27"/>
  <c r="M78" i="22"/>
  <c r="M169" i="6" s="1"/>
  <c r="M114" i="6"/>
  <c r="N162" i="23"/>
  <c r="O181" i="21"/>
  <c r="O185" i="21"/>
  <c r="O189" i="21"/>
  <c r="O180" i="23"/>
  <c r="D75" i="22"/>
  <c r="D166" i="6" s="1"/>
  <c r="O214" i="21"/>
  <c r="O79" i="18"/>
  <c r="O226" i="19"/>
  <c r="Q226" i="19"/>
  <c r="M88" i="18"/>
  <c r="K101" i="18"/>
  <c r="K164" i="6" s="1"/>
  <c r="K109" i="6"/>
  <c r="C88" i="18"/>
  <c r="K88" i="18"/>
  <c r="F157" i="20"/>
  <c r="B194" i="20"/>
  <c r="M229" i="15"/>
  <c r="M239" i="15"/>
  <c r="C94" i="18"/>
  <c r="G237" i="19"/>
  <c r="H167" i="17"/>
  <c r="H200" i="17"/>
  <c r="L200" i="17"/>
  <c r="N157" i="19"/>
  <c r="M134" i="11"/>
  <c r="E239" i="15"/>
  <c r="E220" i="15"/>
  <c r="B71" i="39"/>
  <c r="G80" i="43"/>
  <c r="O80" i="43"/>
  <c r="F129" i="25"/>
  <c r="B143" i="25"/>
  <c r="J143" i="25"/>
  <c r="F162" i="25"/>
  <c r="L71" i="39"/>
  <c r="F50" i="35"/>
  <c r="H129" i="25"/>
  <c r="D143" i="25"/>
  <c r="L143" i="25"/>
  <c r="H162" i="25"/>
  <c r="J101" i="6"/>
  <c r="D180" i="23"/>
  <c r="L94" i="18"/>
  <c r="B214" i="19"/>
  <c r="F95" i="51"/>
  <c r="D133" i="27"/>
  <c r="P133" i="27"/>
  <c r="P153" i="27"/>
  <c r="F180" i="23"/>
  <c r="F191" i="23"/>
  <c r="F202" i="23"/>
  <c r="N94" i="18"/>
  <c r="L214" i="19"/>
  <c r="P226" i="19"/>
  <c r="P237" i="19"/>
  <c r="J226" i="19"/>
  <c r="J237" i="19"/>
  <c r="B129" i="25"/>
  <c r="J129" i="25"/>
  <c r="J162" i="25"/>
  <c r="D129" i="25"/>
  <c r="L129" i="25"/>
  <c r="L162" i="25"/>
  <c r="F143" i="27"/>
  <c r="J143" i="27"/>
  <c r="J153" i="27"/>
  <c r="L68" i="6"/>
  <c r="L141" i="6" s="1"/>
  <c r="B101" i="6"/>
  <c r="F78" i="18"/>
  <c r="F99" i="18" s="1"/>
  <c r="F162" i="6" s="1"/>
  <c r="F108" i="6"/>
  <c r="H57" i="10"/>
  <c r="H58" i="10"/>
  <c r="H61" i="10"/>
  <c r="I129" i="25"/>
  <c r="J74" i="26"/>
  <c r="J171" i="6" s="1"/>
  <c r="J116" i="6"/>
  <c r="H95" i="51"/>
  <c r="B95" i="51"/>
  <c r="G72" i="53"/>
  <c r="H72" i="51"/>
  <c r="O68" i="47"/>
  <c r="N95" i="51"/>
  <c r="C72" i="52"/>
  <c r="J51" i="48"/>
  <c r="C80" i="43"/>
  <c r="M50" i="39"/>
  <c r="E71" i="35"/>
  <c r="F153" i="27"/>
  <c r="L180" i="23"/>
  <c r="L191" i="23"/>
  <c r="L202" i="23"/>
  <c r="D94" i="18"/>
  <c r="B88" i="18"/>
  <c r="J214" i="19"/>
  <c r="B237" i="19"/>
  <c r="F60" i="6"/>
  <c r="F133" i="6" s="1"/>
  <c r="H101" i="18"/>
  <c r="H164" i="6" s="1"/>
  <c r="C50" i="39"/>
  <c r="B50" i="36"/>
  <c r="N50" i="36"/>
  <c r="D143" i="27"/>
  <c r="P143" i="27"/>
  <c r="D153" i="27"/>
  <c r="N180" i="23"/>
  <c r="N191" i="23"/>
  <c r="N202" i="23"/>
  <c r="F94" i="18"/>
  <c r="D214" i="19"/>
  <c r="H226" i="19"/>
  <c r="H237" i="19"/>
  <c r="J60" i="6"/>
  <c r="J133" i="6" s="1"/>
  <c r="B78" i="18"/>
  <c r="B99" i="18" s="1"/>
  <c r="B162" i="6" s="1"/>
  <c r="B108" i="6"/>
  <c r="J78" i="18"/>
  <c r="J99" i="18" s="1"/>
  <c r="J162" i="6" s="1"/>
  <c r="J108" i="6"/>
  <c r="Q98" i="14"/>
  <c r="Q159" i="6" s="1"/>
  <c r="Q104" i="6"/>
  <c r="I100" i="14"/>
  <c r="I161" i="6" s="1"/>
  <c r="I106" i="6"/>
  <c r="G229" i="15"/>
  <c r="G239" i="15"/>
  <c r="G249" i="15"/>
  <c r="C145" i="11"/>
  <c r="O112" i="31"/>
  <c r="P47" i="9"/>
  <c r="L220" i="15"/>
  <c r="B57" i="10"/>
  <c r="B58" i="10"/>
  <c r="B61" i="10"/>
  <c r="J134" i="11"/>
  <c r="J145" i="11"/>
  <c r="C98" i="14"/>
  <c r="C159" i="6" s="1"/>
  <c r="C104" i="6"/>
  <c r="C100" i="14"/>
  <c r="C161" i="6" s="1"/>
  <c r="C106" i="6"/>
  <c r="K229" i="15"/>
  <c r="K239" i="15"/>
  <c r="K249" i="15"/>
  <c r="O145" i="11"/>
  <c r="D128" i="6"/>
  <c r="M112" i="31"/>
  <c r="F74" i="26"/>
  <c r="F171" i="6" s="1"/>
  <c r="F116" i="6"/>
  <c r="N74" i="26"/>
  <c r="N171" i="6" s="1"/>
  <c r="N116" i="6"/>
  <c r="J47" i="9"/>
  <c r="J75" i="26"/>
  <c r="J172" i="6" s="1"/>
  <c r="J117" i="6"/>
  <c r="F76" i="26"/>
  <c r="F173" i="6" s="1"/>
  <c r="F118" i="6"/>
  <c r="N76" i="26"/>
  <c r="N173" i="6" s="1"/>
  <c r="N118" i="6"/>
  <c r="I101" i="18"/>
  <c r="I164" i="6" s="1"/>
  <c r="I109" i="6"/>
  <c r="Q175" i="21"/>
  <c r="J220" i="15"/>
  <c r="P134" i="11"/>
  <c r="P145" i="11"/>
  <c r="C66" i="10"/>
  <c r="C155" i="6" s="1"/>
  <c r="C100" i="6"/>
  <c r="K66" i="10"/>
  <c r="K155" i="6" s="1"/>
  <c r="K100" i="6"/>
  <c r="Q98" i="13"/>
  <c r="I98" i="14"/>
  <c r="I159" i="6" s="1"/>
  <c r="I104" i="6"/>
  <c r="Q100" i="14"/>
  <c r="Q161" i="6" s="1"/>
  <c r="Q106" i="6"/>
  <c r="H47" i="9"/>
  <c r="B134" i="11"/>
  <c r="K98" i="14"/>
  <c r="K159" i="6" s="1"/>
  <c r="K104" i="6"/>
  <c r="K100" i="14"/>
  <c r="K161" i="6" s="1"/>
  <c r="K106" i="6"/>
  <c r="L57" i="10"/>
  <c r="L58" i="10"/>
  <c r="L61" i="10"/>
  <c r="L129" i="6"/>
  <c r="E112" i="31"/>
  <c r="B47" i="9"/>
  <c r="B15" i="9"/>
  <c r="F75" i="26"/>
  <c r="F172" i="6" s="1"/>
  <c r="F117" i="6"/>
  <c r="N75" i="26"/>
  <c r="N172" i="6" s="1"/>
  <c r="N117" i="6"/>
  <c r="J76" i="26"/>
  <c r="J173" i="6" s="1"/>
  <c r="J118" i="6"/>
  <c r="Q77" i="22"/>
  <c r="Q168" i="6" s="1"/>
  <c r="Q113" i="6"/>
  <c r="Q95" i="51"/>
  <c r="K68" i="47"/>
  <c r="P72" i="51"/>
  <c r="C68" i="47"/>
  <c r="I72" i="52"/>
  <c r="Q72" i="52"/>
  <c r="K72" i="52"/>
  <c r="B51" i="48"/>
  <c r="P51" i="47"/>
  <c r="K80" i="43"/>
  <c r="E68" i="47"/>
  <c r="J71" i="39"/>
  <c r="L71" i="35"/>
  <c r="D71" i="39"/>
  <c r="F133" i="27"/>
  <c r="J133" i="27"/>
  <c r="H73" i="26"/>
  <c r="H170" i="6" s="1"/>
  <c r="H68" i="6"/>
  <c r="H141" i="6" s="1"/>
  <c r="B226" i="19"/>
  <c r="I95" i="51"/>
  <c r="D72" i="51"/>
  <c r="O72" i="52"/>
  <c r="N51" i="48"/>
  <c r="D51" i="47"/>
  <c r="L68" i="47"/>
  <c r="E80" i="43"/>
  <c r="M80" i="43"/>
  <c r="F71" i="39"/>
  <c r="B72" i="53"/>
  <c r="J72" i="53"/>
  <c r="L50" i="35"/>
  <c r="H71" i="39"/>
  <c r="F71" i="35"/>
  <c r="N133" i="27"/>
  <c r="B143" i="27"/>
  <c r="B153" i="27"/>
  <c r="N153" i="27"/>
  <c r="G137" i="25"/>
  <c r="G129" i="25" s="1"/>
  <c r="C180" i="25"/>
  <c r="C59" i="22"/>
  <c r="K180" i="25"/>
  <c r="K59" i="22"/>
  <c r="G151" i="25"/>
  <c r="G152" i="25"/>
  <c r="G155" i="25"/>
  <c r="C191" i="25"/>
  <c r="C60" i="22"/>
  <c r="K191" i="25"/>
  <c r="K60" i="22"/>
  <c r="G169" i="25"/>
  <c r="C202" i="25"/>
  <c r="C61" i="22"/>
  <c r="K202" i="25"/>
  <c r="K61" i="22"/>
  <c r="P180" i="23"/>
  <c r="P191" i="23"/>
  <c r="P202" i="23"/>
  <c r="H94" i="18"/>
  <c r="F214" i="19"/>
  <c r="N88" i="18"/>
  <c r="F226" i="19"/>
  <c r="F237" i="19"/>
  <c r="N60" i="6"/>
  <c r="N133" i="6" s="1"/>
  <c r="K71" i="39"/>
  <c r="C71" i="35"/>
  <c r="G71" i="35"/>
  <c r="K71" i="35"/>
  <c r="O71" i="35"/>
  <c r="L133" i="27"/>
  <c r="H143" i="27"/>
  <c r="B180" i="23"/>
  <c r="B191" i="23"/>
  <c r="B202" i="23"/>
  <c r="J94" i="18"/>
  <c r="D88" i="18"/>
  <c r="P214" i="19"/>
  <c r="L226" i="19"/>
  <c r="L237" i="19"/>
  <c r="B100" i="18"/>
  <c r="B163" i="6" s="1"/>
  <c r="J100" i="18"/>
  <c r="J163" i="6" s="1"/>
  <c r="B101" i="18"/>
  <c r="B164" i="6" s="1"/>
  <c r="J101" i="18"/>
  <c r="J164" i="6" s="1"/>
  <c r="J95" i="29"/>
  <c r="E98" i="14"/>
  <c r="E159" i="6" s="1"/>
  <c r="E104" i="6"/>
  <c r="E100" i="14"/>
  <c r="E161" i="6" s="1"/>
  <c r="E106" i="6"/>
  <c r="O239" i="15"/>
  <c r="O249" i="15"/>
  <c r="K145" i="11"/>
  <c r="K112" i="31"/>
  <c r="D74" i="26"/>
  <c r="D171" i="6" s="1"/>
  <c r="D116" i="6"/>
  <c r="L74" i="26"/>
  <c r="L171" i="6" s="1"/>
  <c r="L116" i="6"/>
  <c r="D47" i="9"/>
  <c r="D75" i="26"/>
  <c r="D172" i="6" s="1"/>
  <c r="D117" i="6"/>
  <c r="L75" i="26"/>
  <c r="L172" i="6" s="1"/>
  <c r="L117" i="6"/>
  <c r="D76" i="26"/>
  <c r="D173" i="6" s="1"/>
  <c r="D118" i="6"/>
  <c r="L76" i="26"/>
  <c r="L173" i="6" s="1"/>
  <c r="L118" i="6"/>
  <c r="H220" i="15"/>
  <c r="J57" i="10"/>
  <c r="J58" i="10"/>
  <c r="N134" i="11"/>
  <c r="N145" i="11"/>
  <c r="F112" i="31"/>
  <c r="N112" i="31"/>
  <c r="H78" i="18"/>
  <c r="H108" i="6"/>
  <c r="P78" i="18"/>
  <c r="P108" i="6"/>
  <c r="G98" i="14"/>
  <c r="G159" i="6" s="1"/>
  <c r="G104" i="6"/>
  <c r="O100" i="14"/>
  <c r="O161" i="6" s="1"/>
  <c r="O106" i="6"/>
  <c r="C220" i="15"/>
  <c r="G134" i="11"/>
  <c r="D57" i="10"/>
  <c r="D58" i="10"/>
  <c r="D61" i="10"/>
  <c r="H129" i="6"/>
  <c r="I112" i="31"/>
  <c r="N47" i="9"/>
  <c r="E78" i="18"/>
  <c r="E100" i="18"/>
  <c r="E163" i="6" s="1"/>
  <c r="E108" i="6"/>
  <c r="E157" i="21"/>
  <c r="M78" i="18"/>
  <c r="M100" i="18"/>
  <c r="M163" i="6" s="1"/>
  <c r="M108" i="6"/>
  <c r="E101" i="18"/>
  <c r="E164" i="6" s="1"/>
  <c r="E109" i="6"/>
  <c r="H166" i="6"/>
  <c r="G53" i="10"/>
  <c r="G65" i="10"/>
  <c r="G154" i="6" s="1"/>
  <c r="G99" i="6"/>
  <c r="K115" i="13"/>
  <c r="J61" i="10"/>
  <c r="E98" i="13"/>
  <c r="I98" i="13"/>
  <c r="N50" i="6"/>
  <c r="N128" i="6"/>
  <c r="H128" i="6"/>
  <c r="N78" i="18"/>
  <c r="N108" i="6"/>
  <c r="G112" i="31"/>
  <c r="B103" i="6"/>
  <c r="B97" i="14"/>
  <c r="B158" i="6" s="1"/>
  <c r="L128" i="6"/>
  <c r="H51" i="47"/>
  <c r="I80" i="43"/>
  <c r="Q80" i="43"/>
  <c r="Q68" i="47"/>
  <c r="N71" i="39"/>
  <c r="H50" i="35"/>
  <c r="P50" i="35"/>
  <c r="P71" i="39"/>
  <c r="I71" i="35"/>
  <c r="M71" i="35"/>
  <c r="Q71" i="35"/>
  <c r="B133" i="27"/>
  <c r="N143" i="27"/>
  <c r="D73" i="26"/>
  <c r="D170" i="6" s="1"/>
  <c r="D68" i="6"/>
  <c r="D141" i="6" s="1"/>
  <c r="P68" i="6"/>
  <c r="P141" i="6" s="1"/>
  <c r="G180" i="25"/>
  <c r="G59" i="22"/>
  <c r="O180" i="25"/>
  <c r="O59" i="22"/>
  <c r="G191" i="25"/>
  <c r="G60" i="22"/>
  <c r="O191" i="25"/>
  <c r="O60" i="22"/>
  <c r="G202" i="25"/>
  <c r="G61" i="22"/>
  <c r="O202" i="25"/>
  <c r="O61" i="22"/>
  <c r="H180" i="23"/>
  <c r="H191" i="23"/>
  <c r="H202" i="23"/>
  <c r="P94" i="18"/>
  <c r="F88" i="18"/>
  <c r="N214" i="19"/>
  <c r="N226" i="19"/>
  <c r="N237" i="19"/>
  <c r="G50" i="39"/>
  <c r="O71" i="39"/>
  <c r="H133" i="27"/>
  <c r="L143" i="27"/>
  <c r="H153" i="27"/>
  <c r="L153" i="27"/>
  <c r="J180" i="23"/>
  <c r="J191" i="23"/>
  <c r="J202" i="23"/>
  <c r="B94" i="18"/>
  <c r="H214" i="19"/>
  <c r="L88" i="18"/>
  <c r="D226" i="19"/>
  <c r="D237" i="19"/>
  <c r="B60" i="6"/>
  <c r="B133" i="6" s="1"/>
  <c r="F100" i="18"/>
  <c r="F163" i="6" s="1"/>
  <c r="N100" i="18"/>
  <c r="N163" i="6" s="1"/>
  <c r="B95" i="29"/>
  <c r="M98" i="14"/>
  <c r="M159" i="6" s="1"/>
  <c r="M104" i="6"/>
  <c r="M100" i="14"/>
  <c r="M161" i="6" s="1"/>
  <c r="M106" i="6"/>
  <c r="P57" i="10"/>
  <c r="P58" i="10"/>
  <c r="P61" i="10"/>
  <c r="C112" i="31"/>
  <c r="H74" i="26"/>
  <c r="H171" i="6" s="1"/>
  <c r="H116" i="6"/>
  <c r="P74" i="26"/>
  <c r="P171" i="6" s="1"/>
  <c r="P116" i="6"/>
  <c r="L47" i="9"/>
  <c r="H75" i="26"/>
  <c r="H172" i="6" s="1"/>
  <c r="H117" i="6"/>
  <c r="P75" i="26"/>
  <c r="P172" i="6" s="1"/>
  <c r="P117" i="6"/>
  <c r="H76" i="26"/>
  <c r="H173" i="6" s="1"/>
  <c r="H118" i="6"/>
  <c r="P76" i="26"/>
  <c r="P173" i="6" s="1"/>
  <c r="P118" i="6"/>
  <c r="M111" i="6"/>
  <c r="I58" i="22"/>
  <c r="I76" i="22"/>
  <c r="I167" i="6" s="1"/>
  <c r="I112" i="6"/>
  <c r="Q58" i="22"/>
  <c r="Q76" i="22"/>
  <c r="Q167" i="6" s="1"/>
  <c r="Q112" i="6"/>
  <c r="I78" i="22"/>
  <c r="I169" i="6" s="1"/>
  <c r="I114" i="6"/>
  <c r="Q78" i="22"/>
  <c r="Q169" i="6" s="1"/>
  <c r="Q114" i="6"/>
  <c r="P220" i="15"/>
  <c r="D229" i="15"/>
  <c r="H229" i="15"/>
  <c r="L229" i="15"/>
  <c r="P229" i="15"/>
  <c r="D239" i="15"/>
  <c r="H239" i="15"/>
  <c r="L239" i="15"/>
  <c r="P239" i="15"/>
  <c r="D249" i="15"/>
  <c r="H249" i="15"/>
  <c r="L249" i="15"/>
  <c r="P249" i="15"/>
  <c r="J103" i="6"/>
  <c r="J97" i="14"/>
  <c r="J158" i="6" s="1"/>
  <c r="F134" i="11"/>
  <c r="F145" i="11"/>
  <c r="J112" i="31"/>
  <c r="D78" i="18"/>
  <c r="D108" i="6"/>
  <c r="L78" i="18"/>
  <c r="L108" i="6"/>
  <c r="O98" i="14"/>
  <c r="O159" i="6" s="1"/>
  <c r="O104" i="6"/>
  <c r="G100" i="14"/>
  <c r="G161" i="6" s="1"/>
  <c r="G106" i="6"/>
  <c r="P129" i="6"/>
  <c r="P72" i="53"/>
  <c r="Q112" i="31"/>
  <c r="F47" i="9"/>
  <c r="I78" i="18"/>
  <c r="I100" i="18"/>
  <c r="I163" i="6" s="1"/>
  <c r="I108" i="6"/>
  <c r="Q78" i="18"/>
  <c r="Q100" i="18"/>
  <c r="Q163" i="6" s="1"/>
  <c r="Q108" i="6"/>
  <c r="E175" i="21"/>
  <c r="M101" i="18"/>
  <c r="M164" i="6" s="1"/>
  <c r="M109" i="6"/>
  <c r="C98" i="13"/>
  <c r="K98" i="13"/>
  <c r="C115" i="13"/>
  <c r="B220" i="15"/>
  <c r="H134" i="11"/>
  <c r="H145" i="11"/>
  <c r="P98" i="6"/>
  <c r="P64" i="10"/>
  <c r="P153" i="6" s="1"/>
  <c r="O53" i="10"/>
  <c r="O65" i="10"/>
  <c r="O154" i="6" s="1"/>
  <c r="O99" i="6"/>
  <c r="G66" i="10"/>
  <c r="G155" i="6" s="1"/>
  <c r="G100" i="6"/>
  <c r="O66" i="10"/>
  <c r="O155" i="6" s="1"/>
  <c r="O100" i="6"/>
  <c r="F128" i="6"/>
  <c r="I77" i="22"/>
  <c r="I168" i="6" s="1"/>
  <c r="I113" i="6"/>
  <c r="Q101" i="18"/>
  <c r="Q164" i="6" s="1"/>
  <c r="Q109" i="6"/>
  <c r="N220" i="15"/>
  <c r="B229" i="15"/>
  <c r="F229" i="15"/>
  <c r="J229" i="15"/>
  <c r="N229" i="15"/>
  <c r="B239" i="15"/>
  <c r="F239" i="15"/>
  <c r="J239" i="15"/>
  <c r="N239" i="15"/>
  <c r="B249" i="15"/>
  <c r="F249" i="15"/>
  <c r="J249" i="15"/>
  <c r="N249" i="15"/>
  <c r="N103" i="6"/>
  <c r="N97" i="14"/>
  <c r="N158" i="6" s="1"/>
  <c r="L134" i="11"/>
  <c r="L145" i="11"/>
  <c r="K53" i="10"/>
  <c r="K65" i="10"/>
  <c r="K154" i="6" s="1"/>
  <c r="K99" i="6"/>
  <c r="E66" i="10"/>
  <c r="E155" i="6" s="1"/>
  <c r="E100" i="6"/>
  <c r="M66" i="10"/>
  <c r="M155" i="6" s="1"/>
  <c r="M100" i="6"/>
  <c r="J128" i="6"/>
  <c r="F220" i="15"/>
  <c r="N101" i="6"/>
  <c r="N95" i="14"/>
  <c r="D134" i="11"/>
  <c r="D145" i="11"/>
  <c r="H98" i="6"/>
  <c r="H64" i="10"/>
  <c r="H153" i="6" s="1"/>
  <c r="C53" i="10"/>
  <c r="C65" i="10"/>
  <c r="C154" i="6" s="1"/>
  <c r="C99" i="6"/>
  <c r="E53" i="10"/>
  <c r="E65" i="10"/>
  <c r="E154" i="6" s="1"/>
  <c r="E99" i="6"/>
  <c r="I53" i="10"/>
  <c r="I65" i="10"/>
  <c r="I154" i="6" s="1"/>
  <c r="I99" i="6"/>
  <c r="M53" i="10"/>
  <c r="M65" i="10"/>
  <c r="M154" i="6" s="1"/>
  <c r="M99" i="6"/>
  <c r="Q53" i="10"/>
  <c r="Q65" i="10"/>
  <c r="Q154" i="6" s="1"/>
  <c r="Q99" i="6"/>
  <c r="I66" i="10"/>
  <c r="I155" i="6" s="1"/>
  <c r="I100" i="6"/>
  <c r="Q66" i="10"/>
  <c r="Q155" i="6" s="1"/>
  <c r="Q100" i="6"/>
  <c r="B128" i="6"/>
  <c r="P73" i="26" l="1"/>
  <c r="P170" i="6" s="1"/>
  <c r="I26" i="7"/>
  <c r="I5" i="7" s="1"/>
  <c r="J73" i="26"/>
  <c r="J170" i="6" s="1"/>
  <c r="D200" i="17"/>
  <c r="O157" i="21"/>
  <c r="O129" i="25"/>
  <c r="O162" i="25"/>
  <c r="N73" i="26"/>
  <c r="N170" i="6" s="1"/>
  <c r="I5" i="9"/>
  <c r="I52" i="9" s="1"/>
  <c r="G46" i="8"/>
  <c r="L73" i="26"/>
  <c r="L170" i="6" s="1"/>
  <c r="B73" i="26"/>
  <c r="B170" i="6" s="1"/>
  <c r="I5" i="8"/>
  <c r="K143" i="25"/>
  <c r="O143" i="25"/>
  <c r="G162" i="25"/>
  <c r="B5" i="8"/>
  <c r="B41" i="8" s="1"/>
  <c r="C47" i="8"/>
  <c r="C43" i="8"/>
  <c r="M5" i="7"/>
  <c r="M47" i="7" s="1"/>
  <c r="H5" i="9"/>
  <c r="H52" i="9" s="1"/>
  <c r="G45" i="8"/>
  <c r="Q5" i="8"/>
  <c r="Q44" i="8" s="1"/>
  <c r="C45" i="8"/>
  <c r="F53" i="9"/>
  <c r="C26" i="7"/>
  <c r="C5" i="7" s="1"/>
  <c r="C41" i="7" s="1"/>
  <c r="K26" i="7"/>
  <c r="K5" i="7" s="1"/>
  <c r="K46" i="7" s="1"/>
  <c r="F52" i="9"/>
  <c r="C5" i="9"/>
  <c r="C53" i="9" s="1"/>
  <c r="N5" i="9"/>
  <c r="N51" i="9" s="1"/>
  <c r="O5" i="9"/>
  <c r="O51" i="9" s="1"/>
  <c r="J5" i="9"/>
  <c r="J51" i="9" s="1"/>
  <c r="E5" i="9"/>
  <c r="E52" i="9" s="1"/>
  <c r="K5" i="9"/>
  <c r="K53" i="9" s="1"/>
  <c r="L5" i="9"/>
  <c r="H5" i="8"/>
  <c r="H43" i="8" s="1"/>
  <c r="J5" i="8"/>
  <c r="J45" i="8" s="1"/>
  <c r="L5" i="8"/>
  <c r="L41" i="8" s="1"/>
  <c r="M5" i="8"/>
  <c r="M47" i="8" s="1"/>
  <c r="N5" i="8"/>
  <c r="N44" i="8" s="1"/>
  <c r="G43" i="8"/>
  <c r="G42" i="8"/>
  <c r="G47" i="8"/>
  <c r="G41" i="8"/>
  <c r="K46" i="8"/>
  <c r="K45" i="8"/>
  <c r="K43" i="8"/>
  <c r="K47" i="8"/>
  <c r="K44" i="8"/>
  <c r="K42" i="8"/>
  <c r="K41" i="8"/>
  <c r="E42" i="8"/>
  <c r="E43" i="8"/>
  <c r="E44" i="8"/>
  <c r="E46" i="8"/>
  <c r="E45" i="8"/>
  <c r="E41" i="8"/>
  <c r="E47" i="8"/>
  <c r="G52" i="9"/>
  <c r="G51" i="9"/>
  <c r="G53" i="9"/>
  <c r="Q26" i="7"/>
  <c r="Q5" i="7" s="1"/>
  <c r="I115" i="6"/>
  <c r="M5" i="9"/>
  <c r="M115" i="6"/>
  <c r="E26" i="7"/>
  <c r="E5" i="7" s="1"/>
  <c r="O26" i="7"/>
  <c r="O5" i="7" s="1"/>
  <c r="K115" i="6"/>
  <c r="O115" i="6"/>
  <c r="E162" i="25"/>
  <c r="O5" i="8"/>
  <c r="C162" i="25"/>
  <c r="D47" i="8"/>
  <c r="Q115" i="6"/>
  <c r="C143" i="25"/>
  <c r="I73" i="26"/>
  <c r="I170" i="6" s="1"/>
  <c r="F101" i="6"/>
  <c r="F26" i="7"/>
  <c r="F5" i="7" s="1"/>
  <c r="D95" i="14"/>
  <c r="D156" i="6" s="1"/>
  <c r="F103" i="6"/>
  <c r="J95" i="14"/>
  <c r="J156" i="6" s="1"/>
  <c r="F95" i="14"/>
  <c r="F156" i="6" s="1"/>
  <c r="B50" i="6"/>
  <c r="F97" i="14"/>
  <c r="F158" i="6" s="1"/>
  <c r="P26" i="7"/>
  <c r="P5" i="7" s="1"/>
  <c r="B26" i="7"/>
  <c r="B5" i="7" s="1"/>
  <c r="B47" i="7" s="1"/>
  <c r="G26" i="7"/>
  <c r="L26" i="7"/>
  <c r="L5" i="7" s="1"/>
  <c r="H26" i="7"/>
  <c r="H5" i="7" s="1"/>
  <c r="B95" i="14"/>
  <c r="B156" i="6" s="1"/>
  <c r="D26" i="7"/>
  <c r="D5" i="7" s="1"/>
  <c r="P97" i="14"/>
  <c r="P158" i="6" s="1"/>
  <c r="P103" i="6"/>
  <c r="P72" i="14"/>
  <c r="J26" i="7"/>
  <c r="J5" i="7" s="1"/>
  <c r="N26" i="7"/>
  <c r="N5" i="7" s="1"/>
  <c r="Q52" i="9"/>
  <c r="Q53" i="9"/>
  <c r="Q51" i="9"/>
  <c r="L101" i="6"/>
  <c r="L95" i="14"/>
  <c r="H50" i="6"/>
  <c r="E114" i="6"/>
  <c r="E78" i="22"/>
  <c r="E169" i="6" s="1"/>
  <c r="G143" i="25"/>
  <c r="C42" i="8"/>
  <c r="D50" i="6"/>
  <c r="C46" i="8"/>
  <c r="C41" i="8"/>
  <c r="E58" i="22"/>
  <c r="K162" i="25"/>
  <c r="F50" i="6"/>
  <c r="D44" i="8"/>
  <c r="D45" i="8"/>
  <c r="K50" i="6"/>
  <c r="N166" i="6"/>
  <c r="M50" i="6"/>
  <c r="O101" i="18"/>
  <c r="O164" i="6" s="1"/>
  <c r="O109" i="6"/>
  <c r="J50" i="6"/>
  <c r="F44" i="8"/>
  <c r="P50" i="6"/>
  <c r="F43" i="8"/>
  <c r="D43" i="8"/>
  <c r="D42" i="8"/>
  <c r="D46" i="8"/>
  <c r="D41" i="8"/>
  <c r="O78" i="18"/>
  <c r="O100" i="18"/>
  <c r="O163" i="6" s="1"/>
  <c r="O108" i="6"/>
  <c r="Q141" i="6"/>
  <c r="Q50" i="6"/>
  <c r="O175" i="21"/>
  <c r="G50" i="6"/>
  <c r="H103" i="6"/>
  <c r="H72" i="14"/>
  <c r="H97" i="14"/>
  <c r="H158" i="6" s="1"/>
  <c r="C50" i="6"/>
  <c r="I141" i="6"/>
  <c r="I50" i="6"/>
  <c r="O50" i="6"/>
  <c r="E141" i="6"/>
  <c r="E50" i="6"/>
  <c r="E98" i="6"/>
  <c r="E64" i="10"/>
  <c r="E153" i="6" s="1"/>
  <c r="M107" i="6"/>
  <c r="M99" i="18"/>
  <c r="M162" i="6" s="1"/>
  <c r="I97" i="14"/>
  <c r="I158" i="6" s="1"/>
  <c r="I103" i="6"/>
  <c r="I72" i="14"/>
  <c r="I98" i="6"/>
  <c r="I64" i="10"/>
  <c r="I153" i="6" s="1"/>
  <c r="K98" i="6"/>
  <c r="K64" i="10"/>
  <c r="K153" i="6" s="1"/>
  <c r="F47" i="8"/>
  <c r="F42" i="8"/>
  <c r="O58" i="22"/>
  <c r="O76" i="22"/>
  <c r="O167" i="6" s="1"/>
  <c r="O112" i="6"/>
  <c r="N107" i="6"/>
  <c r="N97" i="6" s="1"/>
  <c r="K77" i="22"/>
  <c r="K168" i="6" s="1"/>
  <c r="K113" i="6"/>
  <c r="K58" i="22"/>
  <c r="K76" i="22"/>
  <c r="K167" i="6" s="1"/>
  <c r="K112" i="6"/>
  <c r="I53" i="9"/>
  <c r="K97" i="14"/>
  <c r="K158" i="6" s="1"/>
  <c r="K103" i="6"/>
  <c r="K72" i="14"/>
  <c r="P53" i="9"/>
  <c r="Q97" i="14"/>
  <c r="Q158" i="6" s="1"/>
  <c r="Q103" i="6"/>
  <c r="Q72" i="14"/>
  <c r="B107" i="6"/>
  <c r="N156" i="6"/>
  <c r="O78" i="22"/>
  <c r="O169" i="6" s="1"/>
  <c r="O114" i="6"/>
  <c r="O77" i="22"/>
  <c r="O168" i="6" s="1"/>
  <c r="O113" i="6"/>
  <c r="G58" i="22"/>
  <c r="G76" i="22"/>
  <c r="G167" i="6" s="1"/>
  <c r="G112" i="6"/>
  <c r="K78" i="22"/>
  <c r="K169" i="6" s="1"/>
  <c r="K114" i="6"/>
  <c r="M98" i="6"/>
  <c r="M64" i="10"/>
  <c r="M153" i="6" s="1"/>
  <c r="C98" i="6"/>
  <c r="C64" i="10"/>
  <c r="C153" i="6" s="1"/>
  <c r="F45" i="8"/>
  <c r="O98" i="6"/>
  <c r="O64" i="10"/>
  <c r="O153" i="6" s="1"/>
  <c r="I107" i="6"/>
  <c r="I99" i="18"/>
  <c r="I162" i="6" s="1"/>
  <c r="O97" i="14"/>
  <c r="O158" i="6" s="1"/>
  <c r="O103" i="6"/>
  <c r="O72" i="14"/>
  <c r="D107" i="6"/>
  <c r="D97" i="6" s="1"/>
  <c r="D99" i="18"/>
  <c r="D162" i="6" s="1"/>
  <c r="G78" i="22"/>
  <c r="G169" i="6" s="1"/>
  <c r="G114" i="6"/>
  <c r="G77" i="22"/>
  <c r="G168" i="6" s="1"/>
  <c r="G113" i="6"/>
  <c r="P107" i="6"/>
  <c r="P99" i="18"/>
  <c r="P162" i="6" s="1"/>
  <c r="D51" i="9"/>
  <c r="N99" i="18"/>
  <c r="C78" i="22"/>
  <c r="C169" i="6" s="1"/>
  <c r="C114" i="6"/>
  <c r="L50" i="6"/>
  <c r="C97" i="14"/>
  <c r="C158" i="6" s="1"/>
  <c r="C103" i="6"/>
  <c r="C72" i="14"/>
  <c r="F107" i="6"/>
  <c r="F97" i="6" s="1"/>
  <c r="B97" i="6"/>
  <c r="L107" i="6"/>
  <c r="L99" i="18"/>
  <c r="L162" i="6" s="1"/>
  <c r="Q111" i="6"/>
  <c r="Q75" i="22"/>
  <c r="Q166" i="6" s="1"/>
  <c r="G98" i="6"/>
  <c r="G64" i="10"/>
  <c r="G153" i="6" s="1"/>
  <c r="E107" i="6"/>
  <c r="E99" i="18"/>
  <c r="E162" i="6" s="1"/>
  <c r="G97" i="14"/>
  <c r="G158" i="6" s="1"/>
  <c r="G103" i="6"/>
  <c r="G72" i="14"/>
  <c r="H107" i="6"/>
  <c r="H99" i="18"/>
  <c r="H162" i="6" s="1"/>
  <c r="C58" i="22"/>
  <c r="C76" i="22"/>
  <c r="C167" i="6" s="1"/>
  <c r="C112" i="6"/>
  <c r="Q98" i="6"/>
  <c r="Q64" i="10"/>
  <c r="Q153" i="6" s="1"/>
  <c r="I51" i="9"/>
  <c r="F46" i="8"/>
  <c r="Q107" i="6"/>
  <c r="Q99" i="18"/>
  <c r="Q162" i="6" s="1"/>
  <c r="I111" i="6"/>
  <c r="I75" i="22"/>
  <c r="I166" i="6" s="1"/>
  <c r="M97" i="14"/>
  <c r="M158" i="6" s="1"/>
  <c r="M103" i="6"/>
  <c r="M72" i="14"/>
  <c r="E97" i="14"/>
  <c r="E158" i="6" s="1"/>
  <c r="E103" i="6"/>
  <c r="E72" i="14"/>
  <c r="C77" i="22"/>
  <c r="C168" i="6" s="1"/>
  <c r="C113" i="6"/>
  <c r="B5" i="9"/>
  <c r="B52" i="9" s="1"/>
  <c r="D53" i="9"/>
  <c r="J107" i="6"/>
  <c r="J97" i="6" s="1"/>
  <c r="B45" i="8" l="1"/>
  <c r="N46" i="8"/>
  <c r="B44" i="8"/>
  <c r="Q43" i="8"/>
  <c r="B47" i="8"/>
  <c r="B43" i="8"/>
  <c r="Q46" i="8"/>
  <c r="Q42" i="8"/>
  <c r="Q41" i="8"/>
  <c r="Q40" i="8" s="1"/>
  <c r="B42" i="8"/>
  <c r="J42" i="8"/>
  <c r="Q47" i="8"/>
  <c r="Q45" i="8"/>
  <c r="M45" i="7"/>
  <c r="K43" i="7"/>
  <c r="K42" i="7"/>
  <c r="C44" i="7"/>
  <c r="C46" i="7"/>
  <c r="B46" i="8"/>
  <c r="J41" i="8"/>
  <c r="O44" i="7"/>
  <c r="O45" i="7"/>
  <c r="O46" i="7"/>
  <c r="O47" i="7"/>
  <c r="F46" i="9"/>
  <c r="C52" i="9"/>
  <c r="L47" i="8"/>
  <c r="H41" i="8"/>
  <c r="G40" i="8"/>
  <c r="H45" i="8"/>
  <c r="H46" i="8"/>
  <c r="H42" i="8"/>
  <c r="M41" i="8"/>
  <c r="M42" i="8"/>
  <c r="M44" i="8"/>
  <c r="J43" i="8"/>
  <c r="M43" i="8"/>
  <c r="J44" i="8"/>
  <c r="M46" i="8"/>
  <c r="K45" i="7"/>
  <c r="K47" i="7"/>
  <c r="O41" i="7"/>
  <c r="J46" i="8"/>
  <c r="J47" i="8"/>
  <c r="H47" i="8"/>
  <c r="C45" i="7"/>
  <c r="K44" i="7"/>
  <c r="C47" i="7"/>
  <c r="K51" i="9"/>
  <c r="G46" i="9"/>
  <c r="C51" i="9"/>
  <c r="C46" i="9" s="1"/>
  <c r="K41" i="7"/>
  <c r="N52" i="9"/>
  <c r="C42" i="7"/>
  <c r="C43" i="7"/>
  <c r="K52" i="9"/>
  <c r="K46" i="9" s="1"/>
  <c r="O53" i="9"/>
  <c r="J52" i="9"/>
  <c r="O52" i="9"/>
  <c r="E51" i="9"/>
  <c r="J53" i="9"/>
  <c r="E53" i="9"/>
  <c r="E46" i="9" s="1"/>
  <c r="Q46" i="9"/>
  <c r="O43" i="7"/>
  <c r="O42" i="7"/>
  <c r="N53" i="9"/>
  <c r="N41" i="8"/>
  <c r="N43" i="8"/>
  <c r="E40" i="8"/>
  <c r="H44" i="8"/>
  <c r="L42" i="8"/>
  <c r="L46" i="8"/>
  <c r="L44" i="8"/>
  <c r="L43" i="8"/>
  <c r="N47" i="8"/>
  <c r="K40" i="8"/>
  <c r="L45" i="8"/>
  <c r="M45" i="8"/>
  <c r="N42" i="8"/>
  <c r="N45" i="8"/>
  <c r="F47" i="7"/>
  <c r="M53" i="9"/>
  <c r="M52" i="9"/>
  <c r="O42" i="8"/>
  <c r="O44" i="8"/>
  <c r="O43" i="8"/>
  <c r="O41" i="8"/>
  <c r="O45" i="8"/>
  <c r="O47" i="8"/>
  <c r="O46" i="8"/>
  <c r="M51" i="9"/>
  <c r="C40" i="8"/>
  <c r="N47" i="7"/>
  <c r="L47" i="7"/>
  <c r="B152" i="6"/>
  <c r="J152" i="6"/>
  <c r="P101" i="6"/>
  <c r="P97" i="6" s="1"/>
  <c r="P152" i="6" s="1"/>
  <c r="P95" i="14"/>
  <c r="P156" i="6" s="1"/>
  <c r="G5" i="7"/>
  <c r="G47" i="7" s="1"/>
  <c r="L97" i="6"/>
  <c r="H47" i="7"/>
  <c r="D152" i="6"/>
  <c r="J47" i="7"/>
  <c r="E75" i="22"/>
  <c r="E166" i="6" s="1"/>
  <c r="E111" i="6"/>
  <c r="M42" i="7"/>
  <c r="M46" i="7"/>
  <c r="D40" i="8"/>
  <c r="L156" i="6"/>
  <c r="F40" i="8"/>
  <c r="E47" i="7"/>
  <c r="D46" i="9"/>
  <c r="M44" i="7"/>
  <c r="I46" i="9"/>
  <c r="I47" i="8"/>
  <c r="I44" i="8"/>
  <c r="I45" i="8"/>
  <c r="I41" i="8"/>
  <c r="I43" i="8"/>
  <c r="I46" i="8"/>
  <c r="I42" i="8"/>
  <c r="H101" i="6"/>
  <c r="H97" i="6" s="1"/>
  <c r="H152" i="6" s="1"/>
  <c r="H95" i="14"/>
  <c r="H156" i="6" s="1"/>
  <c r="E43" i="7"/>
  <c r="E44" i="7"/>
  <c r="E41" i="7"/>
  <c r="E42" i="7"/>
  <c r="E45" i="7"/>
  <c r="E46" i="7"/>
  <c r="O107" i="6"/>
  <c r="O99" i="18"/>
  <c r="O162" i="6" s="1"/>
  <c r="M43" i="7"/>
  <c r="M41" i="7"/>
  <c r="H53" i="9"/>
  <c r="F152" i="6"/>
  <c r="N152" i="6"/>
  <c r="M95" i="14"/>
  <c r="M156" i="6" s="1"/>
  <c r="M101" i="6"/>
  <c r="M97" i="6" s="1"/>
  <c r="L52" i="9"/>
  <c r="L51" i="9"/>
  <c r="N41" i="7"/>
  <c r="N42" i="7"/>
  <c r="N43" i="7"/>
  <c r="N44" i="7"/>
  <c r="N46" i="7"/>
  <c r="N45" i="7"/>
  <c r="C95" i="14"/>
  <c r="C156" i="6" s="1"/>
  <c r="C101" i="6"/>
  <c r="O95" i="14"/>
  <c r="O156" i="6" s="1"/>
  <c r="O101" i="6"/>
  <c r="K111" i="6"/>
  <c r="K75" i="22"/>
  <c r="K166" i="6" s="1"/>
  <c r="O111" i="6"/>
  <c r="O75" i="22"/>
  <c r="O166" i="6" s="1"/>
  <c r="L41" i="7"/>
  <c r="L42" i="7"/>
  <c r="L43" i="7"/>
  <c r="L44" i="7"/>
  <c r="L46" i="7"/>
  <c r="L45" i="7"/>
  <c r="C111" i="6"/>
  <c r="C75" i="22"/>
  <c r="C166" i="6" s="1"/>
  <c r="B53" i="9"/>
  <c r="B51" i="9"/>
  <c r="E95" i="14"/>
  <c r="E156" i="6" s="1"/>
  <c r="E101" i="6"/>
  <c r="G95" i="14"/>
  <c r="G156" i="6" s="1"/>
  <c r="G101" i="6"/>
  <c r="L53" i="9"/>
  <c r="P41" i="7"/>
  <c r="P42" i="7"/>
  <c r="P43" i="7"/>
  <c r="P44" i="7"/>
  <c r="P46" i="7"/>
  <c r="P45" i="7"/>
  <c r="N162" i="6"/>
  <c r="P43" i="8"/>
  <c r="P44" i="8"/>
  <c r="P46" i="8"/>
  <c r="P42" i="8"/>
  <c r="P41" i="8"/>
  <c r="P45" i="8"/>
  <c r="D41" i="7"/>
  <c r="D42" i="7"/>
  <c r="D43" i="7"/>
  <c r="D44" i="7"/>
  <c r="D46" i="7"/>
  <c r="D45" i="7"/>
  <c r="P51" i="9"/>
  <c r="P52" i="9"/>
  <c r="K95" i="14"/>
  <c r="K156" i="6" s="1"/>
  <c r="K101" i="6"/>
  <c r="B41" i="7"/>
  <c r="B42" i="7"/>
  <c r="B43" i="7"/>
  <c r="B44" i="7"/>
  <c r="B46" i="7"/>
  <c r="B45" i="7"/>
  <c r="F41" i="7"/>
  <c r="F42" i="7"/>
  <c r="F43" i="7"/>
  <c r="F44" i="7"/>
  <c r="F46" i="7"/>
  <c r="F45" i="7"/>
  <c r="I95" i="14"/>
  <c r="I156" i="6" s="1"/>
  <c r="I101" i="6"/>
  <c r="I97" i="6" s="1"/>
  <c r="H51" i="9"/>
  <c r="P47" i="7"/>
  <c r="H41" i="7"/>
  <c r="H42" i="7"/>
  <c r="H43" i="7"/>
  <c r="H44" i="7"/>
  <c r="H46" i="7"/>
  <c r="H45" i="7"/>
  <c r="D47" i="7"/>
  <c r="P47" i="8"/>
  <c r="G111" i="6"/>
  <c r="G75" i="22"/>
  <c r="G166" i="6" s="1"/>
  <c r="Q95" i="14"/>
  <c r="Q156" i="6" s="1"/>
  <c r="Q101" i="6"/>
  <c r="Q97" i="6" s="1"/>
  <c r="J41" i="7"/>
  <c r="J42" i="7"/>
  <c r="J43" i="7"/>
  <c r="J44" i="7"/>
  <c r="J46" i="7"/>
  <c r="J45" i="7"/>
  <c r="B40" i="8" l="1"/>
  <c r="J40" i="8"/>
  <c r="E97" i="6"/>
  <c r="H40" i="8"/>
  <c r="O40" i="7"/>
  <c r="K40" i="7"/>
  <c r="N46" i="9"/>
  <c r="M40" i="8"/>
  <c r="J46" i="9"/>
  <c r="C40" i="7"/>
  <c r="O46" i="9"/>
  <c r="L40" i="8"/>
  <c r="L152" i="6"/>
  <c r="M46" i="9"/>
  <c r="N40" i="8"/>
  <c r="O40" i="8"/>
  <c r="O97" i="6"/>
  <c r="O152" i="6" s="1"/>
  <c r="C97" i="6"/>
  <c r="K97" i="6"/>
  <c r="K152" i="6" s="1"/>
  <c r="G41" i="7"/>
  <c r="G46" i="7"/>
  <c r="G44" i="7"/>
  <c r="G43" i="7"/>
  <c r="G45" i="7"/>
  <c r="G42" i="7"/>
  <c r="G97" i="6"/>
  <c r="G152" i="6" s="1"/>
  <c r="M40" i="7"/>
  <c r="E40" i="7"/>
  <c r="B40" i="7"/>
  <c r="I43" i="7"/>
  <c r="I44" i="7"/>
  <c r="I41" i="7"/>
  <c r="I45" i="7"/>
  <c r="I42" i="7"/>
  <c r="I46" i="7"/>
  <c r="H46" i="9"/>
  <c r="I47" i="7"/>
  <c r="Q42" i="7"/>
  <c r="Q45" i="7"/>
  <c r="Q44" i="7"/>
  <c r="Q43" i="7"/>
  <c r="Q41" i="7"/>
  <c r="Q46" i="7"/>
  <c r="Q47" i="7"/>
  <c r="N40" i="7"/>
  <c r="I40" i="8"/>
  <c r="Q152" i="6"/>
  <c r="I152" i="6"/>
  <c r="E152" i="6"/>
  <c r="B46" i="9"/>
  <c r="M152" i="6"/>
  <c r="J40" i="7"/>
  <c r="H40" i="7"/>
  <c r="P46" i="9"/>
  <c r="D40" i="7"/>
  <c r="P40" i="8"/>
  <c r="L46" i="9"/>
  <c r="F40" i="7"/>
  <c r="P40" i="7"/>
  <c r="L40" i="7"/>
  <c r="C152" i="6" l="1"/>
  <c r="G40" i="7"/>
  <c r="I40" i="7"/>
  <c r="Q40" i="7"/>
</calcChain>
</file>

<file path=xl/sharedStrings.xml><?xml version="1.0" encoding="utf-8"?>
<sst xmlns="http://schemas.openxmlformats.org/spreadsheetml/2006/main" count="5361" uniqueCount="397">
  <si>
    <t>detailed split of CO2 emissions</t>
  </si>
  <si>
    <t>detailed split of useful energy demand</t>
  </si>
  <si>
    <t>detailed split of final energy consumption</t>
  </si>
  <si>
    <t>Other Industrial Sectors</t>
  </si>
  <si>
    <t>Wood and wood products</t>
  </si>
  <si>
    <t>Textiles and leather</t>
  </si>
  <si>
    <t>Machinery Equipment</t>
  </si>
  <si>
    <t>Transport Equipment</t>
  </si>
  <si>
    <t>Food, beverages and tobacco</t>
  </si>
  <si>
    <t>Pulp, paper and printing</t>
  </si>
  <si>
    <t>Non-metallic mineral products</t>
  </si>
  <si>
    <t>Chemicals Industry</t>
  </si>
  <si>
    <t>Non Ferrous Metals</t>
  </si>
  <si>
    <t>Iron and steel</t>
  </si>
  <si>
    <t>split of useful energy demand</t>
  </si>
  <si>
    <t>split of final energy consumption</t>
  </si>
  <si>
    <t>Industrial sectors summary</t>
  </si>
  <si>
    <t>Description</t>
  </si>
  <si>
    <t>Sheet</t>
  </si>
  <si>
    <t>Click on the link to jump to the sheet</t>
  </si>
  <si>
    <t>Energy intensity (toe/physical output index)</t>
  </si>
  <si>
    <t>Electricity</t>
  </si>
  <si>
    <t>Steam distributed</t>
  </si>
  <si>
    <t>Biomass and wastes</t>
  </si>
  <si>
    <t>RES and wastes</t>
  </si>
  <si>
    <t>Derived gases</t>
  </si>
  <si>
    <t>Natural gas (incl. biogas)</t>
  </si>
  <si>
    <t>Gas</t>
  </si>
  <si>
    <t>Other liquids</t>
  </si>
  <si>
    <t>Residual fuel oil</t>
  </si>
  <si>
    <t>LPG</t>
  </si>
  <si>
    <t>Refinery gas</t>
  </si>
  <si>
    <t>Liquids</t>
  </si>
  <si>
    <t>Solids</t>
  </si>
  <si>
    <t>Paper production</t>
  </si>
  <si>
    <t>Pulp production</t>
  </si>
  <si>
    <t>Glass production</t>
  </si>
  <si>
    <t>Ceramics &amp; other NMM</t>
  </si>
  <si>
    <t>Cement</t>
  </si>
  <si>
    <t>Pharmaceutical products etc.</t>
  </si>
  <si>
    <t>Other chemicals</t>
  </si>
  <si>
    <t>Basic chemicals</t>
  </si>
  <si>
    <t>Other non-ferrous metals</t>
  </si>
  <si>
    <t>Aluminium - primary production</t>
  </si>
  <si>
    <t>Alumina production</t>
  </si>
  <si>
    <t>Electric arc</t>
  </si>
  <si>
    <t>Integrated steelworks</t>
  </si>
  <si>
    <t>Coke</t>
  </si>
  <si>
    <t>Hard coal and others</t>
  </si>
  <si>
    <t xml:space="preserve"> Other Industrial Sectors</t>
  </si>
  <si>
    <t xml:space="preserve"> Wood and wood products</t>
  </si>
  <si>
    <t xml:space="preserve"> Textiles and leather</t>
  </si>
  <si>
    <t xml:space="preserve"> Machinery Equipment</t>
  </si>
  <si>
    <t xml:space="preserve"> Transport Equipment</t>
  </si>
  <si>
    <t xml:space="preserve"> Food, beverages and tobacco</t>
  </si>
  <si>
    <t>Printing and media reproduction</t>
  </si>
  <si>
    <t xml:space="preserve">Paper production </t>
  </si>
  <si>
    <t xml:space="preserve">Glass production </t>
  </si>
  <si>
    <t>Basic chemicals  (kt of CO2 / ktoe energy)</t>
  </si>
  <si>
    <t>Aluminium production</t>
  </si>
  <si>
    <t>Emission intensity (kt of CO2 / ktoe)</t>
  </si>
  <si>
    <t xml:space="preserve">Basic chemicals </t>
  </si>
  <si>
    <t>Solvent use and other process emissions</t>
  </si>
  <si>
    <t>CO2 emissions (kt CO2)</t>
  </si>
  <si>
    <t>Other industrial sectors</t>
  </si>
  <si>
    <t>by sector</t>
  </si>
  <si>
    <t>Natural gas</t>
  </si>
  <si>
    <t>Naphtha</t>
  </si>
  <si>
    <t>Diesel oil</t>
  </si>
  <si>
    <t>by fuel (EUROSTAT DATA)</t>
  </si>
  <si>
    <t>Non-energy use (ktoe)</t>
  </si>
  <si>
    <t>Geothermal</t>
  </si>
  <si>
    <t>Solar</t>
  </si>
  <si>
    <t>Liquid biofuels</t>
  </si>
  <si>
    <t>Biogas</t>
  </si>
  <si>
    <t>Gases</t>
  </si>
  <si>
    <t>Diesel oil (without biofuels)</t>
  </si>
  <si>
    <t>Energy consumption (ktoe)</t>
  </si>
  <si>
    <t>Value added (M€2010)</t>
  </si>
  <si>
    <t>Low enthalpy heat</t>
  </si>
  <si>
    <t>Fans and pumps</t>
  </si>
  <si>
    <t>Motor drives</t>
  </si>
  <si>
    <t>Air compressors</t>
  </si>
  <si>
    <t>Lighting</t>
  </si>
  <si>
    <t>Market shares of energy uses (%)</t>
  </si>
  <si>
    <t>Other processes</t>
  </si>
  <si>
    <t>Biomass</t>
  </si>
  <si>
    <t>Steam processes</t>
  </si>
  <si>
    <t>All Industrial Sectors</t>
  </si>
  <si>
    <t>Detailed split of energy consumption (ktoe)</t>
  </si>
  <si>
    <t>Market shares of useful energy demand (%)</t>
  </si>
  <si>
    <t>Detailed split of useful energy demand (ktoe)</t>
  </si>
  <si>
    <t>Market shares of CO2 emissions (%)</t>
  </si>
  <si>
    <t>Solvent use and other process</t>
  </si>
  <si>
    <t>Non-Metallic Minerals</t>
  </si>
  <si>
    <t>Chemical and Petrochemical</t>
  </si>
  <si>
    <t>Non-Ferrous Metals</t>
  </si>
  <si>
    <t>Iron and Steel</t>
  </si>
  <si>
    <t>Process emissions</t>
  </si>
  <si>
    <t>Detailed split of CO2 emissions (kt of CO2)</t>
  </si>
  <si>
    <t>Electric arc (including process emissions)</t>
  </si>
  <si>
    <t>Integrated steelworks (including process emissions)</t>
  </si>
  <si>
    <t>Useful energy demand intensity (toe useful/t of output)</t>
  </si>
  <si>
    <t>Energy intensity (toe/t of output)</t>
  </si>
  <si>
    <t>Value added intensity (VA in €2010/t of output)</t>
  </si>
  <si>
    <t>by subsector (calibration output)</t>
  </si>
  <si>
    <t>process emissions</t>
  </si>
  <si>
    <t>Idle capacity (kt steel production)</t>
  </si>
  <si>
    <t>Decommissioned capacity (kt steel production)</t>
  </si>
  <si>
    <t>Capacity investment (kt steel production)</t>
  </si>
  <si>
    <t>Installed capacity (kt steel production)</t>
  </si>
  <si>
    <t>Physical output (kt steel)</t>
  </si>
  <si>
    <t>Steel: Products finishing</t>
  </si>
  <si>
    <t>Steel: Furnaces, Refining and Rolling</t>
  </si>
  <si>
    <t>Steel: Electric arc</t>
  </si>
  <si>
    <t>Steel: Smelters</t>
  </si>
  <si>
    <t>Steel: Blast /Basic oxygen furnace</t>
  </si>
  <si>
    <t>Steel: Sinter/Pellet making</t>
  </si>
  <si>
    <t>Energy intensity (kgoe per t of output)</t>
  </si>
  <si>
    <t>Steel: Products finishing - Electric</t>
  </si>
  <si>
    <t>Steel: Products finishing - Steam</t>
  </si>
  <si>
    <t>Steel: Products finishing - Thermal</t>
  </si>
  <si>
    <t>Steel: Furnaces, Refining and Rolling - Electric</t>
  </si>
  <si>
    <t>Steel: Furnaces, Refining and Rolling - Thermal</t>
  </si>
  <si>
    <t>Market shares of energy uses by subsector (%)</t>
  </si>
  <si>
    <t>Diesel oil (incl. biofuels)</t>
  </si>
  <si>
    <t>Solar and geothermal</t>
  </si>
  <si>
    <t>Detailed split of energy consumption by subsector (ktoe)</t>
  </si>
  <si>
    <t>Ratio of useful energy demand to final energy consumption (system efficiency indicator)</t>
  </si>
  <si>
    <t>Market shares of useful energy demand by subsector (%)</t>
  </si>
  <si>
    <t>Detailed split of useful energy demand by subsector (ktoe)</t>
  </si>
  <si>
    <t>Electric arc (without process emissions)</t>
  </si>
  <si>
    <t>Integrated steelworks (without process emissions)</t>
  </si>
  <si>
    <t>Emission intensity (kt of CO2 per ktoe)</t>
  </si>
  <si>
    <t>Market shares of CO2 emissions by subsector (%)</t>
  </si>
  <si>
    <t>Detailed split of CO2 emissions by subsector (kt of CO2)</t>
  </si>
  <si>
    <t>Aluminium production (kt)</t>
  </si>
  <si>
    <t>Alumina production (kt)</t>
  </si>
  <si>
    <t>Idle capacity (kt production)</t>
  </si>
  <si>
    <t>Other non-ferrous metals (kt lead eq.)</t>
  </si>
  <si>
    <t>Decommissioned capacity (kt production)</t>
  </si>
  <si>
    <t>Capacity investment (kt production)</t>
  </si>
  <si>
    <t>Installed capacity (kt production)</t>
  </si>
  <si>
    <t>Physical output (kt)</t>
  </si>
  <si>
    <t>Metal finishing</t>
  </si>
  <si>
    <t>Metal processing  (metallurgy e.g. cast house, reheating)</t>
  </si>
  <si>
    <t>Other Metals: production</t>
  </si>
  <si>
    <t>Aluminium finishing</t>
  </si>
  <si>
    <t>Aluminium processing  (metallurgy e.g. cast house, reheating)</t>
  </si>
  <si>
    <t>Secondary aluminium (incl. pre-treatment, remelting)</t>
  </si>
  <si>
    <t>Aluminium electrolysis (smelting)</t>
  </si>
  <si>
    <t>Alumina production: Refining</t>
  </si>
  <si>
    <t>Alumina production: High enthalpy heat</t>
  </si>
  <si>
    <t>Metal finishing - Electric</t>
  </si>
  <si>
    <t>Metal finishing - Steam</t>
  </si>
  <si>
    <t>Metal finishing - Thermal</t>
  </si>
  <si>
    <t>Metal processing - Electric</t>
  </si>
  <si>
    <t>Metal processing - Thermal</t>
  </si>
  <si>
    <t>Metal production - Electric</t>
  </si>
  <si>
    <t>Metal production - Thermal</t>
  </si>
  <si>
    <t>Aluminium finishing - Electric</t>
  </si>
  <si>
    <t>Aluminium finishing - Steam</t>
  </si>
  <si>
    <t>Aluminium finishing - Thermal</t>
  </si>
  <si>
    <t>Aluminium processing - Electric</t>
  </si>
  <si>
    <t>Aluminium processing - Thermal</t>
  </si>
  <si>
    <t>Secondary aluminium - Electric</t>
  </si>
  <si>
    <t>Secondary aluminium - Thermal</t>
  </si>
  <si>
    <t>Other non-ferrous metals (without process emissions)</t>
  </si>
  <si>
    <t>Aluminium - primary production (without process emissions)</t>
  </si>
  <si>
    <t>Other chemicals (including process emissions)</t>
  </si>
  <si>
    <t>Basic chemicals (including process emissions)</t>
  </si>
  <si>
    <t>Emission intensity (kt of CO2 / ktoe energy)</t>
  </si>
  <si>
    <t>Basic chemicals - energy</t>
  </si>
  <si>
    <t>Basic chemicals - non energy</t>
  </si>
  <si>
    <t>Non-energy use in the Chemical industry (ktoe)</t>
  </si>
  <si>
    <t>Pharmaceutical products etc. (kt ethylene eq.)</t>
  </si>
  <si>
    <t>Other chemicals (kt ethylene eq.)</t>
  </si>
  <si>
    <t>Basic chemicals (kt ethylene eq.)</t>
  </si>
  <si>
    <t>Chemicals and chemical products</t>
  </si>
  <si>
    <t>Chemicals: Generic electric process</t>
  </si>
  <si>
    <t>Chemicals: Process cooling</t>
  </si>
  <si>
    <t>Chemicals: Furnaces</t>
  </si>
  <si>
    <t>Chemicals: High enthalpy heat processing</t>
  </si>
  <si>
    <t>Chemicals: High enthalpy heat  processing</t>
  </si>
  <si>
    <t>Chemicals: Steam processing</t>
  </si>
  <si>
    <t>Chemicals: Feedstock (energy used as raw material)</t>
  </si>
  <si>
    <t>Chemicals: Process cooling - Electric</t>
  </si>
  <si>
    <t>Chemicals: Process cooling - Steam</t>
  </si>
  <si>
    <t>Chemicals: Process cooling - Natural gas</t>
  </si>
  <si>
    <t>Chemicals: Furnaces - Electric</t>
  </si>
  <si>
    <t>Chemicals: Furnaces - Thermal</t>
  </si>
  <si>
    <t>High enthalpy heat  processing - Electric (microwave)</t>
  </si>
  <si>
    <t>High enthalpy heat  processing - Steam</t>
  </si>
  <si>
    <t>Chemicals: Process cooling - Natural gas (incl. biogas)</t>
  </si>
  <si>
    <t>Basic chemicals (energy consumption)</t>
  </si>
  <si>
    <t>Other chemicals (without process emissions)</t>
  </si>
  <si>
    <t>Basic chemicals (over energy consumption, without process emissions)</t>
  </si>
  <si>
    <t>Glass production (including process emissions)</t>
  </si>
  <si>
    <t>Ceramics &amp; other NMM (including process emissions)</t>
  </si>
  <si>
    <t>Cement (including process emissions)</t>
  </si>
  <si>
    <t>Glass production  (kt)</t>
  </si>
  <si>
    <t>Ceramics &amp; other NMM (kt bricks eq.)</t>
  </si>
  <si>
    <t>Cement (kt)</t>
  </si>
  <si>
    <t>Glass: Finishing processes</t>
  </si>
  <si>
    <t>Glass: Annealing</t>
  </si>
  <si>
    <t>Glass: Forming</t>
  </si>
  <si>
    <t>Glass: Melting tank</t>
  </si>
  <si>
    <t>Ceramics: Product finishing</t>
  </si>
  <si>
    <t>Ceramics: Primary production process</t>
  </si>
  <si>
    <t>Ceramics: Drying and sintering of raw material</t>
  </si>
  <si>
    <t>Ceramics: Mixing of raw material</t>
  </si>
  <si>
    <t>Cement: Grinding, packaging</t>
  </si>
  <si>
    <t>Cement: Clinker production (kilns)</t>
  </si>
  <si>
    <t>Cement: Pre-heating and pre-calcination</t>
  </si>
  <si>
    <t>Cement: Grinding, milling of raw material</t>
  </si>
  <si>
    <t>Glass: Annealing - electric</t>
  </si>
  <si>
    <t>Glass: Annealing - thermal</t>
  </si>
  <si>
    <t>Glass: Electric melting tank</t>
  </si>
  <si>
    <t>Glass: Thermal melting tank</t>
  </si>
  <si>
    <t>Ceramics: Electric furnace</t>
  </si>
  <si>
    <t>Ceramics: Thermal furnace</t>
  </si>
  <si>
    <t>Ceramics: Electric kiln</t>
  </si>
  <si>
    <t>Ceramics: Thermal kiln</t>
  </si>
  <si>
    <t>Ceramics: Microwave drying and sintering</t>
  </si>
  <si>
    <t>Ceramics: Steam drying and sintering</t>
  </si>
  <si>
    <t>Ceramics: Thermal drying and sintering</t>
  </si>
  <si>
    <t>Cement: pre-processing - Steam</t>
  </si>
  <si>
    <t>Cement: pre-processing - Fuel use</t>
  </si>
  <si>
    <t>Glass production (without process emissions)</t>
  </si>
  <si>
    <t>Ceramics &amp; other NMM (without process emissions)</t>
  </si>
  <si>
    <t>Cement (without process emissions)</t>
  </si>
  <si>
    <t>Printing and media reproduction (kt paper eq.)</t>
  </si>
  <si>
    <t>Paper production  (kt)</t>
  </si>
  <si>
    <t>Pulp production (kt)</t>
  </si>
  <si>
    <t>Paper and paper products</t>
  </si>
  <si>
    <t>Printing and publishing</t>
  </si>
  <si>
    <t>Paper: Product finishing</t>
  </si>
  <si>
    <t>Paper: Paper machine</t>
  </si>
  <si>
    <t>Paper: Stock preparation</t>
  </si>
  <si>
    <t>Pulp: Cleaning</t>
  </si>
  <si>
    <t>Pulp: Pulping</t>
  </si>
  <si>
    <t>Pulp: Wood preparation, grinding</t>
  </si>
  <si>
    <t>Paper: Product finishing - Electricity</t>
  </si>
  <si>
    <t>Paper: Product finishing - Steam use</t>
  </si>
  <si>
    <t>Paper: Paper machine - Electricity</t>
  </si>
  <si>
    <t>Paper: Paper machine - Steam use</t>
  </si>
  <si>
    <t>Paper: Stock preparation - Mechanical</t>
  </si>
  <si>
    <t>Paper: Stock preparation - Thermal</t>
  </si>
  <si>
    <t>Pulp: Pulping electric</t>
  </si>
  <si>
    <t>Pulp: Pulping thermal</t>
  </si>
  <si>
    <t>Useful energy demand intensity (toe useful / physical output index)</t>
  </si>
  <si>
    <t>Energy intensity (toe / physical output index)</t>
  </si>
  <si>
    <t>Value added intensity (toe / M€2010)</t>
  </si>
  <si>
    <t>Idle capacity (production index)</t>
  </si>
  <si>
    <t>Decommissioned capacity (production index)</t>
  </si>
  <si>
    <t>Capacity investment (production index)</t>
  </si>
  <si>
    <t>Installed capacity (production index)</t>
  </si>
  <si>
    <t>Physical output (index)</t>
  </si>
  <si>
    <t>Food: Electric machinery</t>
  </si>
  <si>
    <t>Food: Process cooling and refrigeration</t>
  </si>
  <si>
    <t>Food: Drying</t>
  </si>
  <si>
    <t>Food: Steam processing</t>
  </si>
  <si>
    <t>Food: Specific process heat</t>
  </si>
  <si>
    <t>Food: Oven (direct heat)</t>
  </si>
  <si>
    <t>Food: Electric cooling</t>
  </si>
  <si>
    <t>Food: Steam cooling</t>
  </si>
  <si>
    <t>Food: Thermal cooling</t>
  </si>
  <si>
    <t>Food: Microwave drying</t>
  </si>
  <si>
    <t>Food: Freeze drying</t>
  </si>
  <si>
    <t>Food: Electric drying</t>
  </si>
  <si>
    <t>Food: Steam drying</t>
  </si>
  <si>
    <t>Food: Thermal drying</t>
  </si>
  <si>
    <t>Food: Process Heat - Microwave</t>
  </si>
  <si>
    <t>Food: Process Heat - Electric</t>
  </si>
  <si>
    <t>Food: Process Heat - Thermal</t>
  </si>
  <si>
    <t>Food: Direct Heat - Microwave</t>
  </si>
  <si>
    <t>Food: Direct Heat - Electric</t>
  </si>
  <si>
    <t>Food: Direct Heat - Thermal</t>
  </si>
  <si>
    <t>Trans. Eq.: Product finishing</t>
  </si>
  <si>
    <t>Trans. Eq.: General machinery</t>
  </si>
  <si>
    <t>Trans. Eq.: Steam processing</t>
  </si>
  <si>
    <t>Trans. Eq.: Heat treatment</t>
  </si>
  <si>
    <t>Trans. Eq.: Connection techniques</t>
  </si>
  <si>
    <t>Trans. Eq.: Foundries</t>
  </si>
  <si>
    <t>Trans. Eq.: Heat treatment - Electric</t>
  </si>
  <si>
    <t>Trans. Eq.: Heat treatment - Thermal</t>
  </si>
  <si>
    <t>Trans. Eq.: Electric connection</t>
  </si>
  <si>
    <t>Trans. Eq.: Thermal connection</t>
  </si>
  <si>
    <t>Trans. Eq.: Electric Foundries</t>
  </si>
  <si>
    <t>Trans. Eq.: Thermal Foundries</t>
  </si>
  <si>
    <t>Mach. Eq.: Product finishing</t>
  </si>
  <si>
    <t>Mach. Eq.: General machinery</t>
  </si>
  <si>
    <t>Mach. Eq.: Steam processing</t>
  </si>
  <si>
    <t>Mach. Eq.: Heat treatment</t>
  </si>
  <si>
    <t>Mach. Eq.: Connection techniques</t>
  </si>
  <si>
    <t>Mach. Eq.: Foundries</t>
  </si>
  <si>
    <t>Mach. Eq.: Heat treatment - Electric</t>
  </si>
  <si>
    <t>Mach. Eq.: Heat treatment - Thermal</t>
  </si>
  <si>
    <t>Mach. Eq.: Electric connection</t>
  </si>
  <si>
    <t>Mach. Eq.: Thermal connection</t>
  </si>
  <si>
    <t>Mach. Eq.: Electric Foundries</t>
  </si>
  <si>
    <t>Mach. Eq.: Thermal Foundries</t>
  </si>
  <si>
    <t>Textiles: Finishing Electric</t>
  </si>
  <si>
    <t>Textiles: Drying</t>
  </si>
  <si>
    <t>Textiles: Electric general machinery</t>
  </si>
  <si>
    <t>Textiles: Wet processing with steam</t>
  </si>
  <si>
    <t>Textiles: Pretreatment with steam</t>
  </si>
  <si>
    <t>Textiles: Microwave drying</t>
  </si>
  <si>
    <t>Textiles: Electric drying</t>
  </si>
  <si>
    <t>Textiles: Steam drying</t>
  </si>
  <si>
    <t>Textiles: Thermal drying</t>
  </si>
  <si>
    <t>Wood: Finishing Electric</t>
  </si>
  <si>
    <t>Wood: Drying</t>
  </si>
  <si>
    <t>Wood: Electric mechanical processes</t>
  </si>
  <si>
    <t>Wood: Specific processes with steam</t>
  </si>
  <si>
    <t>Wood: Microwave drying</t>
  </si>
  <si>
    <t>Wood: Electric drying</t>
  </si>
  <si>
    <t>Wood: Steam drying</t>
  </si>
  <si>
    <t>Wood: Thermal drying</t>
  </si>
  <si>
    <t>Other Industrial sectors: Electric machinery</t>
  </si>
  <si>
    <t>Other Industrial sectors: Diesel motors</t>
  </si>
  <si>
    <t>Other Industrial sectors: Process Cooling</t>
  </si>
  <si>
    <t>Other Industrial sectors: Drying</t>
  </si>
  <si>
    <t>Other Industrial sectors: Process heating</t>
  </si>
  <si>
    <t>Other Industrial sectors: Steam processing</t>
  </si>
  <si>
    <t>Other Industries: Electric cooling</t>
  </si>
  <si>
    <t>Other Industries: Steam cooling</t>
  </si>
  <si>
    <t>Other Industries: Thermal cooling</t>
  </si>
  <si>
    <t>Other Industries: Electric drying</t>
  </si>
  <si>
    <t>Other Industries: Steam drying</t>
  </si>
  <si>
    <t>Other Industries: Thermal drying</t>
  </si>
  <si>
    <t>Other Industrial sectors: Electric processing</t>
  </si>
  <si>
    <t>Other Industrial sectors: Thermal processing</t>
  </si>
  <si>
    <t>Other Industrial sectors: Diesel motors (incl. biofuels)</t>
  </si>
  <si>
    <t>JRC-IDEES - Integrated Database of the European Energy System (2000-2015)</t>
  </si>
  <si>
    <t>Industrial sectors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</si>
  <si>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</si>
  <si>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</si>
  <si>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</si>
  <si>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</si>
  <si>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</si>
  <si>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</si>
  <si>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Other energy use related</t>
  </si>
  <si>
    <t>energy use related</t>
  </si>
  <si>
    <t>Aluminium - secondary production</t>
  </si>
  <si>
    <t>© European Union 2017-2018</t>
  </si>
  <si>
    <t>version 1.0</t>
  </si>
  <si>
    <t>Energy consumption (ktoe)*</t>
  </si>
  <si>
    <t>*Energy consumption includes consumption in Mining and Quarrying and Construction sectors</t>
  </si>
  <si>
    <t>CY</t>
  </si>
  <si>
    <t>Cyprus</t>
  </si>
  <si>
    <t>CY: Other Industrial Sectors</t>
  </si>
  <si>
    <t>CY: Other Industrial Sectors / final energy consumption</t>
  </si>
  <si>
    <t>CY: Other Industrial Sectors / useful energy demand</t>
  </si>
  <si>
    <t>CY: Other Industrial Sectors / CO2 emissions</t>
  </si>
  <si>
    <t>CY: Iron and steel</t>
  </si>
  <si>
    <t>CY: Iron and steel / final energy consumption</t>
  </si>
  <si>
    <t>CY: Iron and steel / useful energy demand</t>
  </si>
  <si>
    <t>CY: Iron and steel / CO2 emissions</t>
  </si>
  <si>
    <t>CY: Non Ferrous Metals</t>
  </si>
  <si>
    <t>CY: Non Ferrous Metals / final energy consumption</t>
  </si>
  <si>
    <t>CY: Non Ferrous Metals / useful energy demand</t>
  </si>
  <si>
    <t>CY: Non Ferrous Metals / CO2 emissions</t>
  </si>
  <si>
    <t>CY: Chemicals Industry</t>
  </si>
  <si>
    <t>CY: Chemicals Industry / final energy consumption</t>
  </si>
  <si>
    <t>CY: Chemicals Industry / useful energy demand</t>
  </si>
  <si>
    <t>CY: Chemicals Industry / CO2 emissions</t>
  </si>
  <si>
    <t>CY: Non-metallic mineral products</t>
  </si>
  <si>
    <t>CY: Non-metallic mineral products / final energy consumption</t>
  </si>
  <si>
    <t>CY: Non-metallic mineral products / useful energy demand</t>
  </si>
  <si>
    <t>CY: Non-metallic mineral products / CO2 emissions</t>
  </si>
  <si>
    <t>CY: Pulp, paper and printing</t>
  </si>
  <si>
    <t>CY: Pulp, paper and printing / final energy consumption</t>
  </si>
  <si>
    <t>CY: Pulp, paper and printing / useful energy demand</t>
  </si>
  <si>
    <t>CY: Pulp, paper and printing / CO2 emissions</t>
  </si>
  <si>
    <t>CY: Food, beverages and tobacco</t>
  </si>
  <si>
    <t>CY: Food, beverages and tobacco / final energy consumption</t>
  </si>
  <si>
    <t>CY: Food, beverages and tobacco / useful energy demand</t>
  </si>
  <si>
    <t>CY: Food, beverages and tobacco / CO2 emissions</t>
  </si>
  <si>
    <t>CY: Transport Equipment</t>
  </si>
  <si>
    <t>CY: Transport Equipment / final energy consumption</t>
  </si>
  <si>
    <t>CY: Transport Equipment / useful energy demand</t>
  </si>
  <si>
    <t>CY: Transport Equipment / CO2 emissions</t>
  </si>
  <si>
    <t>CY: Machinery Equipment</t>
  </si>
  <si>
    <t>CY: Machinery Equipment / final energy consumption</t>
  </si>
  <si>
    <t>CY: Machinery Equipment / useful energy demand</t>
  </si>
  <si>
    <t>CY: Machinery Equipment / CO2 emissions</t>
  </si>
  <si>
    <t>CY: Textiles and leather</t>
  </si>
  <si>
    <t>CY: Textiles and leather / final energy consumption</t>
  </si>
  <si>
    <t>CY: Textiles and leather / useful energy demand</t>
  </si>
  <si>
    <t>CY: Textiles and leather / CO2 emissions</t>
  </si>
  <si>
    <t>CY: Wood and wood products</t>
  </si>
  <si>
    <t>CY: Wood and wood products / final energy consumption</t>
  </si>
  <si>
    <t>CY: Wood and wood products / useful energy demand</t>
  </si>
  <si>
    <t>CY: Wood and wood products / CO2 emissions</t>
  </si>
  <si>
    <t>Prepared by JRC C.6</t>
  </si>
  <si>
    <t>The information made available is property of the Joint Research Centre of the European Commission.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</si>
</sst>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-* #,##0.00_-;\-* #,##0.00_-;_-* &quot;-&quot;??_-;_-@_-"/>
    <numFmt numFmtId="165" formatCode="#,##0.000;\-#,##0.000;&quot;-&quot;"/>
    <numFmt numFmtId="166" formatCode="#,##0.00;\-#,##0.00;&quot;-&quot;"/>
    <numFmt numFmtId="167" formatCode="#,##0.0;\-#,##0.0;&quot;-&quot;"/>
    <numFmt numFmtId="168" formatCode="0.00%;\-0.00%;&quot;-&quot;"/>
    <numFmt numFmtId="169" formatCode="#,##0.0"/>
    <numFmt numFmtId="170" formatCode="#,##0;\-#,##0;&quot;-&quot;"/>
    <numFmt numFmtId="171" formatCode="0.000"/>
    <numFmt numFmtId="172" formatCode="0.0"/>
    <numFmt numFmtId="173" formatCode="#,##0.000"/>
    <numFmt numFmtId="174" formatCode="mmmm\ yyyy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b/>
      <sz val="8"/>
      <color theme="3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5" tint="-0.499984740745262"/>
      <name val="Calibri"/>
      <family val="2"/>
      <scheme val="minor"/>
    </font>
    <font>
      <i/>
      <sz val="8"/>
      <color theme="5" tint="-0.499984740745262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6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i/>
      <sz val="8"/>
      <color theme="9" tint="-0.499984740745262"/>
      <name val="Calibri"/>
      <family val="2"/>
      <scheme val="minor"/>
    </font>
    <font>
      <sz val="8"/>
      <color theme="9" tint="-0.499984740745262"/>
      <name val="Calibri"/>
      <family val="2"/>
      <scheme val="minor"/>
    </font>
    <font>
      <i/>
      <sz val="8"/>
      <color theme="5" tint="-0.249977111117893"/>
      <name val="Calibri"/>
      <family val="2"/>
      <scheme val="minor"/>
    </font>
    <font>
      <sz val="10"/>
      <color rgb="FF002060"/>
      <name val="Calibri"/>
      <family val="2"/>
      <scheme val="minor"/>
    </font>
    <font>
      <sz val="8"/>
      <color theme="5" tint="0.3999755851924192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10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33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2" applyFont="1" applyAlignment="1">
      <alignment horizontal="left" indent="1"/>
    </xf>
    <xf numFmtId="0" fontId="3" fillId="0" borderId="0" xfId="0" applyFont="1"/>
    <xf numFmtId="0" fontId="5" fillId="0" borderId="0" xfId="2" applyFont="1"/>
    <xf numFmtId="0" fontId="4" fillId="0" borderId="0" xfId="2"/>
    <xf numFmtId="0" fontId="6" fillId="0" borderId="0" xfId="0" applyFont="1"/>
    <xf numFmtId="0" fontId="7" fillId="0" borderId="1" xfId="0" applyFont="1" applyBorder="1"/>
    <xf numFmtId="0" fontId="7" fillId="0" borderId="0" xfId="0" applyFont="1" applyBorder="1"/>
    <xf numFmtId="0" fontId="8" fillId="0" borderId="0" xfId="0" applyFont="1"/>
    <xf numFmtId="0" fontId="7" fillId="0" borderId="0" xfId="0" applyFont="1"/>
    <xf numFmtId="1" fontId="11" fillId="3" borderId="2" xfId="4" applyNumberFormat="1" applyFont="1" applyFill="1" applyBorder="1" applyAlignment="1">
      <alignment horizontal="center" vertical="center"/>
    </xf>
    <xf numFmtId="0" fontId="12" fillId="3" borderId="2" xfId="4" applyFont="1" applyFill="1" applyBorder="1" applyAlignment="1">
      <alignment horizontal="left" vertical="center"/>
    </xf>
    <xf numFmtId="0" fontId="14" fillId="2" borderId="0" xfId="4" applyFont="1" applyFill="1" applyAlignment="1">
      <alignment vertical="center"/>
    </xf>
    <xf numFmtId="0" fontId="14" fillId="0" borderId="0" xfId="4" applyFont="1" applyAlignment="1">
      <alignment vertical="center"/>
    </xf>
    <xf numFmtId="166" fontId="15" fillId="0" borderId="1" xfId="4" applyNumberFormat="1" applyFont="1" applyFill="1" applyBorder="1" applyAlignment="1">
      <alignment vertical="center"/>
    </xf>
    <xf numFmtId="0" fontId="15" fillId="0" borderId="1" xfId="4" applyFont="1" applyFill="1" applyBorder="1" applyAlignment="1">
      <alignment horizontal="left" vertical="center" indent="1"/>
    </xf>
    <xf numFmtId="166" fontId="15" fillId="0" borderId="0" xfId="4" applyNumberFormat="1" applyFont="1" applyFill="1" applyBorder="1" applyAlignment="1">
      <alignment vertical="center"/>
    </xf>
    <xf numFmtId="0" fontId="15" fillId="0" borderId="0" xfId="4" applyFont="1" applyFill="1" applyBorder="1" applyAlignment="1">
      <alignment horizontal="left" vertical="center" indent="1"/>
    </xf>
    <xf numFmtId="166" fontId="15" fillId="0" borderId="3" xfId="4" applyNumberFormat="1" applyFont="1" applyFill="1" applyBorder="1" applyAlignment="1">
      <alignment vertical="center"/>
    </xf>
    <xf numFmtId="0" fontId="15" fillId="0" borderId="3" xfId="4" applyFont="1" applyFill="1" applyBorder="1" applyAlignment="1">
      <alignment horizontal="left" vertical="center" indent="1"/>
    </xf>
    <xf numFmtId="0" fontId="15" fillId="0" borderId="0" xfId="4" applyFont="1" applyFill="1" applyBorder="1" applyAlignment="1">
      <alignment horizontal="left" vertical="center" indent="2"/>
    </xf>
    <xf numFmtId="166" fontId="15" fillId="0" borderId="4" xfId="4" applyNumberFormat="1" applyFont="1" applyFill="1" applyBorder="1" applyAlignment="1">
      <alignment vertical="center"/>
    </xf>
    <xf numFmtId="0" fontId="15" fillId="0" borderId="4" xfId="4" applyFont="1" applyFill="1" applyBorder="1" applyAlignment="1">
      <alignment horizontal="left" vertical="center" indent="1"/>
    </xf>
    <xf numFmtId="166" fontId="16" fillId="0" borderId="5" xfId="4" applyNumberFormat="1" applyFont="1" applyFill="1" applyBorder="1" applyAlignment="1">
      <alignment vertical="center"/>
    </xf>
    <xf numFmtId="0" fontId="16" fillId="0" borderId="5" xfId="4" applyFont="1" applyFill="1" applyBorder="1" applyAlignment="1">
      <alignment horizontal="left" vertical="center" indent="3"/>
    </xf>
    <xf numFmtId="166" fontId="16" fillId="0" borderId="6" xfId="4" applyNumberFormat="1" applyFont="1" applyFill="1" applyBorder="1" applyAlignment="1">
      <alignment vertical="center"/>
    </xf>
    <xf numFmtId="0" fontId="16" fillId="0" borderId="6" xfId="4" applyFont="1" applyFill="1" applyBorder="1" applyAlignment="1">
      <alignment horizontal="left" vertical="center" indent="3"/>
    </xf>
    <xf numFmtId="166" fontId="15" fillId="0" borderId="7" xfId="4" applyNumberFormat="1" applyFont="1" applyFill="1" applyBorder="1" applyAlignment="1">
      <alignment vertical="center"/>
    </xf>
    <xf numFmtId="0" fontId="15" fillId="0" borderId="7" xfId="4" applyFont="1" applyFill="1" applyBorder="1" applyAlignment="1">
      <alignment horizontal="left" vertical="center" indent="1"/>
    </xf>
    <xf numFmtId="166" fontId="17" fillId="4" borderId="2" xfId="4" applyNumberFormat="1" applyFont="1" applyFill="1" applyBorder="1" applyAlignment="1">
      <alignment vertical="center"/>
    </xf>
    <xf numFmtId="0" fontId="18" fillId="4" borderId="2" xfId="4" applyFont="1" applyFill="1" applyBorder="1" applyAlignment="1">
      <alignment horizontal="left" vertical="center"/>
    </xf>
    <xf numFmtId="0" fontId="14" fillId="0" borderId="0" xfId="4" applyNumberFormat="1" applyFont="1" applyAlignment="1">
      <alignment vertical="center"/>
    </xf>
    <xf numFmtId="0" fontId="14" fillId="0" borderId="0" xfId="4" applyNumberFormat="1" applyFont="1" applyFill="1" applyBorder="1" applyAlignment="1">
      <alignment horizontal="left" vertical="center" indent="4"/>
    </xf>
    <xf numFmtId="167" fontId="15" fillId="0" borderId="1" xfId="4" applyNumberFormat="1" applyFont="1" applyFill="1" applyBorder="1" applyAlignment="1">
      <alignment vertical="center"/>
    </xf>
    <xf numFmtId="167" fontId="15" fillId="0" borderId="0" xfId="4" applyNumberFormat="1" applyFont="1" applyFill="1" applyBorder="1" applyAlignment="1">
      <alignment vertical="center"/>
    </xf>
    <xf numFmtId="167" fontId="15" fillId="0" borderId="3" xfId="4" applyNumberFormat="1" applyFont="1" applyFill="1" applyBorder="1" applyAlignment="1">
      <alignment vertical="center"/>
    </xf>
    <xf numFmtId="167" fontId="15" fillId="0" borderId="4" xfId="4" applyNumberFormat="1" applyFont="1" applyFill="1" applyBorder="1" applyAlignment="1">
      <alignment vertical="center"/>
    </xf>
    <xf numFmtId="167" fontId="17" fillId="5" borderId="2" xfId="4" applyNumberFormat="1" applyFont="1" applyFill="1" applyBorder="1" applyAlignment="1">
      <alignment vertical="center"/>
    </xf>
    <xf numFmtId="0" fontId="18" fillId="5" borderId="2" xfId="4" applyFont="1" applyFill="1" applyBorder="1" applyAlignment="1">
      <alignment horizontal="left" vertical="center"/>
    </xf>
    <xf numFmtId="0" fontId="14" fillId="2" borderId="0" xfId="4" applyNumberFormat="1" applyFont="1" applyFill="1" applyAlignment="1">
      <alignment vertical="center"/>
    </xf>
    <xf numFmtId="167" fontId="15" fillId="0" borderId="8" xfId="4" applyNumberFormat="1" applyFont="1" applyFill="1" applyBorder="1" applyAlignment="1">
      <alignment vertical="center"/>
    </xf>
    <xf numFmtId="0" fontId="15" fillId="0" borderId="8" xfId="4" applyFont="1" applyFill="1" applyBorder="1" applyAlignment="1">
      <alignment horizontal="left" vertical="center" indent="1"/>
    </xf>
    <xf numFmtId="167" fontId="16" fillId="0" borderId="5" xfId="4" applyNumberFormat="1" applyFont="1" applyFill="1" applyBorder="1" applyAlignment="1">
      <alignment vertical="center"/>
    </xf>
    <xf numFmtId="167" fontId="16" fillId="0" borderId="6" xfId="4" applyNumberFormat="1" applyFont="1" applyFill="1" applyBorder="1" applyAlignment="1">
      <alignment vertical="center"/>
    </xf>
    <xf numFmtId="167" fontId="15" fillId="0" borderId="7" xfId="4" applyNumberFormat="1" applyFont="1" applyFill="1" applyBorder="1" applyAlignment="1">
      <alignment vertical="center"/>
    </xf>
    <xf numFmtId="167" fontId="17" fillId="4" borderId="2" xfId="4" applyNumberFormat="1" applyFont="1" applyFill="1" applyBorder="1" applyAlignment="1">
      <alignment vertical="center"/>
    </xf>
    <xf numFmtId="0" fontId="15" fillId="0" borderId="1" xfId="4" applyFont="1" applyFill="1" applyBorder="1" applyAlignment="1">
      <alignment horizontal="left" vertical="center" indent="2"/>
    </xf>
    <xf numFmtId="167" fontId="15" fillId="0" borderId="9" xfId="4" applyNumberFormat="1" applyFont="1" applyFill="1" applyBorder="1" applyAlignment="1">
      <alignment vertical="center"/>
    </xf>
    <xf numFmtId="0" fontId="15" fillId="0" borderId="9" xfId="4" applyFont="1" applyFill="1" applyBorder="1" applyAlignment="1">
      <alignment horizontal="left" vertical="center" indent="2"/>
    </xf>
    <xf numFmtId="0" fontId="19" fillId="5" borderId="2" xfId="4" applyFont="1" applyFill="1" applyBorder="1" applyAlignment="1">
      <alignment horizontal="left" vertical="center" indent="1"/>
    </xf>
    <xf numFmtId="167" fontId="14" fillId="0" borderId="0" xfId="4" applyNumberFormat="1" applyFont="1" applyBorder="1" applyAlignment="1">
      <alignment vertical="center"/>
    </xf>
    <xf numFmtId="0" fontId="14" fillId="2" borderId="0" xfId="4" applyFont="1" applyFill="1" applyBorder="1" applyAlignment="1">
      <alignment horizontal="left" vertical="center" indent="2"/>
    </xf>
    <xf numFmtId="0" fontId="14" fillId="2" borderId="0" xfId="4" applyFont="1" applyFill="1" applyBorder="1" applyAlignment="1">
      <alignment horizontal="left" vertical="center" indent="3"/>
    </xf>
    <xf numFmtId="167" fontId="14" fillId="0" borderId="9" xfId="4" applyNumberFormat="1" applyFont="1" applyBorder="1" applyAlignment="1">
      <alignment vertical="center"/>
    </xf>
    <xf numFmtId="0" fontId="14" fillId="2" borderId="9" xfId="4" applyFont="1" applyFill="1" applyBorder="1" applyAlignment="1">
      <alignment horizontal="left" vertical="center" indent="2"/>
    </xf>
    <xf numFmtId="0" fontId="15" fillId="0" borderId="3" xfId="4" applyFont="1" applyFill="1" applyBorder="1" applyAlignment="1">
      <alignment horizontal="left" vertical="center" indent="2"/>
    </xf>
    <xf numFmtId="0" fontId="15" fillId="0" borderId="0" xfId="4" applyFont="1" applyFill="1" applyBorder="1" applyAlignment="1">
      <alignment horizontal="left" vertical="center" indent="3"/>
    </xf>
    <xf numFmtId="0" fontId="15" fillId="0" borderId="4" xfId="4" applyFont="1" applyFill="1" applyBorder="1" applyAlignment="1">
      <alignment horizontal="left" vertical="center" indent="2"/>
    </xf>
    <xf numFmtId="0" fontId="16" fillId="0" borderId="5" xfId="4" applyFont="1" applyFill="1" applyBorder="1" applyAlignment="1">
      <alignment horizontal="left" vertical="center" indent="4"/>
    </xf>
    <xf numFmtId="0" fontId="16" fillId="0" borderId="6" xfId="4" applyFont="1" applyFill="1" applyBorder="1" applyAlignment="1">
      <alignment horizontal="left" vertical="center" indent="4"/>
    </xf>
    <xf numFmtId="0" fontId="15" fillId="0" borderId="7" xfId="4" applyFont="1" applyFill="1" applyBorder="1" applyAlignment="1">
      <alignment horizontal="left" vertical="center" indent="2"/>
    </xf>
    <xf numFmtId="167" fontId="14" fillId="0" borderId="1" xfId="4" applyNumberFormat="1" applyFont="1" applyBorder="1" applyAlignment="1">
      <alignment vertical="center"/>
    </xf>
    <xf numFmtId="0" fontId="14" fillId="2" borderId="1" xfId="4" applyFont="1" applyFill="1" applyBorder="1" applyAlignment="1">
      <alignment horizontal="left" vertical="center" indent="2"/>
    </xf>
    <xf numFmtId="167" fontId="14" fillId="0" borderId="3" xfId="4" applyNumberFormat="1" applyFont="1" applyBorder="1" applyAlignment="1">
      <alignment vertical="center"/>
    </xf>
    <xf numFmtId="0" fontId="14" fillId="2" borderId="3" xfId="4" applyFont="1" applyFill="1" applyBorder="1" applyAlignment="1">
      <alignment horizontal="left" vertical="center" indent="2"/>
    </xf>
    <xf numFmtId="167" fontId="14" fillId="0" borderId="4" xfId="4" applyNumberFormat="1" applyFont="1" applyBorder="1" applyAlignment="1">
      <alignment vertical="center"/>
    </xf>
    <xf numFmtId="0" fontId="14" fillId="2" borderId="4" xfId="4" applyFont="1" applyFill="1" applyBorder="1" applyAlignment="1">
      <alignment horizontal="left" vertical="center" indent="2"/>
    </xf>
    <xf numFmtId="167" fontId="14" fillId="0" borderId="7" xfId="4" applyNumberFormat="1" applyFont="1" applyBorder="1" applyAlignment="1">
      <alignment vertical="center"/>
    </xf>
    <xf numFmtId="0" fontId="14" fillId="2" borderId="7" xfId="4" applyFont="1" applyFill="1" applyBorder="1" applyAlignment="1">
      <alignment horizontal="left" vertical="center" indent="2"/>
    </xf>
    <xf numFmtId="167" fontId="14" fillId="4" borderId="2" xfId="4" applyNumberFormat="1" applyFont="1" applyFill="1" applyBorder="1" applyAlignment="1">
      <alignment vertical="center"/>
    </xf>
    <xf numFmtId="168" fontId="20" fillId="0" borderId="1" xfId="4" applyNumberFormat="1" applyFont="1" applyFill="1" applyBorder="1" applyAlignment="1">
      <alignment vertical="center"/>
    </xf>
    <xf numFmtId="0" fontId="20" fillId="0" borderId="1" xfId="4" applyFont="1" applyFill="1" applyBorder="1" applyAlignment="1">
      <alignment horizontal="left" vertical="center" indent="2"/>
    </xf>
    <xf numFmtId="168" fontId="20" fillId="0" borderId="9" xfId="4" applyNumberFormat="1" applyFont="1" applyFill="1" applyBorder="1" applyAlignment="1">
      <alignment vertical="center"/>
    </xf>
    <xf numFmtId="0" fontId="20" fillId="0" borderId="9" xfId="4" applyFont="1" applyFill="1" applyBorder="1" applyAlignment="1">
      <alignment horizontal="left" vertical="center" indent="2"/>
    </xf>
    <xf numFmtId="168" fontId="21" fillId="0" borderId="0" xfId="4" applyNumberFormat="1" applyFont="1" applyFill="1" applyAlignment="1">
      <alignment vertical="center"/>
    </xf>
    <xf numFmtId="0" fontId="21" fillId="0" borderId="0" xfId="4" applyFont="1" applyFill="1" applyBorder="1" applyAlignment="1">
      <alignment horizontal="left" vertical="center" indent="2"/>
    </xf>
    <xf numFmtId="168" fontId="22" fillId="5" borderId="2" xfId="1" applyNumberFormat="1" applyFont="1" applyFill="1" applyBorder="1" applyAlignment="1">
      <alignment vertical="center"/>
    </xf>
    <xf numFmtId="0" fontId="22" fillId="5" borderId="2" xfId="4" applyFont="1" applyFill="1" applyBorder="1" applyAlignment="1">
      <alignment horizontal="left" vertical="center" indent="1"/>
    </xf>
    <xf numFmtId="0" fontId="23" fillId="4" borderId="2" xfId="4" applyNumberFormat="1" applyFont="1" applyFill="1" applyBorder="1" applyAlignment="1">
      <alignment vertical="center"/>
    </xf>
    <xf numFmtId="0" fontId="24" fillId="4" borderId="2" xfId="4" applyNumberFormat="1" applyFont="1" applyFill="1" applyBorder="1" applyAlignment="1">
      <alignment horizontal="left" vertical="center"/>
    </xf>
    <xf numFmtId="169" fontId="25" fillId="0" borderId="1" xfId="4" applyNumberFormat="1" applyFont="1" applyFill="1" applyBorder="1" applyAlignment="1">
      <alignment vertical="center"/>
    </xf>
    <xf numFmtId="0" fontId="26" fillId="0" borderId="1" xfId="4" applyFont="1" applyFill="1" applyBorder="1" applyAlignment="1">
      <alignment horizontal="left" vertical="center" indent="3"/>
    </xf>
    <xf numFmtId="169" fontId="25" fillId="0" borderId="0" xfId="4" applyNumberFormat="1" applyFont="1" applyFill="1" applyBorder="1" applyAlignment="1">
      <alignment vertical="center"/>
    </xf>
    <xf numFmtId="0" fontId="26" fillId="0" borderId="0" xfId="4" applyFont="1" applyFill="1" applyBorder="1" applyAlignment="1">
      <alignment horizontal="left" vertical="center" indent="3"/>
    </xf>
    <xf numFmtId="169" fontId="20" fillId="0" borderId="2" xfId="4" applyNumberFormat="1" applyFont="1" applyFill="1" applyBorder="1" applyAlignment="1">
      <alignment vertical="center"/>
    </xf>
    <xf numFmtId="0" fontId="20" fillId="0" borderId="2" xfId="4" applyFont="1" applyFill="1" applyBorder="1" applyAlignment="1">
      <alignment horizontal="left" vertical="center" indent="2"/>
    </xf>
    <xf numFmtId="169" fontId="27" fillId="0" borderId="0" xfId="4" applyNumberFormat="1" applyFont="1" applyFill="1" applyBorder="1" applyAlignment="1">
      <alignment vertical="center"/>
    </xf>
    <xf numFmtId="0" fontId="27" fillId="0" borderId="0" xfId="4" applyFont="1" applyFill="1" applyBorder="1" applyAlignment="1">
      <alignment horizontal="left" vertical="center" indent="3"/>
    </xf>
    <xf numFmtId="169" fontId="13" fillId="0" borderId="1" xfId="4" applyNumberFormat="1" applyFont="1" applyFill="1" applyBorder="1" applyAlignment="1">
      <alignment vertical="center"/>
    </xf>
    <xf numFmtId="0" fontId="13" fillId="0" borderId="1" xfId="4" applyFont="1" applyFill="1" applyBorder="1" applyAlignment="1">
      <alignment horizontal="left" vertical="center" indent="3"/>
    </xf>
    <xf numFmtId="169" fontId="13" fillId="0" borderId="0" xfId="4" applyNumberFormat="1" applyFont="1" applyFill="1" applyAlignment="1">
      <alignment vertical="center"/>
    </xf>
    <xf numFmtId="0" fontId="13" fillId="0" borderId="0" xfId="4" applyFont="1" applyFill="1" applyBorder="1" applyAlignment="1">
      <alignment horizontal="left" vertical="center" indent="3"/>
    </xf>
    <xf numFmtId="169" fontId="21" fillId="0" borderId="2" xfId="4" applyNumberFormat="1" applyFont="1" applyFill="1" applyBorder="1" applyAlignment="1">
      <alignment vertical="center"/>
    </xf>
    <xf numFmtId="0" fontId="21" fillId="0" borderId="2" xfId="4" applyFont="1" applyFill="1" applyBorder="1" applyAlignment="1">
      <alignment horizontal="left" vertical="center" indent="2"/>
    </xf>
    <xf numFmtId="169" fontId="21" fillId="0" borderId="0" xfId="4" applyNumberFormat="1" applyFont="1" applyFill="1" applyAlignment="1">
      <alignment vertical="center"/>
    </xf>
    <xf numFmtId="169" fontId="28" fillId="5" borderId="2" xfId="4" applyNumberFormat="1" applyFont="1" applyFill="1" applyBorder="1" applyAlignment="1">
      <alignment vertical="center"/>
    </xf>
    <xf numFmtId="0" fontId="29" fillId="5" borderId="2" xfId="4" applyFont="1" applyFill="1" applyBorder="1" applyAlignment="1">
      <alignment horizontal="left" vertical="center" indent="1"/>
    </xf>
    <xf numFmtId="0" fontId="24" fillId="4" borderId="2" xfId="4" applyFont="1" applyFill="1" applyBorder="1" applyAlignment="1">
      <alignment horizontal="left" vertical="center"/>
    </xf>
    <xf numFmtId="169" fontId="30" fillId="0" borderId="1" xfId="4" applyNumberFormat="1" applyFont="1" applyFill="1" applyBorder="1" applyAlignment="1">
      <alignment vertical="center"/>
    </xf>
    <xf numFmtId="0" fontId="30" fillId="0" borderId="1" xfId="4" applyFont="1" applyFill="1" applyBorder="1" applyAlignment="1">
      <alignment horizontal="left" vertical="center" indent="3"/>
    </xf>
    <xf numFmtId="169" fontId="30" fillId="0" borderId="0" xfId="4" applyNumberFormat="1" applyFont="1" applyFill="1" applyBorder="1" applyAlignment="1">
      <alignment vertical="center"/>
    </xf>
    <xf numFmtId="0" fontId="30" fillId="0" borderId="0" xfId="4" applyFont="1" applyFill="1" applyBorder="1" applyAlignment="1">
      <alignment horizontal="left" vertical="center" indent="3"/>
    </xf>
    <xf numFmtId="169" fontId="30" fillId="0" borderId="9" xfId="4" applyNumberFormat="1" applyFont="1" applyFill="1" applyBorder="1" applyAlignment="1">
      <alignment vertical="center"/>
    </xf>
    <xf numFmtId="0" fontId="30" fillId="0" borderId="9" xfId="4" applyFont="1" applyFill="1" applyBorder="1" applyAlignment="1">
      <alignment horizontal="left" vertical="center" indent="3"/>
    </xf>
    <xf numFmtId="169" fontId="30" fillId="0" borderId="2" xfId="4" applyNumberFormat="1" applyFont="1" applyFill="1" applyBorder="1" applyAlignment="1">
      <alignment vertical="center"/>
    </xf>
    <xf numFmtId="0" fontId="30" fillId="0" borderId="2" xfId="4" applyFont="1" applyFill="1" applyBorder="1" applyAlignment="1">
      <alignment horizontal="left" vertical="center" indent="2"/>
    </xf>
    <xf numFmtId="166" fontId="30" fillId="0" borderId="1" xfId="4" applyNumberFormat="1" applyFont="1" applyFill="1" applyBorder="1" applyAlignment="1">
      <alignment vertical="center"/>
    </xf>
    <xf numFmtId="0" fontId="30" fillId="0" borderId="1" xfId="4" applyFont="1" applyFill="1" applyBorder="1" applyAlignment="1">
      <alignment horizontal="left" vertical="center" indent="1"/>
    </xf>
    <xf numFmtId="166" fontId="30" fillId="0" borderId="9" xfId="4" applyNumberFormat="1" applyFont="1" applyFill="1" applyBorder="1" applyAlignment="1">
      <alignment vertical="center"/>
    </xf>
    <xf numFmtId="0" fontId="30" fillId="0" borderId="9" xfId="4" applyFont="1" applyFill="1" applyBorder="1" applyAlignment="1">
      <alignment horizontal="left" vertical="center" indent="1"/>
    </xf>
    <xf numFmtId="166" fontId="17" fillId="5" borderId="2" xfId="4" applyNumberFormat="1" applyFont="1" applyFill="1" applyBorder="1" applyAlignment="1">
      <alignment vertical="center"/>
    </xf>
    <xf numFmtId="165" fontId="30" fillId="0" borderId="1" xfId="4" applyNumberFormat="1" applyFont="1" applyFill="1" applyBorder="1" applyAlignment="1">
      <alignment vertical="center"/>
    </xf>
    <xf numFmtId="165" fontId="30" fillId="0" borderId="9" xfId="4" applyNumberFormat="1" applyFont="1" applyFill="1" applyBorder="1" applyAlignment="1">
      <alignment vertical="center"/>
    </xf>
    <xf numFmtId="165" fontId="17" fillId="5" borderId="2" xfId="4" applyNumberFormat="1" applyFont="1" applyFill="1" applyBorder="1" applyAlignment="1">
      <alignment vertical="center"/>
    </xf>
    <xf numFmtId="170" fontId="17" fillId="5" borderId="2" xfId="4" applyNumberFormat="1" applyFont="1" applyFill="1" applyBorder="1" applyAlignment="1">
      <alignment vertical="center"/>
    </xf>
    <xf numFmtId="171" fontId="31" fillId="0" borderId="0" xfId="4" applyNumberFormat="1" applyFont="1" applyAlignment="1">
      <alignment vertical="center"/>
    </xf>
    <xf numFmtId="0" fontId="31" fillId="2" borderId="0" xfId="4" applyFont="1" applyFill="1" applyBorder="1" applyAlignment="1">
      <alignment horizontal="right" vertical="center"/>
    </xf>
    <xf numFmtId="167" fontId="30" fillId="0" borderId="1" xfId="4" applyNumberFormat="1" applyFont="1" applyFill="1" applyBorder="1" applyAlignment="1">
      <alignment vertical="center"/>
    </xf>
    <xf numFmtId="0" fontId="30" fillId="0" borderId="1" xfId="4" applyFont="1" applyFill="1" applyBorder="1" applyAlignment="1">
      <alignment horizontal="left" vertical="center" indent="2"/>
    </xf>
    <xf numFmtId="167" fontId="30" fillId="0" borderId="9" xfId="4" applyNumberFormat="1" applyFont="1" applyFill="1" applyBorder="1" applyAlignment="1">
      <alignment vertical="center"/>
    </xf>
    <xf numFmtId="0" fontId="30" fillId="0" borderId="9" xfId="4" applyFont="1" applyFill="1" applyBorder="1" applyAlignment="1">
      <alignment horizontal="left" vertical="center" indent="2"/>
    </xf>
    <xf numFmtId="172" fontId="14" fillId="2" borderId="0" xfId="4" applyNumberFormat="1" applyFont="1" applyFill="1" applyBorder="1" applyAlignment="1">
      <alignment vertical="center"/>
    </xf>
    <xf numFmtId="0" fontId="14" fillId="2" borderId="0" xfId="4" applyFont="1" applyFill="1" applyBorder="1" applyAlignment="1">
      <alignment horizontal="left" vertical="center" indent="1"/>
    </xf>
    <xf numFmtId="0" fontId="18" fillId="5" borderId="2" xfId="4" applyFont="1" applyFill="1" applyBorder="1" applyAlignment="1">
      <alignment horizontal="left" vertical="center" indent="1"/>
    </xf>
    <xf numFmtId="166" fontId="20" fillId="2" borderId="1" xfId="1" applyNumberFormat="1" applyFont="1" applyFill="1" applyBorder="1" applyAlignment="1">
      <alignment vertical="center"/>
    </xf>
    <xf numFmtId="166" fontId="20" fillId="2" borderId="0" xfId="1" applyNumberFormat="1" applyFont="1" applyFill="1" applyBorder="1" applyAlignment="1">
      <alignment vertical="center"/>
    </xf>
    <xf numFmtId="0" fontId="20" fillId="0" borderId="0" xfId="4" applyFont="1" applyFill="1" applyBorder="1" applyAlignment="1">
      <alignment horizontal="left" vertical="center" indent="2"/>
    </xf>
    <xf numFmtId="166" fontId="21" fillId="2" borderId="10" xfId="1" applyNumberFormat="1" applyFont="1" applyFill="1" applyBorder="1" applyAlignment="1">
      <alignment vertical="center"/>
    </xf>
    <xf numFmtId="0" fontId="21" fillId="0" borderId="10" xfId="4" applyFont="1" applyFill="1" applyBorder="1" applyAlignment="1">
      <alignment horizontal="left" vertical="center" indent="2"/>
    </xf>
    <xf numFmtId="166" fontId="21" fillId="2" borderId="0" xfId="1" applyNumberFormat="1" applyFont="1" applyFill="1" applyBorder="1" applyAlignment="1">
      <alignment vertical="center"/>
    </xf>
    <xf numFmtId="166" fontId="21" fillId="2" borderId="9" xfId="1" applyNumberFormat="1" applyFont="1" applyFill="1" applyBorder="1" applyAlignment="1">
      <alignment vertical="center"/>
    </xf>
    <xf numFmtId="0" fontId="21" fillId="0" borderId="9" xfId="4" applyFont="1" applyFill="1" applyBorder="1" applyAlignment="1">
      <alignment horizontal="left" vertical="center" indent="2"/>
    </xf>
    <xf numFmtId="166" fontId="22" fillId="5" borderId="9" xfId="1" applyNumberFormat="1" applyFont="1" applyFill="1" applyBorder="1" applyAlignment="1">
      <alignment vertical="center"/>
    </xf>
    <xf numFmtId="10" fontId="25" fillId="2" borderId="0" xfId="4" applyNumberFormat="1" applyFont="1" applyFill="1" applyAlignment="1">
      <alignment vertical="center"/>
    </xf>
    <xf numFmtId="0" fontId="25" fillId="2" borderId="0" xfId="4" applyFont="1" applyFill="1" applyAlignment="1">
      <alignment vertical="center"/>
    </xf>
    <xf numFmtId="165" fontId="23" fillId="4" borderId="2" xfId="4" applyNumberFormat="1" applyFont="1" applyFill="1" applyBorder="1" applyAlignment="1">
      <alignment vertical="center"/>
    </xf>
    <xf numFmtId="0" fontId="32" fillId="4" borderId="2" xfId="4" applyFont="1" applyFill="1" applyBorder="1" applyAlignment="1">
      <alignment horizontal="left" vertical="center"/>
    </xf>
    <xf numFmtId="0" fontId="17" fillId="2" borderId="0" xfId="4" applyFont="1" applyFill="1" applyAlignment="1">
      <alignment vertical="center"/>
    </xf>
    <xf numFmtId="168" fontId="33" fillId="0" borderId="1" xfId="1" applyNumberFormat="1" applyFont="1" applyFill="1" applyBorder="1" applyAlignment="1">
      <alignment vertical="center"/>
    </xf>
    <xf numFmtId="0" fontId="33" fillId="0" borderId="1" xfId="4" applyFont="1" applyFill="1" applyBorder="1" applyAlignment="1">
      <alignment horizontal="left" vertical="center" indent="3"/>
    </xf>
    <xf numFmtId="168" fontId="33" fillId="0" borderId="0" xfId="1" applyNumberFormat="1" applyFont="1" applyFill="1" applyBorder="1" applyAlignment="1">
      <alignment vertical="center"/>
    </xf>
    <xf numFmtId="0" fontId="33" fillId="0" borderId="0" xfId="4" applyFont="1" applyFill="1" applyBorder="1" applyAlignment="1">
      <alignment horizontal="left" vertical="center" indent="3"/>
    </xf>
    <xf numFmtId="168" fontId="20" fillId="2" borderId="0" xfId="1" applyNumberFormat="1" applyFont="1" applyFill="1" applyBorder="1" applyAlignment="1">
      <alignment vertical="center"/>
    </xf>
    <xf numFmtId="168" fontId="21" fillId="2" borderId="10" xfId="1" applyNumberFormat="1" applyFont="1" applyFill="1" applyBorder="1" applyAlignment="1">
      <alignment vertical="center"/>
    </xf>
    <xf numFmtId="168" fontId="21" fillId="2" borderId="0" xfId="1" applyNumberFormat="1" applyFont="1" applyFill="1" applyBorder="1" applyAlignment="1">
      <alignment vertical="center"/>
    </xf>
    <xf numFmtId="168" fontId="21" fillId="2" borderId="9" xfId="1" applyNumberFormat="1" applyFont="1" applyFill="1" applyBorder="1" applyAlignment="1">
      <alignment vertical="center"/>
    </xf>
    <xf numFmtId="10" fontId="14" fillId="2" borderId="0" xfId="4" applyNumberFormat="1" applyFont="1" applyFill="1" applyAlignment="1">
      <alignment vertical="center"/>
    </xf>
    <xf numFmtId="169" fontId="34" fillId="0" borderId="1" xfId="4" applyNumberFormat="1" applyFont="1" applyFill="1" applyBorder="1" applyAlignment="1">
      <alignment vertical="center"/>
    </xf>
    <xf numFmtId="0" fontId="34" fillId="0" borderId="1" xfId="4" applyFont="1" applyFill="1" applyBorder="1" applyAlignment="1">
      <alignment horizontal="left" vertical="center" indent="3"/>
    </xf>
    <xf numFmtId="0" fontId="27" fillId="0" borderId="0" xfId="4" applyFont="1" applyFill="1" applyBorder="1" applyAlignment="1">
      <alignment horizontal="left" vertical="center" indent="4"/>
    </xf>
    <xf numFmtId="169" fontId="34" fillId="0" borderId="0" xfId="4" applyNumberFormat="1" applyFont="1" applyFill="1" applyBorder="1" applyAlignment="1">
      <alignment vertical="center"/>
    </xf>
    <xf numFmtId="0" fontId="34" fillId="0" borderId="0" xfId="4" applyFont="1" applyFill="1" applyBorder="1" applyAlignment="1">
      <alignment horizontal="left" vertical="center" indent="3"/>
    </xf>
    <xf numFmtId="169" fontId="25" fillId="2" borderId="0" xfId="4" applyNumberFormat="1" applyFont="1" applyFill="1" applyBorder="1" applyAlignment="1">
      <alignment vertical="center"/>
    </xf>
    <xf numFmtId="0" fontId="26" fillId="0" borderId="0" xfId="4" applyFont="1" applyFill="1" applyBorder="1" applyAlignment="1">
      <alignment horizontal="left" vertical="center" indent="4"/>
    </xf>
    <xf numFmtId="169" fontId="20" fillId="0" borderId="4" xfId="4" applyNumberFormat="1" applyFont="1" applyBorder="1" applyAlignment="1">
      <alignment vertical="center"/>
    </xf>
    <xf numFmtId="0" fontId="20" fillId="0" borderId="4" xfId="4" applyFont="1" applyFill="1" applyBorder="1" applyAlignment="1">
      <alignment horizontal="left" vertical="center" indent="2"/>
    </xf>
    <xf numFmtId="169" fontId="13" fillId="0" borderId="0" xfId="4" applyNumberFormat="1" applyFont="1" applyFill="1" applyBorder="1" applyAlignment="1">
      <alignment vertical="center"/>
    </xf>
    <xf numFmtId="169" fontId="21" fillId="0" borderId="10" xfId="4" applyNumberFormat="1" applyFont="1" applyFill="1" applyBorder="1" applyAlignment="1">
      <alignment vertical="center"/>
    </xf>
    <xf numFmtId="169" fontId="21" fillId="0" borderId="0" xfId="4" applyNumberFormat="1" applyFont="1" applyFill="1" applyBorder="1" applyAlignment="1">
      <alignment vertical="center"/>
    </xf>
    <xf numFmtId="169" fontId="21" fillId="0" borderId="9" xfId="4" applyNumberFormat="1" applyFont="1" applyFill="1" applyBorder="1" applyAlignment="1">
      <alignment vertical="center"/>
    </xf>
    <xf numFmtId="173" fontId="14" fillId="0" borderId="0" xfId="4" applyNumberFormat="1" applyFont="1" applyFill="1" applyBorder="1" applyAlignment="1">
      <alignment vertical="center"/>
    </xf>
    <xf numFmtId="0" fontId="14" fillId="0" borderId="0" xfId="4" applyFont="1" applyFill="1" applyBorder="1" applyAlignment="1">
      <alignment horizontal="left" vertical="center" indent="3"/>
    </xf>
    <xf numFmtId="0" fontId="14" fillId="0" borderId="0" xfId="4" applyNumberFormat="1" applyFont="1" applyFill="1" applyBorder="1" applyAlignment="1">
      <alignment vertical="center"/>
    </xf>
    <xf numFmtId="0" fontId="14" fillId="0" borderId="0" xfId="4" applyNumberFormat="1" applyFont="1" applyFill="1" applyBorder="1" applyAlignment="1">
      <alignment horizontal="left" vertical="center" indent="3"/>
    </xf>
    <xf numFmtId="165" fontId="20" fillId="2" borderId="1" xfId="1" applyNumberFormat="1" applyFont="1" applyFill="1" applyBorder="1" applyAlignment="1">
      <alignment vertical="center"/>
    </xf>
    <xf numFmtId="165" fontId="20" fillId="2" borderId="0" xfId="1" applyNumberFormat="1" applyFont="1" applyFill="1" applyBorder="1" applyAlignment="1">
      <alignment vertical="center"/>
    </xf>
    <xf numFmtId="165" fontId="21" fillId="2" borderId="10" xfId="1" applyNumberFormat="1" applyFont="1" applyFill="1" applyBorder="1" applyAlignment="1">
      <alignment vertical="center"/>
    </xf>
    <xf numFmtId="165" fontId="21" fillId="2" borderId="0" xfId="1" applyNumberFormat="1" applyFont="1" applyFill="1" applyBorder="1" applyAlignment="1">
      <alignment vertical="center"/>
    </xf>
    <xf numFmtId="165" fontId="21" fillId="2" borderId="9" xfId="1" applyNumberFormat="1" applyFont="1" applyFill="1" applyBorder="1" applyAlignment="1">
      <alignment vertical="center"/>
    </xf>
    <xf numFmtId="165" fontId="22" fillId="5" borderId="9" xfId="1" applyNumberFormat="1" applyFont="1" applyFill="1" applyBorder="1" applyAlignment="1">
      <alignment vertical="center"/>
    </xf>
    <xf numFmtId="168" fontId="35" fillId="0" borderId="1" xfId="1" applyNumberFormat="1" applyFont="1" applyFill="1" applyBorder="1" applyAlignment="1">
      <alignment vertical="center"/>
    </xf>
    <xf numFmtId="168" fontId="33" fillId="0" borderId="10" xfId="1" applyNumberFormat="1" applyFont="1" applyFill="1" applyBorder="1" applyAlignment="1">
      <alignment vertical="center"/>
    </xf>
    <xf numFmtId="0" fontId="33" fillId="0" borderId="10" xfId="4" applyFont="1" applyFill="1" applyBorder="1" applyAlignment="1">
      <alignment horizontal="left" vertical="center" indent="3"/>
    </xf>
    <xf numFmtId="168" fontId="20" fillId="2" borderId="3" xfId="1" applyNumberFormat="1" applyFont="1" applyFill="1" applyBorder="1" applyAlignment="1">
      <alignment vertical="center"/>
    </xf>
    <xf numFmtId="0" fontId="20" fillId="0" borderId="3" xfId="4" applyFont="1" applyFill="1" applyBorder="1" applyAlignment="1">
      <alignment horizontal="left" vertical="center" indent="2"/>
    </xf>
    <xf numFmtId="169" fontId="30" fillId="0" borderId="8" xfId="4" applyNumberFormat="1" applyFont="1" applyFill="1" applyBorder="1" applyAlignment="1">
      <alignment vertical="center"/>
    </xf>
    <xf numFmtId="0" fontId="30" fillId="0" borderId="8" xfId="4" applyFont="1" applyFill="1" applyBorder="1" applyAlignment="1">
      <alignment horizontal="left" vertical="center" indent="2"/>
    </xf>
    <xf numFmtId="166" fontId="30" fillId="0" borderId="0" xfId="4" applyNumberFormat="1" applyFont="1" applyFill="1" applyBorder="1" applyAlignment="1">
      <alignment vertical="center"/>
    </xf>
    <xf numFmtId="0" fontId="30" fillId="0" borderId="0" xfId="4" applyFont="1" applyFill="1" applyBorder="1" applyAlignment="1">
      <alignment horizontal="left" vertical="center" indent="2"/>
    </xf>
    <xf numFmtId="0" fontId="30" fillId="0" borderId="0" xfId="4" applyFont="1" applyFill="1" applyBorder="1" applyAlignment="1">
      <alignment horizontal="left" vertical="center" indent="1"/>
    </xf>
    <xf numFmtId="166" fontId="17" fillId="5" borderId="0" xfId="4" applyNumberFormat="1" applyFont="1" applyFill="1" applyBorder="1" applyAlignment="1">
      <alignment vertical="center"/>
    </xf>
    <xf numFmtId="165" fontId="30" fillId="0" borderId="0" xfId="4" applyNumberFormat="1" applyFont="1" applyFill="1" applyBorder="1" applyAlignment="1">
      <alignment vertical="center"/>
    </xf>
    <xf numFmtId="165" fontId="17" fillId="5" borderId="0" xfId="4" applyNumberFormat="1" applyFont="1" applyFill="1" applyBorder="1" applyAlignment="1">
      <alignment vertical="center"/>
    </xf>
    <xf numFmtId="0" fontId="18" fillId="5" borderId="9" xfId="4" applyFont="1" applyFill="1" applyBorder="1" applyAlignment="1">
      <alignment horizontal="left" vertical="center"/>
    </xf>
    <xf numFmtId="170" fontId="30" fillId="0" borderId="1" xfId="4" applyNumberFormat="1" applyFont="1" applyFill="1" applyBorder="1" applyAlignment="1">
      <alignment vertical="center"/>
    </xf>
    <xf numFmtId="170" fontId="30" fillId="0" borderId="0" xfId="4" applyNumberFormat="1" applyFont="1" applyFill="1" applyBorder="1" applyAlignment="1">
      <alignment vertical="center"/>
    </xf>
    <xf numFmtId="170" fontId="30" fillId="0" borderId="9" xfId="4" applyNumberFormat="1" applyFont="1" applyFill="1" applyBorder="1" applyAlignment="1">
      <alignment vertical="center"/>
    </xf>
    <xf numFmtId="165" fontId="17" fillId="5" borderId="9" xfId="4" applyNumberFormat="1" applyFont="1" applyFill="1" applyBorder="1" applyAlignment="1">
      <alignment vertical="center"/>
    </xf>
    <xf numFmtId="167" fontId="30" fillId="0" borderId="0" xfId="4" applyNumberFormat="1" applyFont="1" applyFill="1" applyBorder="1" applyAlignment="1">
      <alignment vertical="center"/>
    </xf>
    <xf numFmtId="167" fontId="17" fillId="5" borderId="9" xfId="4" applyNumberFormat="1" applyFont="1" applyFill="1" applyBorder="1" applyAlignment="1">
      <alignment vertical="center"/>
    </xf>
    <xf numFmtId="0" fontId="19" fillId="5" borderId="9" xfId="4" applyFont="1" applyFill="1" applyBorder="1" applyAlignment="1">
      <alignment horizontal="left" vertical="center" indent="1"/>
    </xf>
    <xf numFmtId="3" fontId="14" fillId="4" borderId="2" xfId="4" applyNumberFormat="1" applyFont="1" applyFill="1" applyBorder="1" applyAlignment="1">
      <alignment vertical="center"/>
    </xf>
    <xf numFmtId="167" fontId="14" fillId="5" borderId="2" xfId="4" applyNumberFormat="1" applyFont="1" applyFill="1" applyBorder="1" applyAlignment="1">
      <alignment vertical="center"/>
    </xf>
    <xf numFmtId="0" fontId="14" fillId="0" borderId="0" xfId="4" applyNumberFormat="1" applyFont="1" applyFill="1" applyAlignment="1">
      <alignment vertical="center"/>
    </xf>
    <xf numFmtId="0" fontId="14" fillId="0" borderId="0" xfId="4" applyNumberFormat="1" applyFont="1" applyFill="1" applyBorder="1" applyAlignment="1">
      <alignment horizontal="left" vertical="center" indent="5"/>
    </xf>
    <xf numFmtId="0" fontId="14" fillId="0" borderId="0" xfId="1" applyNumberFormat="1" applyFont="1" applyFill="1" applyBorder="1" applyAlignment="1">
      <alignment horizontal="center" vertical="center"/>
    </xf>
    <xf numFmtId="165" fontId="36" fillId="4" borderId="2" xfId="4" applyNumberFormat="1" applyFont="1" applyFill="1" applyBorder="1" applyAlignment="1">
      <alignment vertical="center"/>
    </xf>
    <xf numFmtId="168" fontId="34" fillId="0" borderId="1" xfId="4" applyNumberFormat="1" applyFont="1" applyFill="1" applyBorder="1" applyAlignment="1">
      <alignment vertical="center"/>
    </xf>
    <xf numFmtId="168" fontId="34" fillId="0" borderId="0" xfId="4" applyNumberFormat="1" applyFont="1" applyFill="1" applyBorder="1" applyAlignment="1">
      <alignment vertical="center"/>
    </xf>
    <xf numFmtId="168" fontId="20" fillId="0" borderId="0" xfId="4" applyNumberFormat="1" applyFont="1" applyFill="1" applyBorder="1" applyAlignment="1">
      <alignment vertical="center"/>
    </xf>
    <xf numFmtId="168" fontId="21" fillId="0" borderId="10" xfId="4" applyNumberFormat="1" applyFont="1" applyFill="1" applyBorder="1" applyAlignment="1">
      <alignment vertical="center"/>
    </xf>
    <xf numFmtId="168" fontId="21" fillId="0" borderId="0" xfId="4" applyNumberFormat="1" applyFont="1" applyFill="1" applyBorder="1" applyAlignment="1">
      <alignment vertical="center"/>
    </xf>
    <xf numFmtId="168" fontId="21" fillId="0" borderId="9" xfId="4" applyNumberFormat="1" applyFont="1" applyFill="1" applyBorder="1" applyAlignment="1">
      <alignment vertical="center"/>
    </xf>
    <xf numFmtId="169" fontId="20" fillId="0" borderId="4" xfId="4" applyNumberFormat="1" applyFont="1" applyFill="1" applyBorder="1" applyAlignment="1">
      <alignment vertical="center"/>
    </xf>
    <xf numFmtId="172" fontId="25" fillId="2" borderId="0" xfId="4" applyNumberFormat="1" applyFont="1" applyFill="1" applyBorder="1" applyAlignment="1">
      <alignment vertical="center"/>
    </xf>
    <xf numFmtId="172" fontId="20" fillId="0" borderId="4" xfId="4" applyNumberFormat="1" applyFont="1" applyFill="1" applyBorder="1" applyAlignment="1">
      <alignment vertical="center"/>
    </xf>
    <xf numFmtId="172" fontId="25" fillId="0" borderId="1" xfId="1" applyNumberFormat="1" applyFont="1" applyFill="1" applyBorder="1" applyAlignment="1">
      <alignment horizontal="right" vertical="center"/>
    </xf>
    <xf numFmtId="172" fontId="25" fillId="0" borderId="0" xfId="1" applyNumberFormat="1" applyFont="1" applyFill="1" applyBorder="1" applyAlignment="1">
      <alignment horizontal="right" vertical="center"/>
    </xf>
    <xf numFmtId="168" fontId="35" fillId="0" borderId="8" xfId="1" applyNumberFormat="1" applyFont="1" applyFill="1" applyBorder="1" applyAlignment="1">
      <alignment vertical="center"/>
    </xf>
    <xf numFmtId="0" fontId="30" fillId="0" borderId="9" xfId="4" applyFont="1" applyBorder="1" applyAlignment="1">
      <alignment horizontal="left" vertical="center" indent="1"/>
    </xf>
    <xf numFmtId="166" fontId="17" fillId="5" borderId="9" xfId="4" applyNumberFormat="1" applyFont="1" applyFill="1" applyBorder="1" applyAlignment="1">
      <alignment vertical="center"/>
    </xf>
    <xf numFmtId="170" fontId="17" fillId="5" borderId="9" xfId="4" applyNumberFormat="1" applyFont="1" applyFill="1" applyBorder="1" applyAlignment="1">
      <alignment vertical="center"/>
    </xf>
    <xf numFmtId="167" fontId="30" fillId="2" borderId="1" xfId="4" applyNumberFormat="1" applyFont="1" applyFill="1" applyBorder="1" applyAlignment="1">
      <alignment vertical="center"/>
    </xf>
    <xf numFmtId="167" fontId="30" fillId="2" borderId="0" xfId="4" applyNumberFormat="1" applyFont="1" applyFill="1" applyBorder="1" applyAlignment="1">
      <alignment vertical="center"/>
    </xf>
    <xf numFmtId="167" fontId="30" fillId="2" borderId="9" xfId="4" applyNumberFormat="1" applyFont="1" applyFill="1" applyBorder="1" applyAlignment="1">
      <alignment vertical="center"/>
    </xf>
    <xf numFmtId="0" fontId="30" fillId="0" borderId="9" xfId="4" applyFont="1" applyBorder="1" applyAlignment="1">
      <alignment horizontal="left" vertical="center" indent="2"/>
    </xf>
    <xf numFmtId="3" fontId="17" fillId="4" borderId="2" xfId="4" applyNumberFormat="1" applyFont="1" applyFill="1" applyBorder="1" applyAlignment="1">
      <alignment vertical="center"/>
    </xf>
    <xf numFmtId="169" fontId="30" fillId="2" borderId="1" xfId="4" applyNumberFormat="1" applyFont="1" applyFill="1" applyBorder="1" applyAlignment="1">
      <alignment vertical="center"/>
    </xf>
    <xf numFmtId="169" fontId="30" fillId="2" borderId="0" xfId="4" applyNumberFormat="1" applyFont="1" applyFill="1" applyBorder="1" applyAlignment="1">
      <alignment vertical="center"/>
    </xf>
    <xf numFmtId="169" fontId="30" fillId="2" borderId="9" xfId="4" applyNumberFormat="1" applyFont="1" applyFill="1" applyBorder="1" applyAlignment="1">
      <alignment vertical="center"/>
    </xf>
    <xf numFmtId="0" fontId="30" fillId="0" borderId="1" xfId="4" applyFont="1" applyBorder="1" applyAlignment="1">
      <alignment horizontal="left" vertical="center" indent="1"/>
    </xf>
    <xf numFmtId="0" fontId="30" fillId="0" borderId="0" xfId="4" applyFont="1" applyBorder="1" applyAlignment="1">
      <alignment horizontal="left" vertical="center" indent="1"/>
    </xf>
    <xf numFmtId="0" fontId="30" fillId="2" borderId="1" xfId="4" applyFont="1" applyFill="1" applyBorder="1" applyAlignment="1">
      <alignment horizontal="left" vertical="center" indent="1"/>
    </xf>
    <xf numFmtId="166" fontId="20" fillId="0" borderId="1" xfId="1" applyNumberFormat="1" applyFont="1" applyBorder="1" applyAlignment="1">
      <alignment vertical="center"/>
    </xf>
    <xf numFmtId="166" fontId="20" fillId="0" borderId="0" xfId="1" applyNumberFormat="1" applyFont="1" applyBorder="1" applyAlignment="1">
      <alignment vertical="center"/>
    </xf>
    <xf numFmtId="166" fontId="20" fillId="0" borderId="0" xfId="1" applyNumberFormat="1" applyFont="1" applyFill="1" applyBorder="1" applyAlignment="1">
      <alignment vertical="center"/>
    </xf>
    <xf numFmtId="166" fontId="21" fillId="0" borderId="10" xfId="1" applyNumberFormat="1" applyFont="1" applyFill="1" applyBorder="1" applyAlignment="1">
      <alignment vertical="center"/>
    </xf>
    <xf numFmtId="166" fontId="21" fillId="0" borderId="0" xfId="1" applyNumberFormat="1" applyFont="1" applyFill="1" applyBorder="1" applyAlignment="1">
      <alignment vertical="center"/>
    </xf>
    <xf numFmtId="166" fontId="21" fillId="0" borderId="9" xfId="1" applyNumberFormat="1" applyFont="1" applyFill="1" applyBorder="1" applyAlignment="1">
      <alignment vertical="center"/>
    </xf>
    <xf numFmtId="166" fontId="22" fillId="5" borderId="2" xfId="1" applyNumberFormat="1" applyFont="1" applyFill="1" applyBorder="1" applyAlignment="1">
      <alignment vertical="center"/>
    </xf>
    <xf numFmtId="166" fontId="30" fillId="0" borderId="4" xfId="1" applyNumberFormat="1" applyFont="1" applyBorder="1" applyAlignment="1">
      <alignment vertical="center"/>
    </xf>
    <xf numFmtId="0" fontId="30" fillId="0" borderId="4" xfId="4" applyFont="1" applyFill="1" applyBorder="1" applyAlignment="1">
      <alignment horizontal="left" vertical="center" indent="2"/>
    </xf>
    <xf numFmtId="0" fontId="36" fillId="4" borderId="2" xfId="4" applyNumberFormat="1" applyFont="1" applyFill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168" fontId="34" fillId="0" borderId="0" xfId="1" applyNumberFormat="1" applyFont="1" applyFill="1" applyBorder="1" applyAlignment="1">
      <alignment vertical="center"/>
    </xf>
    <xf numFmtId="168" fontId="20" fillId="0" borderId="0" xfId="1" applyNumberFormat="1" applyFont="1" applyBorder="1" applyAlignment="1">
      <alignment vertical="center"/>
    </xf>
    <xf numFmtId="168" fontId="20" fillId="0" borderId="0" xfId="1" applyNumberFormat="1" applyFont="1" applyFill="1" applyBorder="1" applyAlignment="1">
      <alignment vertical="center"/>
    </xf>
    <xf numFmtId="168" fontId="21" fillId="0" borderId="10" xfId="1" applyNumberFormat="1" applyFont="1" applyFill="1" applyBorder="1" applyAlignment="1">
      <alignment vertical="center"/>
    </xf>
    <xf numFmtId="168" fontId="21" fillId="0" borderId="0" xfId="1" applyNumberFormat="1" applyFont="1" applyFill="1" applyBorder="1" applyAlignment="1">
      <alignment vertical="center"/>
    </xf>
    <xf numFmtId="168" fontId="21" fillId="0" borderId="9" xfId="1" applyNumberFormat="1" applyFont="1" applyFill="1" applyBorder="1" applyAlignment="1">
      <alignment vertical="center"/>
    </xf>
    <xf numFmtId="168" fontId="30" fillId="0" borderId="4" xfId="1" applyNumberFormat="1" applyFont="1" applyBorder="1" applyAlignment="1">
      <alignment vertical="center"/>
    </xf>
    <xf numFmtId="169" fontId="20" fillId="0" borderId="8" xfId="4" applyNumberFormat="1" applyFont="1" applyBorder="1" applyAlignment="1">
      <alignment vertical="center"/>
    </xf>
    <xf numFmtId="0" fontId="20" fillId="0" borderId="8" xfId="4" applyFont="1" applyFill="1" applyBorder="1" applyAlignment="1">
      <alignment horizontal="left" vertical="center" indent="2"/>
    </xf>
    <xf numFmtId="169" fontId="37" fillId="2" borderId="0" xfId="4" applyNumberFormat="1" applyFont="1" applyFill="1" applyBorder="1" applyAlignment="1">
      <alignment vertical="center"/>
    </xf>
    <xf numFmtId="0" fontId="37" fillId="0" borderId="0" xfId="4" applyFont="1" applyFill="1" applyBorder="1" applyAlignment="1">
      <alignment horizontal="left" vertical="center" indent="3"/>
    </xf>
    <xf numFmtId="169" fontId="30" fillId="0" borderId="4" xfId="4" applyNumberFormat="1" applyFont="1" applyBorder="1" applyAlignment="1">
      <alignment vertical="center"/>
    </xf>
    <xf numFmtId="165" fontId="20" fillId="0" borderId="1" xfId="1" applyNumberFormat="1" applyFont="1" applyBorder="1" applyAlignment="1">
      <alignment vertical="center"/>
    </xf>
    <xf numFmtId="165" fontId="20" fillId="0" borderId="0" xfId="1" applyNumberFormat="1" applyFont="1" applyBorder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165" fontId="21" fillId="0" borderId="10" xfId="1" applyNumberFormat="1" applyFont="1" applyFill="1" applyBorder="1" applyAlignment="1">
      <alignment vertical="center"/>
    </xf>
    <xf numFmtId="165" fontId="21" fillId="0" borderId="0" xfId="1" applyNumberFormat="1" applyFont="1" applyFill="1" applyBorder="1" applyAlignment="1">
      <alignment vertical="center"/>
    </xf>
    <xf numFmtId="165" fontId="21" fillId="0" borderId="9" xfId="1" applyNumberFormat="1" applyFont="1" applyFill="1" applyBorder="1" applyAlignment="1">
      <alignment vertical="center"/>
    </xf>
    <xf numFmtId="165" fontId="22" fillId="5" borderId="2" xfId="1" applyNumberFormat="1" applyFont="1" applyFill="1" applyBorder="1" applyAlignment="1">
      <alignment vertical="center"/>
    </xf>
    <xf numFmtId="165" fontId="30" fillId="0" borderId="4" xfId="1" applyNumberFormat="1" applyFont="1" applyBorder="1" applyAlignment="1">
      <alignment vertical="center"/>
    </xf>
    <xf numFmtId="169" fontId="20" fillId="0" borderId="3" xfId="4" applyNumberFormat="1" applyFont="1" applyBorder="1" applyAlignment="1">
      <alignment vertical="center"/>
    </xf>
    <xf numFmtId="0" fontId="30" fillId="2" borderId="0" xfId="4" applyFont="1" applyFill="1" applyBorder="1" applyAlignment="1">
      <alignment horizontal="left" vertical="center" wrapText="1" indent="1"/>
    </xf>
    <xf numFmtId="0" fontId="30" fillId="2" borderId="9" xfId="4" applyFont="1" applyFill="1" applyBorder="1" applyAlignment="1">
      <alignment horizontal="left" vertical="center" indent="1"/>
    </xf>
    <xf numFmtId="166" fontId="20" fillId="0" borderId="1" xfId="1" applyNumberFormat="1" applyFont="1" applyFill="1" applyBorder="1" applyAlignment="1">
      <alignment vertical="center"/>
    </xf>
    <xf numFmtId="168" fontId="34" fillId="0" borderId="0" xfId="1" applyNumberFormat="1" applyFont="1" applyBorder="1" applyAlignment="1">
      <alignment vertical="center"/>
    </xf>
    <xf numFmtId="168" fontId="34" fillId="0" borderId="1" xfId="1" applyNumberFormat="1" applyFont="1" applyBorder="1" applyAlignment="1">
      <alignment vertical="center"/>
    </xf>
    <xf numFmtId="169" fontId="34" fillId="0" borderId="0" xfId="4" applyNumberFormat="1" applyFont="1" applyBorder="1" applyAlignment="1">
      <alignment vertical="center"/>
    </xf>
    <xf numFmtId="169" fontId="34" fillId="0" borderId="1" xfId="4" applyNumberFormat="1" applyFont="1" applyBorder="1" applyAlignment="1">
      <alignment vertical="center"/>
    </xf>
    <xf numFmtId="0" fontId="27" fillId="0" borderId="0" xfId="4" applyFont="1" applyFill="1" applyBorder="1" applyAlignment="1">
      <alignment horizontal="left" vertical="center" indent="5"/>
    </xf>
    <xf numFmtId="172" fontId="34" fillId="0" borderId="0" xfId="4" applyNumberFormat="1" applyFont="1" applyFill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2" fillId="4" borderId="2" xfId="4" applyNumberFormat="1" applyFont="1" applyFill="1" applyBorder="1" applyAlignment="1">
      <alignment horizontal="left" vertical="center"/>
    </xf>
    <xf numFmtId="172" fontId="14" fillId="2" borderId="1" xfId="4" applyNumberFormat="1" applyFont="1" applyFill="1" applyBorder="1" applyAlignment="1">
      <alignment vertical="center"/>
    </xf>
    <xf numFmtId="0" fontId="30" fillId="2" borderId="0" xfId="4" applyFont="1" applyFill="1" applyBorder="1" applyAlignment="1">
      <alignment horizontal="left" vertical="center" indent="2"/>
    </xf>
    <xf numFmtId="0" fontId="30" fillId="2" borderId="0" xfId="4" applyFont="1" applyFill="1" applyBorder="1" applyAlignment="1">
      <alignment horizontal="left" vertical="center" indent="1"/>
    </xf>
    <xf numFmtId="1" fontId="14" fillId="2" borderId="9" xfId="4" applyNumberFormat="1" applyFont="1" applyFill="1" applyBorder="1" applyAlignment="1">
      <alignment vertical="center"/>
    </xf>
    <xf numFmtId="172" fontId="14" fillId="0" borderId="9" xfId="4" applyNumberFormat="1" applyFont="1" applyBorder="1" applyAlignment="1">
      <alignment vertical="center"/>
    </xf>
    <xf numFmtId="166" fontId="20" fillId="0" borderId="1" xfId="4" applyNumberFormat="1" applyFont="1" applyBorder="1" applyAlignment="1">
      <alignment vertical="center"/>
    </xf>
    <xf numFmtId="166" fontId="21" fillId="0" borderId="10" xfId="4" applyNumberFormat="1" applyFont="1" applyFill="1" applyBorder="1" applyAlignment="1">
      <alignment vertical="center"/>
    </xf>
    <xf numFmtId="166" fontId="21" fillId="0" borderId="0" xfId="4" applyNumberFormat="1" applyFont="1" applyFill="1" applyBorder="1" applyAlignment="1">
      <alignment vertical="center"/>
    </xf>
    <xf numFmtId="166" fontId="21" fillId="0" borderId="9" xfId="4" applyNumberFormat="1" applyFont="1" applyFill="1" applyBorder="1" applyAlignment="1">
      <alignment vertical="center"/>
    </xf>
    <xf numFmtId="168" fontId="20" fillId="0" borderId="1" xfId="4" applyNumberFormat="1" applyFont="1" applyBorder="1" applyAlignment="1">
      <alignment vertical="center"/>
    </xf>
    <xf numFmtId="168" fontId="20" fillId="0" borderId="1" xfId="1" applyNumberFormat="1" applyFont="1" applyFill="1" applyBorder="1" applyAlignment="1">
      <alignment vertical="center"/>
    </xf>
    <xf numFmtId="169" fontId="20" fillId="0" borderId="8" xfId="4" applyNumberFormat="1" applyFont="1" applyFill="1" applyBorder="1" applyAlignment="1">
      <alignment vertical="center"/>
    </xf>
    <xf numFmtId="165" fontId="20" fillId="0" borderId="1" xfId="4" applyNumberFormat="1" applyFont="1" applyBorder="1" applyAlignment="1">
      <alignment vertical="center"/>
    </xf>
    <xf numFmtId="165" fontId="21" fillId="0" borderId="10" xfId="4" applyNumberFormat="1" applyFont="1" applyFill="1" applyBorder="1" applyAlignment="1">
      <alignment vertical="center"/>
    </xf>
    <xf numFmtId="165" fontId="21" fillId="0" borderId="0" xfId="4" applyNumberFormat="1" applyFont="1" applyFill="1" applyBorder="1" applyAlignment="1">
      <alignment vertical="center"/>
    </xf>
    <xf numFmtId="165" fontId="21" fillId="0" borderId="9" xfId="4" applyNumberFormat="1" applyFont="1" applyFill="1" applyBorder="1" applyAlignment="1">
      <alignment vertical="center"/>
    </xf>
    <xf numFmtId="166" fontId="17" fillId="5" borderId="1" xfId="4" applyNumberFormat="1" applyFont="1" applyFill="1" applyBorder="1" applyAlignment="1">
      <alignment vertical="center"/>
    </xf>
    <xf numFmtId="0" fontId="18" fillId="5" borderId="1" xfId="4" applyFont="1" applyFill="1" applyBorder="1" applyAlignment="1">
      <alignment horizontal="left" vertical="center"/>
    </xf>
    <xf numFmtId="167" fontId="17" fillId="5" borderId="0" xfId="4" applyNumberFormat="1" applyFont="1" applyFill="1" applyBorder="1" applyAlignment="1">
      <alignment vertical="center"/>
    </xf>
    <xf numFmtId="0" fontId="18" fillId="5" borderId="0" xfId="4" applyFont="1" applyFill="1" applyBorder="1" applyAlignment="1">
      <alignment horizontal="left" vertical="center"/>
    </xf>
    <xf numFmtId="167" fontId="17" fillId="4" borderId="1" xfId="4" applyNumberFormat="1" applyFont="1" applyFill="1" applyBorder="1" applyAlignment="1">
      <alignment vertical="center"/>
    </xf>
    <xf numFmtId="0" fontId="18" fillId="4" borderId="1" xfId="4" applyFont="1" applyFill="1" applyBorder="1" applyAlignment="1">
      <alignment horizontal="left" vertical="center"/>
    </xf>
    <xf numFmtId="167" fontId="17" fillId="5" borderId="10" xfId="4" applyNumberFormat="1" applyFont="1" applyFill="1" applyBorder="1" applyAlignment="1">
      <alignment vertical="center"/>
    </xf>
    <xf numFmtId="0" fontId="18" fillId="5" borderId="10" xfId="4" applyFont="1" applyFill="1" applyBorder="1" applyAlignment="1">
      <alignment horizontal="left" vertical="center" indent="1"/>
    </xf>
    <xf numFmtId="167" fontId="17" fillId="5" borderId="3" xfId="4" applyNumberFormat="1" applyFont="1" applyFill="1" applyBorder="1" applyAlignment="1">
      <alignment vertical="center"/>
    </xf>
    <xf numFmtId="0" fontId="18" fillId="5" borderId="3" xfId="4" applyFont="1" applyFill="1" applyBorder="1" applyAlignment="1">
      <alignment horizontal="left" vertical="center" indent="1"/>
    </xf>
    <xf numFmtId="167" fontId="17" fillId="4" borderId="9" xfId="4" applyNumberFormat="1" applyFont="1" applyFill="1" applyBorder="1" applyAlignment="1">
      <alignment vertical="center"/>
    </xf>
    <xf numFmtId="0" fontId="18" fillId="4" borderId="9" xfId="4" applyFont="1" applyFill="1" applyBorder="1" applyAlignment="1">
      <alignment horizontal="left" vertical="center"/>
    </xf>
    <xf numFmtId="166" fontId="20" fillId="0" borderId="1" xfId="4" applyNumberFormat="1" applyFont="1" applyFill="1" applyBorder="1" applyAlignment="1">
      <alignment vertical="center"/>
    </xf>
    <xf numFmtId="166" fontId="20" fillId="0" borderId="0" xfId="4" applyNumberFormat="1" applyFont="1" applyFill="1" applyBorder="1" applyAlignment="1">
      <alignment vertical="center"/>
    </xf>
    <xf numFmtId="165" fontId="38" fillId="4" borderId="2" xfId="4" applyNumberFormat="1" applyFont="1" applyFill="1" applyBorder="1" applyAlignment="1">
      <alignment vertical="center"/>
    </xf>
    <xf numFmtId="169" fontId="34" fillId="0" borderId="4" xfId="4" applyNumberFormat="1" applyFont="1" applyFill="1" applyBorder="1" applyAlignment="1">
      <alignment vertical="center"/>
    </xf>
    <xf numFmtId="0" fontId="34" fillId="0" borderId="4" xfId="4" applyFont="1" applyFill="1" applyBorder="1" applyAlignment="1">
      <alignment horizontal="left" vertical="center" indent="3"/>
    </xf>
    <xf numFmtId="169" fontId="34" fillId="0" borderId="10" xfId="4" applyNumberFormat="1" applyFont="1" applyFill="1" applyBorder="1" applyAlignment="1">
      <alignment vertical="center"/>
    </xf>
    <xf numFmtId="0" fontId="34" fillId="0" borderId="10" xfId="4" applyFont="1" applyFill="1" applyBorder="1" applyAlignment="1">
      <alignment horizontal="left" vertical="center" indent="3"/>
    </xf>
    <xf numFmtId="169" fontId="34" fillId="0" borderId="3" xfId="4" applyNumberFormat="1" applyFont="1" applyFill="1" applyBorder="1" applyAlignment="1">
      <alignment vertical="center"/>
    </xf>
    <xf numFmtId="0" fontId="34" fillId="0" borderId="3" xfId="4" applyFont="1" applyFill="1" applyBorder="1" applyAlignment="1">
      <alignment horizontal="left" vertical="center" indent="3"/>
    </xf>
    <xf numFmtId="165" fontId="20" fillId="0" borderId="1" xfId="4" applyNumberFormat="1" applyFont="1" applyFill="1" applyBorder="1" applyAlignment="1">
      <alignment vertical="center"/>
    </xf>
    <xf numFmtId="165" fontId="20" fillId="0" borderId="0" xfId="4" applyNumberFormat="1" applyFont="1" applyFill="1" applyBorder="1" applyAlignment="1">
      <alignment vertical="center"/>
    </xf>
    <xf numFmtId="169" fontId="20" fillId="0" borderId="1" xfId="4" applyNumberFormat="1" applyFont="1" applyFill="1" applyBorder="1" applyAlignment="1">
      <alignment vertical="center"/>
    </xf>
    <xf numFmtId="165" fontId="20" fillId="0" borderId="9" xfId="4" applyNumberFormat="1" applyFont="1" applyFill="1" applyBorder="1" applyAlignment="1">
      <alignment vertical="center"/>
    </xf>
    <xf numFmtId="165" fontId="21" fillId="0" borderId="0" xfId="4" applyNumberFormat="1" applyFont="1" applyFill="1" applyAlignment="1">
      <alignment vertical="center"/>
    </xf>
    <xf numFmtId="172" fontId="34" fillId="0" borderId="9" xfId="4" applyNumberFormat="1" applyFont="1" applyFill="1" applyBorder="1" applyAlignment="1">
      <alignment vertical="center"/>
    </xf>
    <xf numFmtId="0" fontId="34" fillId="0" borderId="9" xfId="4" applyFont="1" applyFill="1" applyBorder="1" applyAlignment="1">
      <alignment horizontal="left" vertical="center" indent="3"/>
    </xf>
    <xf numFmtId="169" fontId="20" fillId="0" borderId="0" xfId="4" applyNumberFormat="1" applyFont="1" applyFill="1" applyBorder="1" applyAlignment="1">
      <alignment vertical="center"/>
    </xf>
    <xf numFmtId="169" fontId="34" fillId="0" borderId="9" xfId="4" applyNumberFormat="1" applyFont="1" applyFill="1" applyBorder="1" applyAlignment="1">
      <alignment vertical="center"/>
    </xf>
    <xf numFmtId="169" fontId="20" fillId="0" borderId="9" xfId="4" applyNumberFormat="1" applyFont="1" applyFill="1" applyBorder="1" applyAlignment="1">
      <alignment vertical="center"/>
    </xf>
    <xf numFmtId="0" fontId="39" fillId="0" borderId="2" xfId="5" applyFont="1" applyBorder="1" applyAlignment="1">
      <alignment vertical="center"/>
    </xf>
    <xf numFmtId="0" fontId="40" fillId="0" borderId="2" xfId="5" applyFont="1" applyBorder="1" applyAlignment="1">
      <alignment vertical="center"/>
    </xf>
    <xf numFmtId="0" fontId="41" fillId="0" borderId="2" xfId="5" applyFont="1" applyBorder="1" applyAlignment="1">
      <alignment vertical="center"/>
    </xf>
    <xf numFmtId="0" fontId="41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41" fillId="0" borderId="0" xfId="5" applyFont="1" applyAlignment="1">
      <alignment horizontal="center" vertical="center"/>
    </xf>
    <xf numFmtId="0" fontId="39" fillId="0" borderId="0" xfId="5" applyFont="1" applyBorder="1" applyAlignment="1">
      <alignment horizontal="left" vertical="center"/>
    </xf>
    <xf numFmtId="0" fontId="42" fillId="0" borderId="0" xfId="5" applyFont="1" applyBorder="1" applyAlignment="1">
      <alignment horizontal="left" vertical="center"/>
    </xf>
    <xf numFmtId="0" fontId="39" fillId="0" borderId="0" xfId="5" applyFont="1" applyBorder="1" applyAlignment="1">
      <alignment horizontal="right" vertical="center"/>
    </xf>
    <xf numFmtId="0" fontId="42" fillId="0" borderId="0" xfId="5" applyFont="1" applyAlignment="1">
      <alignment vertical="center"/>
    </xf>
    <xf numFmtId="0" fontId="40" fillId="0" borderId="0" xfId="5" applyFont="1" applyAlignment="1">
      <alignment vertical="center"/>
    </xf>
    <xf numFmtId="0" fontId="43" fillId="0" borderId="0" xfId="5" applyFont="1" applyAlignment="1">
      <alignment horizontal="left" vertical="center"/>
    </xf>
    <xf numFmtId="174" fontId="44" fillId="0" borderId="0" xfId="5" quotePrefix="1" applyNumberFormat="1" applyFont="1" applyAlignment="1">
      <alignment horizontal="left" vertical="center"/>
    </xf>
    <xf numFmtId="0" fontId="10" fillId="0" borderId="0" xfId="5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5" applyFont="1" applyAlignment="1">
      <alignment horizontal="center" vertical="center"/>
    </xf>
    <xf numFmtId="0" fontId="10" fillId="0" borderId="0" xfId="5" applyFont="1" applyAlignment="1">
      <alignment horizontal="right" vertical="center"/>
    </xf>
    <xf numFmtId="0" fontId="31" fillId="2" borderId="0" xfId="4" applyFont="1" applyFill="1" applyAlignment="1">
      <alignment vertical="center"/>
    </xf>
    <xf numFmtId="0" fontId="10" fillId="0" borderId="0" xfId="5" applyFont="1" applyAlignment="1">
      <alignment horizontal="center" vertical="center"/>
    </xf>
  </cellXfs>
  <cellStyles count="8">
    <cellStyle name="Comma 2" xfId="3"/>
    <cellStyle name="Hyperlink" xfId="2" builtinId="8"/>
    <cellStyle name="Normal" xfId="0" builtinId="0"/>
    <cellStyle name="Normal 2" xfId="4"/>
    <cellStyle name="Normal 3" xfId="5"/>
    <cellStyle name="Percent" xfId="1" builtin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318" customWidth="1"/>
    <col min="2" max="2" width="9.7109375" style="319" customWidth="1"/>
    <col min="3" max="3" width="107.42578125" style="317" customWidth="1"/>
    <col min="4" max="4" width="44.7109375" style="317" customWidth="1"/>
    <col min="5" max="6" width="9.7109375" style="317" customWidth="1"/>
    <col min="7" max="16384" width="9.140625" style="317"/>
  </cols>
  <sheetData>
    <row r="9" spans="1:10" ht="30" x14ac:dyDescent="0.25">
      <c r="A9" s="314"/>
      <c r="B9" s="315" t="s">
        <v>334</v>
      </c>
      <c r="C9" s="316"/>
      <c r="D9" s="316"/>
      <c r="E9" s="316"/>
      <c r="F9" s="316"/>
    </row>
    <row r="10" spans="1:10" hidden="1" x14ac:dyDescent="0.25"/>
    <row r="11" spans="1:10" hidden="1" x14ac:dyDescent="0.25">
      <c r="B11" s="318"/>
      <c r="C11" s="318"/>
    </row>
    <row r="12" spans="1:10" ht="11.25" hidden="1" customHeight="1" x14ac:dyDescent="0.25">
      <c r="B12" s="318"/>
      <c r="C12" s="318"/>
    </row>
    <row r="13" spans="1:10" s="318" customFormat="1" ht="11.25" hidden="1" customHeight="1" x14ac:dyDescent="0.25">
      <c r="D13" s="317"/>
      <c r="E13" s="317"/>
      <c r="F13" s="317"/>
      <c r="G13" s="317"/>
      <c r="H13" s="317"/>
      <c r="I13" s="317"/>
      <c r="J13" s="317"/>
    </row>
    <row r="14" spans="1:10" s="318" customFormat="1" ht="12.75" customHeight="1" x14ac:dyDescent="0.25">
      <c r="D14" s="317"/>
      <c r="E14" s="317"/>
      <c r="F14" s="317"/>
      <c r="G14" s="317"/>
      <c r="H14" s="317"/>
      <c r="I14" s="317"/>
      <c r="J14" s="317"/>
    </row>
    <row r="15" spans="1:10" s="318" customFormat="1" ht="12.75" customHeight="1" x14ac:dyDescent="0.25">
      <c r="D15" s="317"/>
      <c r="E15" s="317"/>
      <c r="F15" s="317"/>
      <c r="G15" s="317"/>
      <c r="H15" s="317"/>
      <c r="I15" s="317"/>
      <c r="J15" s="317"/>
    </row>
    <row r="16" spans="1:10" s="318" customFormat="1" ht="12.75" customHeight="1" x14ac:dyDescent="0.25">
      <c r="D16" s="317"/>
      <c r="E16" s="317"/>
      <c r="F16" s="317"/>
      <c r="G16" s="317"/>
      <c r="H16" s="317"/>
      <c r="I16" s="317"/>
      <c r="J16" s="317"/>
    </row>
    <row r="17" spans="1:10" s="318" customFormat="1" ht="12.75" customHeight="1" x14ac:dyDescent="0.25">
      <c r="D17" s="317"/>
      <c r="E17" s="317"/>
      <c r="F17" s="317"/>
      <c r="G17" s="317"/>
      <c r="H17" s="317"/>
      <c r="I17" s="317"/>
      <c r="J17" s="317"/>
    </row>
    <row r="18" spans="1:10" s="318" customFormat="1" ht="12.75" customHeight="1" x14ac:dyDescent="0.25">
      <c r="D18" s="317"/>
      <c r="E18" s="317"/>
      <c r="F18" s="317"/>
      <c r="G18" s="317"/>
      <c r="H18" s="317"/>
      <c r="I18" s="317"/>
      <c r="J18" s="317"/>
    </row>
    <row r="19" spans="1:10" s="318" customFormat="1" x14ac:dyDescent="0.25">
      <c r="D19" s="317"/>
      <c r="E19" s="317"/>
      <c r="F19" s="317"/>
      <c r="G19" s="317"/>
      <c r="H19" s="317"/>
      <c r="I19" s="317"/>
      <c r="J19" s="317"/>
    </row>
    <row r="20" spans="1:10" s="318" customFormat="1" ht="11.25" customHeight="1" x14ac:dyDescent="0.25">
      <c r="D20" s="317"/>
      <c r="E20" s="317"/>
      <c r="F20" s="317"/>
      <c r="G20" s="317"/>
      <c r="H20" s="317"/>
      <c r="I20" s="317"/>
      <c r="J20" s="317"/>
    </row>
    <row r="21" spans="1:10" s="318" customFormat="1" ht="11.25" customHeight="1" x14ac:dyDescent="0.25">
      <c r="D21" s="317"/>
      <c r="E21" s="317"/>
      <c r="F21" s="317"/>
      <c r="G21" s="317"/>
      <c r="H21" s="317"/>
      <c r="I21" s="317"/>
      <c r="J21" s="317"/>
    </row>
    <row r="22" spans="1:10" s="318" customFormat="1" ht="11.25" customHeight="1" x14ac:dyDescent="0.25">
      <c r="B22" s="319"/>
      <c r="C22" s="317"/>
      <c r="D22" s="317"/>
      <c r="E22" s="317"/>
      <c r="F22" s="317"/>
      <c r="G22" s="317"/>
      <c r="H22" s="317"/>
      <c r="I22" s="317"/>
      <c r="J22" s="317"/>
    </row>
    <row r="23" spans="1:10" s="318" customFormat="1" ht="27.75" x14ac:dyDescent="0.25">
      <c r="B23" s="320"/>
      <c r="C23" s="321" t="s">
        <v>350</v>
      </c>
      <c r="D23" s="322"/>
      <c r="E23" s="317"/>
      <c r="F23" s="317"/>
      <c r="G23" s="317"/>
      <c r="H23" s="317"/>
      <c r="I23" s="317"/>
      <c r="J23" s="317"/>
    </row>
    <row r="24" spans="1:10" s="318" customFormat="1" ht="11.25" customHeight="1" x14ac:dyDescent="0.25">
      <c r="B24" s="319"/>
      <c r="C24" s="317"/>
      <c r="D24" s="317"/>
      <c r="E24" s="317"/>
      <c r="F24" s="317"/>
      <c r="G24" s="317"/>
      <c r="H24" s="317"/>
      <c r="I24" s="317"/>
      <c r="J24" s="317"/>
    </row>
    <row r="25" spans="1:10" s="318" customFormat="1" ht="13.5" customHeight="1" x14ac:dyDescent="0.25">
      <c r="B25" s="319"/>
      <c r="C25" s="317"/>
      <c r="D25" s="317"/>
      <c r="E25" s="317"/>
      <c r="F25" s="317"/>
      <c r="G25" s="317"/>
      <c r="H25" s="317"/>
      <c r="I25" s="317"/>
      <c r="J25" s="317"/>
    </row>
    <row r="26" spans="1:10" s="318" customFormat="1" ht="10.5" customHeight="1" x14ac:dyDescent="0.25">
      <c r="B26" s="319"/>
      <c r="C26" s="317"/>
      <c r="D26" s="317"/>
      <c r="E26" s="317"/>
      <c r="F26" s="317"/>
      <c r="G26" s="317"/>
      <c r="H26" s="317"/>
      <c r="I26" s="317"/>
      <c r="J26" s="317"/>
    </row>
    <row r="27" spans="1:10" x14ac:dyDescent="0.25">
      <c r="A27" s="317"/>
    </row>
    <row r="28" spans="1:10" s="318" customFormat="1" ht="11.25" customHeight="1" x14ac:dyDescent="0.25">
      <c r="B28" s="319"/>
      <c r="C28" s="317"/>
      <c r="D28" s="317"/>
      <c r="E28" s="317"/>
      <c r="F28" s="317"/>
      <c r="G28" s="317"/>
      <c r="H28" s="317"/>
      <c r="I28" s="317"/>
      <c r="J28" s="317"/>
    </row>
    <row r="29" spans="1:10" s="318" customFormat="1" x14ac:dyDescent="0.25">
      <c r="B29" s="319"/>
      <c r="C29" s="317"/>
      <c r="D29" s="317"/>
      <c r="E29" s="317"/>
      <c r="F29" s="317"/>
      <c r="G29" s="317"/>
      <c r="H29" s="317"/>
      <c r="I29" s="317"/>
      <c r="J29" s="317"/>
    </row>
    <row r="30" spans="1:10" s="318" customFormat="1" ht="27.75" x14ac:dyDescent="0.25">
      <c r="B30" s="319"/>
      <c r="C30" s="323" t="s">
        <v>335</v>
      </c>
      <c r="D30" s="317"/>
      <c r="E30" s="317"/>
      <c r="F30" s="317"/>
      <c r="G30" s="317"/>
      <c r="H30" s="317"/>
      <c r="I30" s="317"/>
      <c r="J30" s="317"/>
    </row>
    <row r="31" spans="1:10" s="318" customFormat="1" ht="11.25" customHeight="1" x14ac:dyDescent="0.25">
      <c r="B31" s="319"/>
      <c r="C31" s="324"/>
      <c r="D31" s="317"/>
      <c r="E31" s="317"/>
      <c r="F31" s="317"/>
      <c r="G31" s="317"/>
      <c r="H31" s="317"/>
      <c r="I31" s="317"/>
      <c r="J31" s="317"/>
    </row>
    <row r="32" spans="1:10" s="318" customFormat="1" ht="11.25" customHeight="1" x14ac:dyDescent="0.25">
      <c r="B32" s="319"/>
      <c r="C32" s="324"/>
      <c r="D32" s="317"/>
      <c r="E32" s="317"/>
      <c r="F32" s="317"/>
      <c r="G32" s="317"/>
      <c r="H32" s="317"/>
      <c r="I32" s="317"/>
      <c r="J32" s="317"/>
    </row>
    <row r="33" spans="1:12" s="318" customFormat="1" ht="11.25" customHeight="1" x14ac:dyDescent="0.25">
      <c r="B33" s="319"/>
      <c r="C33" s="317"/>
      <c r="D33" s="317"/>
      <c r="E33" s="317"/>
      <c r="F33" s="317"/>
      <c r="G33" s="317"/>
      <c r="H33" s="317"/>
      <c r="I33" s="317"/>
      <c r="J33" s="317"/>
    </row>
    <row r="34" spans="1:12" s="318" customFormat="1" ht="11.25" customHeight="1" x14ac:dyDescent="0.25">
      <c r="B34" s="319"/>
      <c r="C34" s="317"/>
      <c r="D34" s="317"/>
      <c r="E34" s="317"/>
      <c r="F34" s="317"/>
      <c r="G34" s="317"/>
      <c r="H34" s="317"/>
      <c r="I34" s="317"/>
      <c r="J34" s="317"/>
    </row>
    <row r="35" spans="1:12" s="318" customFormat="1" ht="11.25" customHeight="1" x14ac:dyDescent="0.25">
      <c r="B35" s="319"/>
      <c r="C35" s="317"/>
      <c r="D35" s="317"/>
      <c r="E35" s="317"/>
      <c r="F35" s="317"/>
      <c r="G35" s="317"/>
      <c r="H35" s="317"/>
      <c r="I35" s="317"/>
      <c r="J35" s="317"/>
    </row>
    <row r="36" spans="1:12" s="318" customFormat="1" ht="13.5" customHeight="1" x14ac:dyDescent="0.25">
      <c r="B36" s="319"/>
      <c r="C36" s="317"/>
      <c r="D36" s="317"/>
      <c r="E36" s="317"/>
      <c r="F36" s="317"/>
      <c r="G36" s="317"/>
      <c r="H36" s="317"/>
      <c r="I36" s="317"/>
      <c r="J36" s="317"/>
    </row>
    <row r="37" spans="1:12" s="318" customFormat="1" ht="10.5" customHeight="1" x14ac:dyDescent="0.25">
      <c r="B37" s="319"/>
      <c r="C37" s="317"/>
      <c r="D37" s="317"/>
      <c r="E37" s="317"/>
      <c r="F37" s="317"/>
      <c r="G37" s="317"/>
      <c r="H37" s="317"/>
      <c r="I37" s="317"/>
      <c r="J37" s="317"/>
    </row>
    <row r="38" spans="1:12" x14ac:dyDescent="0.25">
      <c r="A38" s="317"/>
    </row>
    <row r="39" spans="1:12" s="318" customFormat="1" ht="12.75" customHeight="1" x14ac:dyDescent="0.25">
      <c r="B39" s="319"/>
      <c r="C39" s="317"/>
      <c r="E39" s="317"/>
      <c r="F39" s="317"/>
      <c r="G39" s="317"/>
      <c r="H39" s="317"/>
      <c r="I39" s="317"/>
      <c r="J39" s="317"/>
    </row>
    <row r="40" spans="1:12" s="318" customFormat="1" x14ac:dyDescent="0.25">
      <c r="B40" s="319"/>
      <c r="C40" s="317"/>
      <c r="E40" s="317"/>
      <c r="F40" s="317"/>
      <c r="G40" s="317"/>
      <c r="H40" s="317"/>
      <c r="I40" s="317"/>
      <c r="J40" s="317"/>
    </row>
    <row r="41" spans="1:12" s="318" customFormat="1" x14ac:dyDescent="0.25">
      <c r="B41" s="319"/>
      <c r="C41" s="317"/>
      <c r="D41" s="317"/>
      <c r="E41" s="317"/>
      <c r="F41" s="317"/>
      <c r="G41" s="317"/>
      <c r="H41" s="317"/>
      <c r="I41" s="317"/>
      <c r="J41" s="317"/>
    </row>
    <row r="42" spans="1:12" s="318" customFormat="1" ht="12.75" customHeight="1" x14ac:dyDescent="0.25">
      <c r="B42" s="319"/>
      <c r="C42" s="317"/>
      <c r="D42" s="317"/>
      <c r="E42" s="317"/>
      <c r="F42" s="317"/>
      <c r="G42" s="317"/>
      <c r="H42" s="317"/>
      <c r="I42" s="317"/>
      <c r="J42" s="317"/>
    </row>
    <row r="43" spans="1:12" ht="20.25" x14ac:dyDescent="0.25">
      <c r="D43" s="325" t="s">
        <v>395</v>
      </c>
    </row>
    <row r="44" spans="1:12" x14ac:dyDescent="0.25">
      <c r="A44" s="317"/>
      <c r="B44" s="317"/>
    </row>
    <row r="45" spans="1:12" ht="18" x14ac:dyDescent="0.25">
      <c r="A45" s="317"/>
      <c r="B45" s="317"/>
      <c r="D45" s="326">
        <v>43297.733506944445</v>
      </c>
    </row>
    <row r="46" spans="1:12" ht="12.75" x14ac:dyDescent="0.25">
      <c r="A46" s="317"/>
      <c r="B46" s="317"/>
      <c r="G46" s="327"/>
      <c r="H46" s="327"/>
      <c r="I46" s="327"/>
      <c r="J46" s="327"/>
      <c r="K46" s="327"/>
      <c r="L46" s="327"/>
    </row>
    <row r="47" spans="1:12" x14ac:dyDescent="0.25">
      <c r="A47" s="317"/>
      <c r="B47" s="317"/>
    </row>
    <row r="48" spans="1:12" x14ac:dyDescent="0.25">
      <c r="A48" s="317"/>
      <c r="B48" s="317"/>
    </row>
    <row r="49" spans="1:12" ht="15" x14ac:dyDescent="0.25">
      <c r="B49" s="328" t="s">
        <v>345</v>
      </c>
    </row>
    <row r="50" spans="1:12" ht="15" x14ac:dyDescent="0.25">
      <c r="B50" s="328"/>
    </row>
    <row r="51" spans="1:12" ht="15" x14ac:dyDescent="0.25">
      <c r="A51" s="327"/>
      <c r="B51" s="328" t="s">
        <v>336</v>
      </c>
      <c r="C51" s="327"/>
      <c r="D51" s="327"/>
      <c r="E51" s="327"/>
      <c r="F51" s="327"/>
    </row>
    <row r="52" spans="1:12" ht="15" x14ac:dyDescent="0.25">
      <c r="B52" s="328"/>
    </row>
    <row r="53" spans="1:12" ht="15" x14ac:dyDescent="0.25">
      <c r="B53" s="328" t="s">
        <v>396</v>
      </c>
    </row>
    <row r="54" spans="1:12" ht="15" x14ac:dyDescent="0.25">
      <c r="B54" s="328" t="s">
        <v>337</v>
      </c>
    </row>
    <row r="55" spans="1:12" ht="12.75" x14ac:dyDescent="0.25">
      <c r="B55" s="318"/>
      <c r="G55" s="327"/>
      <c r="H55" s="327"/>
      <c r="I55" s="327"/>
      <c r="J55" s="327"/>
      <c r="K55" s="327"/>
      <c r="L55" s="327"/>
    </row>
    <row r="56" spans="1:12" ht="15" x14ac:dyDescent="0.25">
      <c r="B56" s="328" t="s">
        <v>338</v>
      </c>
    </row>
    <row r="57" spans="1:12" ht="15" x14ac:dyDescent="0.25">
      <c r="B57" s="328" t="s">
        <v>339</v>
      </c>
    </row>
    <row r="62" spans="1:12" ht="12.75" x14ac:dyDescent="0.25">
      <c r="A62" s="327" t="s">
        <v>340</v>
      </c>
      <c r="B62" s="329"/>
      <c r="C62" s="332" t="s">
        <v>346</v>
      </c>
      <c r="D62" s="332"/>
      <c r="E62" s="330"/>
      <c r="F62" s="330" t="s">
        <v>341</v>
      </c>
    </row>
    <row r="65" spans="1:10" s="318" customFormat="1" ht="11.25" customHeight="1" x14ac:dyDescent="0.25">
      <c r="B65" s="319"/>
      <c r="C65" s="317"/>
      <c r="D65" s="317"/>
      <c r="E65" s="317"/>
      <c r="F65" s="317"/>
      <c r="G65" s="317"/>
      <c r="H65" s="317"/>
      <c r="I65" s="317"/>
      <c r="J65" s="317"/>
    </row>
    <row r="69" spans="1:10" x14ac:dyDescent="0.25">
      <c r="A69" s="317"/>
      <c r="B69" s="317"/>
    </row>
    <row r="70" spans="1:10" x14ac:dyDescent="0.25">
      <c r="A70" s="317"/>
      <c r="B70" s="317"/>
    </row>
    <row r="71" spans="1:10" x14ac:dyDescent="0.25">
      <c r="A71" s="317"/>
      <c r="B71" s="317"/>
    </row>
    <row r="72" spans="1:10" x14ac:dyDescent="0.25">
      <c r="A72" s="317"/>
      <c r="B72" s="317"/>
    </row>
    <row r="73" spans="1:10" x14ac:dyDescent="0.25">
      <c r="A73" s="317"/>
      <c r="B73" s="317"/>
    </row>
    <row r="74" spans="1:10" x14ac:dyDescent="0.25">
      <c r="A74" s="317"/>
      <c r="B74" s="317"/>
    </row>
    <row r="75" spans="1:10" x14ac:dyDescent="0.25">
      <c r="A75" s="317"/>
      <c r="B75" s="317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D61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9" t="s">
        <v>349</v>
      </c>
      <c r="B1" s="3"/>
      <c r="C1" s="3"/>
      <c r="D1" s="10" t="s">
        <v>19</v>
      </c>
    </row>
    <row r="2" spans="1:4" ht="18.75" x14ac:dyDescent="0.3">
      <c r="A2" s="9"/>
      <c r="B2" s="3"/>
      <c r="C2" s="3"/>
      <c r="D2" s="10"/>
    </row>
    <row r="3" spans="1:4" ht="18.75" x14ac:dyDescent="0.3">
      <c r="A3" s="9"/>
      <c r="B3" s="7" t="s">
        <v>18</v>
      </c>
      <c r="C3" s="8"/>
      <c r="D3" s="7" t="s">
        <v>17</v>
      </c>
    </row>
    <row r="4" spans="1:4" ht="15" customHeight="1" x14ac:dyDescent="0.3">
      <c r="A4" s="6"/>
      <c r="B4" s="4" t="str">
        <f ca="1">HYPERLINK("#"&amp;CELL("address",Ind_Summary!$B$2),MID(CELL("filename",Ind_Summary!$B$2),FIND("]",CELL("filename",Ind_Summary!$B$2))+1,256))</f>
        <v>Ind_Summary</v>
      </c>
      <c r="D4" s="3" t="s">
        <v>16</v>
      </c>
    </row>
    <row r="5" spans="1:4" ht="15" customHeight="1" x14ac:dyDescent="0.3">
      <c r="A5" s="6"/>
      <c r="B5" s="2" t="str">
        <f ca="1">HYPERLINK("#"&amp;CELL("address",Ind_Summary_fec!$B$2),MID(CELL("filename",Ind_Summary_fec!$B$2),FIND("]",CELL("filename",Ind_Summary_fec!$B$2))+1,256))</f>
        <v>Ind_Summary_fec</v>
      </c>
      <c r="D5" s="1" t="s">
        <v>15</v>
      </c>
    </row>
    <row r="6" spans="1:4" ht="15" customHeight="1" x14ac:dyDescent="0.3">
      <c r="A6" s="6"/>
      <c r="B6" s="2" t="str">
        <f ca="1">HYPERLINK("#"&amp;CELL("address",Ind_Summary_ued!$B$2),MID(CELL("filename",Ind_Summary_ued!$B$2),FIND("]",CELL("filename",Ind_Summary_ued!$B$2))+1,256))</f>
        <v>Ind_Summary_ued</v>
      </c>
      <c r="D6" s="1" t="s">
        <v>14</v>
      </c>
    </row>
    <row r="7" spans="1:4" ht="5.0999999999999996" customHeight="1" x14ac:dyDescent="0.3">
      <c r="A7" s="6"/>
      <c r="B7" s="4"/>
      <c r="D7" s="3"/>
    </row>
    <row r="8" spans="1:4" x14ac:dyDescent="0.25">
      <c r="A8" s="5"/>
      <c r="B8" s="4" t="str">
        <f ca="1">HYPERLINK("#"&amp;CELL("address",ISI!$B$2),MID(CELL("filename",ISI!$B$2),FIND("]",CELL("filename",ISI!$B$2))+1,256))</f>
        <v>ISI</v>
      </c>
      <c r="D8" s="3" t="s">
        <v>13</v>
      </c>
    </row>
    <row r="9" spans="1:4" x14ac:dyDescent="0.25">
      <c r="A9" s="5"/>
      <c r="B9" s="2" t="str">
        <f ca="1">HYPERLINK("#"&amp;CELL("address",ISI_fec!$B$2),MID(CELL("filename",ISI_fec!$B$2),FIND("]",CELL("filename",ISI_fec!$B$2))+1,256))</f>
        <v>ISI_fec</v>
      </c>
      <c r="D9" s="1" t="s">
        <v>2</v>
      </c>
    </row>
    <row r="10" spans="1:4" x14ac:dyDescent="0.25">
      <c r="A10" s="5"/>
      <c r="B10" s="2" t="str">
        <f ca="1">HYPERLINK("#"&amp;CELL("address",ISI_ued!$B$2),MID(CELL("filename",ISI_ued!$B$2),FIND("]",CELL("filename",ISI_ued!$B$2))+1,256))</f>
        <v>ISI_ued</v>
      </c>
      <c r="D10" s="1" t="s">
        <v>1</v>
      </c>
    </row>
    <row r="11" spans="1:4" x14ac:dyDescent="0.25">
      <c r="A11" s="5"/>
      <c r="B11" s="2" t="str">
        <f ca="1">HYPERLINK("#"&amp;CELL("address",ISI_emi!$B$2),MID(CELL("filename",ISI_emi!$B$2),FIND("]",CELL("filename",ISI_emi!$B$2))+1,256))</f>
        <v>ISI_emi</v>
      </c>
      <c r="D11" s="1" t="s">
        <v>0</v>
      </c>
    </row>
    <row r="12" spans="1:4" ht="5.0999999999999996" customHeight="1" x14ac:dyDescent="0.25">
      <c r="A12" s="5"/>
      <c r="B12" s="2"/>
      <c r="D12" s="1"/>
    </row>
    <row r="13" spans="1:4" x14ac:dyDescent="0.25">
      <c r="B13" s="4" t="str">
        <f ca="1">HYPERLINK("#"&amp;CELL("address",NFM!$B$2),MID(CELL("filename",NFM!$B$2),FIND("]",CELL("filename",NFM!$B$2))+1,256))</f>
        <v>NFM</v>
      </c>
      <c r="D13" s="3" t="s">
        <v>12</v>
      </c>
    </row>
    <row r="14" spans="1:4" x14ac:dyDescent="0.25">
      <c r="B14" s="2" t="str">
        <f ca="1">HYPERLINK("#"&amp;CELL("address",NFM_fec!$B$2),MID(CELL("filename",NFM_fec!$B$2),FIND("]",CELL("filename",NFM_fec!$B$2))+1,256))</f>
        <v>NFM_fec</v>
      </c>
      <c r="D14" s="1" t="s">
        <v>2</v>
      </c>
    </row>
    <row r="15" spans="1:4" x14ac:dyDescent="0.25">
      <c r="B15" s="2" t="str">
        <f ca="1">HYPERLINK("#"&amp;CELL("address",NFM_ued!$B$2),MID(CELL("filename",NFM_ued!$B$2),FIND("]",CELL("filename",NFM_ued!$B$2))+1,256))</f>
        <v>NFM_ued</v>
      </c>
      <c r="D15" s="1" t="s">
        <v>1</v>
      </c>
    </row>
    <row r="16" spans="1:4" x14ac:dyDescent="0.25">
      <c r="B16" s="2" t="str">
        <f ca="1">HYPERLINK("#"&amp;CELL("address",NFM_emi!$B$2),MID(CELL("filename",NFM_emi!$B$2),FIND("]",CELL("filename",NFM_emi!$B$2))+1,256))</f>
        <v>NFM_emi</v>
      </c>
      <c r="D16" s="1" t="s">
        <v>0</v>
      </c>
    </row>
    <row r="17" spans="2:4" ht="5.0999999999999996" customHeight="1" x14ac:dyDescent="0.25">
      <c r="B17" s="2"/>
      <c r="D17" s="1"/>
    </row>
    <row r="18" spans="2:4" x14ac:dyDescent="0.25">
      <c r="B18" s="4" t="str">
        <f ca="1">HYPERLINK("#"&amp;CELL("address",CHI!$B$2),MID(CELL("filename",CHI!$B$2),FIND("]",CELL("filename",CHI!$B$2))+1,256))</f>
        <v>CHI</v>
      </c>
      <c r="D18" s="3" t="s">
        <v>11</v>
      </c>
    </row>
    <row r="19" spans="2:4" x14ac:dyDescent="0.25">
      <c r="B19" s="2" t="str">
        <f ca="1">HYPERLINK("#"&amp;CELL("address",CHI_fec!$B$2),MID(CELL("filename",CHI_fec!$B$2),FIND("]",CELL("filename",CHI_fec!$B$2))+1,256))</f>
        <v>CHI_fec</v>
      </c>
      <c r="D19" s="1" t="s">
        <v>2</v>
      </c>
    </row>
    <row r="20" spans="2:4" x14ac:dyDescent="0.25">
      <c r="B20" s="2" t="str">
        <f ca="1">HYPERLINK("#"&amp;CELL("address",CHI_ued!$B$2),MID(CELL("filename",CHI_ued!$B$2),FIND("]",CELL("filename",CHI_ued!$B$2))+1,256))</f>
        <v>CHI_ued</v>
      </c>
      <c r="D20" s="1" t="s">
        <v>1</v>
      </c>
    </row>
    <row r="21" spans="2:4" x14ac:dyDescent="0.25">
      <c r="B21" s="2" t="str">
        <f ca="1">HYPERLINK("#"&amp;CELL("address",CHI_emi!$B$2),MID(CELL("filename",CHI_emi!$B$2),FIND("]",CELL("filename",CHI_emi!$B$2))+1,256))</f>
        <v>CHI_emi</v>
      </c>
      <c r="D21" s="1" t="s">
        <v>0</v>
      </c>
    </row>
    <row r="22" spans="2:4" ht="5.0999999999999996" customHeight="1" x14ac:dyDescent="0.25">
      <c r="B22" s="2"/>
      <c r="D22" s="1"/>
    </row>
    <row r="23" spans="2:4" x14ac:dyDescent="0.25">
      <c r="B23" s="4" t="str">
        <f ca="1">HYPERLINK("#"&amp;CELL("address",NMM!$B$2),MID(CELL("filename",NMM!$B$2),FIND("]",CELL("filename",NMM!$B$2))+1,256))</f>
        <v>NMM</v>
      </c>
      <c r="D23" s="3" t="s">
        <v>10</v>
      </c>
    </row>
    <row r="24" spans="2:4" x14ac:dyDescent="0.25">
      <c r="B24" s="2" t="str">
        <f ca="1">HYPERLINK("#"&amp;CELL("address",NMM_fec!$B$2),MID(CELL("filename",NMM_fec!$B$2),FIND("]",CELL("filename",NMM_fec!$B$2))+1,256))</f>
        <v>NMM_fec</v>
      </c>
      <c r="D24" s="1" t="s">
        <v>2</v>
      </c>
    </row>
    <row r="25" spans="2:4" x14ac:dyDescent="0.25">
      <c r="B25" s="2" t="str">
        <f ca="1">HYPERLINK("#"&amp;CELL("address",NMM_ued!$B$2),MID(CELL("filename",NMM_ued!$B$2),FIND("]",CELL("filename",NMM_ued!$B$2))+1,256))</f>
        <v>NMM_ued</v>
      </c>
      <c r="D25" s="1" t="s">
        <v>1</v>
      </c>
    </row>
    <row r="26" spans="2:4" x14ac:dyDescent="0.25">
      <c r="B26" s="2" t="str">
        <f ca="1">HYPERLINK("#"&amp;CELL("address",NMM_emi!$B$2),MID(CELL("filename",NMM_emi!$B$2),FIND("]",CELL("filename",NMM_emi!$B$2))+1,256))</f>
        <v>NMM_emi</v>
      </c>
      <c r="D26" s="1" t="s">
        <v>0</v>
      </c>
    </row>
    <row r="27" spans="2:4" ht="5.0999999999999996" customHeight="1" x14ac:dyDescent="0.25">
      <c r="B27" s="2"/>
      <c r="D27" s="1"/>
    </row>
    <row r="28" spans="2:4" x14ac:dyDescent="0.25">
      <c r="B28" s="4" t="str">
        <f ca="1">HYPERLINK("#"&amp;CELL("address",PPA!$B$2),MID(CELL("filename",PPA!$B$2),FIND("]",CELL("filename",PPA!$B$2))+1,256))</f>
        <v>PPA</v>
      </c>
      <c r="D28" s="3" t="s">
        <v>9</v>
      </c>
    </row>
    <row r="29" spans="2:4" x14ac:dyDescent="0.25">
      <c r="B29" s="2" t="str">
        <f ca="1">HYPERLINK("#"&amp;CELL("address",PPA_fec!$B$2),MID(CELL("filename",PPA_fec!$B$2),FIND("]",CELL("filename",PPA_fec!$B$2))+1,256))</f>
        <v>PPA_fec</v>
      </c>
      <c r="D29" s="1" t="s">
        <v>2</v>
      </c>
    </row>
    <row r="30" spans="2:4" x14ac:dyDescent="0.25">
      <c r="B30" s="2" t="str">
        <f ca="1">HYPERLINK("#"&amp;CELL("address",PPA_ued!$B$2),MID(CELL("filename",PPA_ued!$B$2),FIND("]",CELL("filename",PPA_ued!$B$2))+1,256))</f>
        <v>PPA_ued</v>
      </c>
      <c r="D30" s="1" t="s">
        <v>1</v>
      </c>
    </row>
    <row r="31" spans="2:4" x14ac:dyDescent="0.25">
      <c r="B31" s="2" t="str">
        <f ca="1">HYPERLINK("#"&amp;CELL("address",PPA_emi!$B$2),MID(CELL("filename",PPA_emi!$B$2),FIND("]",CELL("filename",PPA_emi!$B$2))+1,256))</f>
        <v>PPA_emi</v>
      </c>
      <c r="D31" s="1" t="s">
        <v>0</v>
      </c>
    </row>
    <row r="32" spans="2:4" ht="5.0999999999999996" customHeight="1" x14ac:dyDescent="0.25">
      <c r="B32" s="2"/>
      <c r="D32" s="1"/>
    </row>
    <row r="33" spans="2:4" x14ac:dyDescent="0.25">
      <c r="B33" s="4" t="str">
        <f ca="1">HYPERLINK("#"&amp;CELL("address",FBT!$B$2),MID(CELL("filename",FBT!$B$2),FIND("]",CELL("filename",FBT!$B$2))+1,256))</f>
        <v>FBT</v>
      </c>
      <c r="D33" s="3" t="s">
        <v>8</v>
      </c>
    </row>
    <row r="34" spans="2:4" x14ac:dyDescent="0.25">
      <c r="B34" s="2" t="str">
        <f ca="1">HYPERLINK("#"&amp;CELL("address",FBT_fec!$B$2),MID(CELL("filename",FBT_fec!$B$2),FIND("]",CELL("filename",FBT_fec!$B$2))+1,256))</f>
        <v>FBT_fec</v>
      </c>
      <c r="D34" s="1" t="s">
        <v>2</v>
      </c>
    </row>
    <row r="35" spans="2:4" x14ac:dyDescent="0.25">
      <c r="B35" s="2" t="str">
        <f ca="1">HYPERLINK("#"&amp;CELL("address",FBT_ued!$B$2),MID(CELL("filename",FBT_ued!$B$2),FIND("]",CELL("filename",FBT_ued!$B$2))+1,256))</f>
        <v>FBT_ued</v>
      </c>
      <c r="D35" s="1" t="s">
        <v>1</v>
      </c>
    </row>
    <row r="36" spans="2:4" x14ac:dyDescent="0.25">
      <c r="B36" s="2" t="str">
        <f ca="1">HYPERLINK("#"&amp;CELL("address",FBT_emi!$B$2),MID(CELL("filename",FBT_emi!$B$2),FIND("]",CELL("filename",FBT_emi!$B$2))+1,256))</f>
        <v>FBT_emi</v>
      </c>
      <c r="D36" s="1" t="s">
        <v>0</v>
      </c>
    </row>
    <row r="37" spans="2:4" ht="5.0999999999999996" customHeight="1" x14ac:dyDescent="0.25">
      <c r="B37" s="2"/>
      <c r="D37" s="1"/>
    </row>
    <row r="38" spans="2:4" x14ac:dyDescent="0.25">
      <c r="B38" s="4" t="str">
        <f ca="1">HYPERLINK("#"&amp;CELL("address",TRE!$B$2),MID(CELL("filename",TRE!$B$2),FIND("]",CELL("filename",TRE!$B$2))+1,256))</f>
        <v>TRE</v>
      </c>
      <c r="D38" s="3" t="s">
        <v>7</v>
      </c>
    </row>
    <row r="39" spans="2:4" x14ac:dyDescent="0.25">
      <c r="B39" s="2" t="str">
        <f ca="1">HYPERLINK("#"&amp;CELL("address",TRE_fec!$B$2),MID(CELL("filename",TRE_fec!$B$2),FIND("]",CELL("filename",TRE_fec!$B$2))+1,256))</f>
        <v>TRE_fec</v>
      </c>
      <c r="D39" s="1" t="s">
        <v>2</v>
      </c>
    </row>
    <row r="40" spans="2:4" x14ac:dyDescent="0.25">
      <c r="B40" s="2" t="str">
        <f ca="1">HYPERLINK("#"&amp;CELL("address",TRE_ued!$B$2),MID(CELL("filename",TRE_ued!$B$2),FIND("]",CELL("filename",TRE_ued!$B$2))+1,256))</f>
        <v>TRE_ued</v>
      </c>
      <c r="D40" s="1" t="s">
        <v>1</v>
      </c>
    </row>
    <row r="41" spans="2:4" x14ac:dyDescent="0.25">
      <c r="B41" s="2" t="str">
        <f ca="1">HYPERLINK("#"&amp;CELL("address",TRE_emi!$B$2),MID(CELL("filename",TRE_emi!$B$2),FIND("]",CELL("filename",TRE_emi!$B$2))+1,256))</f>
        <v>TRE_emi</v>
      </c>
      <c r="D41" s="1" t="s">
        <v>0</v>
      </c>
    </row>
    <row r="42" spans="2:4" ht="5.0999999999999996" customHeight="1" x14ac:dyDescent="0.25">
      <c r="B42" s="2"/>
      <c r="D42" s="1"/>
    </row>
    <row r="43" spans="2:4" x14ac:dyDescent="0.25">
      <c r="B43" s="4" t="str">
        <f ca="1">HYPERLINK("#"&amp;CELL("address",MAE!$B$2),MID(CELL("filename",MAE!$B$2),FIND("]",CELL("filename",MAE!$B$2))+1,256))</f>
        <v>MAE</v>
      </c>
      <c r="D43" s="3" t="s">
        <v>6</v>
      </c>
    </row>
    <row r="44" spans="2:4" x14ac:dyDescent="0.25">
      <c r="B44" s="2" t="str">
        <f ca="1">HYPERLINK("#"&amp;CELL("address",MAE_fec!$B$2),MID(CELL("filename",MAE_fec!$B$2),FIND("]",CELL("filename",MAE_fec!$B$2))+1,256))</f>
        <v>MAE_fec</v>
      </c>
      <c r="D44" s="1" t="s">
        <v>2</v>
      </c>
    </row>
    <row r="45" spans="2:4" x14ac:dyDescent="0.25">
      <c r="B45" s="2" t="str">
        <f ca="1">HYPERLINK("#"&amp;CELL("address",MAE_ued!$B$2),MID(CELL("filename",MAE_ued!$B$2),FIND("]",CELL("filename",MAE_ued!$B$2))+1,256))</f>
        <v>MAE_ued</v>
      </c>
      <c r="D45" s="1" t="s">
        <v>1</v>
      </c>
    </row>
    <row r="46" spans="2:4" x14ac:dyDescent="0.25">
      <c r="B46" s="2" t="str">
        <f ca="1">HYPERLINK("#"&amp;CELL("address",MAE_emi!$B$2),MID(CELL("filename",MAE_emi!$B$2),FIND("]",CELL("filename",MAE_emi!$B$2))+1,256))</f>
        <v>MAE_emi</v>
      </c>
      <c r="D46" s="1" t="s">
        <v>0</v>
      </c>
    </row>
    <row r="47" spans="2:4" ht="5.0999999999999996" customHeight="1" x14ac:dyDescent="0.25">
      <c r="B47" s="2"/>
      <c r="D47" s="1"/>
    </row>
    <row r="48" spans="2:4" x14ac:dyDescent="0.25">
      <c r="B48" s="4" t="str">
        <f ca="1">HYPERLINK("#"&amp;CELL("address",TEL!$B$2),MID(CELL("filename",TEL!$B$2),FIND("]",CELL("filename",TEL!$B$2))+1,256))</f>
        <v>TEL</v>
      </c>
      <c r="D48" s="3" t="s">
        <v>5</v>
      </c>
    </row>
    <row r="49" spans="2:4" x14ac:dyDescent="0.25">
      <c r="B49" s="2" t="str">
        <f ca="1">HYPERLINK("#"&amp;CELL("address",TEL_fec!$B$2),MID(CELL("filename",TEL_fec!$B$2),FIND("]",CELL("filename",TEL_fec!$B$2))+1,256))</f>
        <v>TEL_fec</v>
      </c>
      <c r="D49" s="1" t="s">
        <v>2</v>
      </c>
    </row>
    <row r="50" spans="2:4" x14ac:dyDescent="0.25">
      <c r="B50" s="2" t="str">
        <f ca="1">HYPERLINK("#"&amp;CELL("address",TEL_ued!$B$2),MID(CELL("filename",TEL_ued!$B$2),FIND("]",CELL("filename",TEL_ued!$B$2))+1,256))</f>
        <v>TEL_ued</v>
      </c>
      <c r="D50" s="1" t="s">
        <v>1</v>
      </c>
    </row>
    <row r="51" spans="2:4" x14ac:dyDescent="0.25">
      <c r="B51" s="2" t="str">
        <f ca="1">HYPERLINK("#"&amp;CELL("address",TEL_emi!$B$2),MID(CELL("filename",TEL_emi!$B$2),FIND("]",CELL("filename",TEL_emi!$B$2))+1,256))</f>
        <v>TEL_emi</v>
      </c>
      <c r="D51" s="1" t="s">
        <v>0</v>
      </c>
    </row>
    <row r="52" spans="2:4" ht="5.0999999999999996" customHeight="1" x14ac:dyDescent="0.25">
      <c r="B52" s="2"/>
      <c r="D52" s="1"/>
    </row>
    <row r="53" spans="2:4" x14ac:dyDescent="0.25">
      <c r="B53" s="4" t="str">
        <f ca="1">HYPERLINK("#"&amp;CELL("address",WWP!$B$2),MID(CELL("filename",WWP!$B$2),FIND("]",CELL("filename",WWP!$B$2))+1,256))</f>
        <v>WWP</v>
      </c>
      <c r="D53" s="3" t="s">
        <v>4</v>
      </c>
    </row>
    <row r="54" spans="2:4" x14ac:dyDescent="0.25">
      <c r="B54" s="2" t="str">
        <f ca="1">HYPERLINK("#"&amp;CELL("address",WWP_fec!$B$2),MID(CELL("filename",WWP_fec!$B$2),FIND("]",CELL("filename",WWP_fec!$B$2))+1,256))</f>
        <v>WWP_fec</v>
      </c>
      <c r="D54" s="1" t="s">
        <v>2</v>
      </c>
    </row>
    <row r="55" spans="2:4" x14ac:dyDescent="0.25">
      <c r="B55" s="2" t="str">
        <f ca="1">HYPERLINK("#"&amp;CELL("address",WWP_ued!$B$2),MID(CELL("filename",WWP_ued!$B$2),FIND("]",CELL("filename",WWP_ued!$B$2))+1,256))</f>
        <v>WWP_ued</v>
      </c>
      <c r="D55" s="1" t="s">
        <v>1</v>
      </c>
    </row>
    <row r="56" spans="2:4" x14ac:dyDescent="0.25">
      <c r="B56" s="2" t="str">
        <f ca="1">HYPERLINK("#"&amp;CELL("address",WWP_emi!$B$2),MID(CELL("filename",WWP_emi!$B$2),FIND("]",CELL("filename",WWP_emi!$B$2))+1,256))</f>
        <v>WWP_emi</v>
      </c>
      <c r="D56" s="1" t="s">
        <v>0</v>
      </c>
    </row>
    <row r="57" spans="2:4" ht="5.0999999999999996" customHeight="1" x14ac:dyDescent="0.25">
      <c r="B57" s="2"/>
      <c r="D57" s="1"/>
    </row>
    <row r="58" spans="2:4" x14ac:dyDescent="0.25">
      <c r="B58" s="4" t="str">
        <f ca="1">HYPERLINK("#"&amp;CELL("address",OIS!$B$2),MID(CELL("filename",OIS!$B$2),FIND("]",CELL("filename",OIS!$B$2))+1,256))</f>
        <v>OIS</v>
      </c>
      <c r="D58" s="3" t="s">
        <v>3</v>
      </c>
    </row>
    <row r="59" spans="2:4" x14ac:dyDescent="0.25">
      <c r="B59" s="2" t="str">
        <f ca="1">HYPERLINK("#"&amp;CELL("address",OIS_fec!$B$2),MID(CELL("filename",OIS_fec!$B$2),FIND("]",CELL("filename",OIS_fec!$B$2))+1,256))</f>
        <v>OIS_fec</v>
      </c>
      <c r="D59" s="1" t="s">
        <v>2</v>
      </c>
    </row>
    <row r="60" spans="2:4" x14ac:dyDescent="0.25">
      <c r="B60" s="2" t="str">
        <f ca="1">HYPERLINK("#"&amp;CELL("address",OIS_ued!$B$2),MID(CELL("filename",OIS_ued!$B$2),FIND("]",CELL("filename",OIS_ued!$B$2))+1,256))</f>
        <v>OIS_ued</v>
      </c>
      <c r="D60" s="1" t="s">
        <v>1</v>
      </c>
    </row>
    <row r="61" spans="2:4" x14ac:dyDescent="0.25">
      <c r="B61" s="2" t="str">
        <f ca="1">HYPERLINK("#"&amp;CELL("address",OIS_emi!$B$2),MID(CELL("filename",OIS_emi!$B$2),FIND("]",CELL("filename",OIS_emi!$B$2))+1,256))</f>
        <v>OIS_emi</v>
      </c>
      <c r="D61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17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tr">
        <f>index!$A$1&amp;": Industry Summary"</f>
        <v>CY: Industry Summary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x14ac:dyDescent="0.25">
      <c r="A3" s="31" t="s">
        <v>78</v>
      </c>
      <c r="B3" s="46">
        <f>ISI!B$3+NFM!B$3+CHI!B$3+NMM!B$3+PPA!B$3+FBT!B$3+TRE!B$3+MAE!B$3+TEL!B$3+WWP!B$3+OIS!B$3</f>
        <v>1103.2133297473135</v>
      </c>
      <c r="C3" s="46">
        <f>ISI!C$3+NFM!C$3+CHI!C$3+NMM!C$3+PPA!C$3+FBT!C$3+TRE!C$3+MAE!C$3+TEL!C$3+WWP!C$3+OIS!C$3</f>
        <v>1088.9907914849196</v>
      </c>
      <c r="D3" s="46">
        <f>ISI!D$3+NFM!D$3+CHI!D$3+NMM!D$3+PPA!D$3+FBT!D$3+TRE!D$3+MAE!D$3+TEL!D$3+WWP!D$3+OIS!D$3</f>
        <v>1132.5271317829456</v>
      </c>
      <c r="E3" s="46">
        <f>ISI!E$3+NFM!E$3+CHI!E$3+NMM!E$3+PPA!E$3+FBT!E$3+TRE!E$3+MAE!E$3+TEL!E$3+WWP!E$3+OIS!E$3</f>
        <v>1118.544643614636</v>
      </c>
      <c r="F3" s="46">
        <f>ISI!F$3+NFM!F$3+CHI!F$3+NMM!F$3+PPA!F$3+FBT!F$3+TRE!F$3+MAE!F$3+TEL!F$3+WWP!F$3+OIS!F$3</f>
        <v>1167.5971718936273</v>
      </c>
      <c r="G3" s="46">
        <f>ISI!G$3+NFM!G$3+CHI!G$3+NMM!G$3+PPA!G$3+FBT!G$3+TRE!G$3+MAE!G$3+TEL!G$3+WWP!G$3+OIS!G$3</f>
        <v>1157.396828298524</v>
      </c>
      <c r="H3" s="46">
        <f>ISI!H$3+NFM!H$3+CHI!H$3+NMM!H$3+PPA!H$3+FBT!H$3+TRE!H$3+MAE!H$3+TEL!H$3+WWP!H$3+OIS!H$3</f>
        <v>1092.9349090143874</v>
      </c>
      <c r="I3" s="46">
        <f>ISI!I$3+NFM!I$3+CHI!I$3+NMM!I$3+PPA!I$3+FBT!I$3+TRE!I$3+MAE!I$3+TEL!I$3+WWP!I$3+OIS!I$3</f>
        <v>1082.8315210327946</v>
      </c>
      <c r="J3" s="46">
        <f>ISI!J$3+NFM!J$3+CHI!J$3+NMM!J$3+PPA!J$3+FBT!J$3+TRE!J$3+MAE!J$3+TEL!J$3+WWP!J$3+OIS!J$3</f>
        <v>1070.0350643540146</v>
      </c>
      <c r="K3" s="46">
        <f>ISI!K$3+NFM!K$3+CHI!K$3+NMM!K$3+PPA!K$3+FBT!K$3+TRE!K$3+MAE!K$3+TEL!K$3+WWP!K$3+OIS!K$3</f>
        <v>1010.3002186752774</v>
      </c>
      <c r="L3" s="46">
        <f>ISI!L$3+NFM!L$3+CHI!L$3+NMM!L$3+PPA!L$3+FBT!L$3+TRE!L$3+MAE!L$3+TEL!L$3+WWP!L$3+OIS!L$3</f>
        <v>969.5</v>
      </c>
      <c r="M3" s="46">
        <f>ISI!M$3+NFM!M$3+CHI!M$3+NMM!M$3+PPA!M$3+FBT!M$3+TRE!M$3+MAE!M$3+TEL!M$3+WWP!M$3+OIS!M$3</f>
        <v>870.51311998754204</v>
      </c>
      <c r="N3" s="46">
        <f>ISI!N$3+NFM!N$3+CHI!N$3+NMM!N$3+PPA!N$3+FBT!N$3+TRE!N$3+MAE!N$3+TEL!N$3+WWP!N$3+OIS!N$3</f>
        <v>746.9681319101727</v>
      </c>
      <c r="O3" s="46">
        <f>ISI!O$3+NFM!O$3+CHI!O$3+NMM!O$3+PPA!O$3+FBT!O$3+TRE!O$3+MAE!O$3+TEL!O$3+WWP!O$3+OIS!O$3</f>
        <v>644.57662903583423</v>
      </c>
      <c r="P3" s="46">
        <f>ISI!P$3+NFM!P$3+CHI!P$3+NMM!P$3+PPA!P$3+FBT!P$3+TRE!P$3+MAE!P$3+TEL!P$3+WWP!P$3+OIS!P$3</f>
        <v>676.68874303700704</v>
      </c>
      <c r="Q3" s="46">
        <f>ISI!Q$3+NFM!Q$3+CHI!Q$3+NMM!Q$3+PPA!Q$3+FBT!Q$3+TRE!Q$3+MAE!Q$3+TEL!Q$3+WWP!Q$3+OIS!Q$3</f>
        <v>707.81802120141344</v>
      </c>
    </row>
    <row r="4" spans="1:17" x14ac:dyDescent="0.25">
      <c r="A4" s="18" t="s">
        <v>13</v>
      </c>
      <c r="B4" s="35">
        <f>ISI!B$3</f>
        <v>0</v>
      </c>
      <c r="C4" s="35">
        <f>ISI!C$3</f>
        <v>0</v>
      </c>
      <c r="D4" s="35">
        <f>ISI!D$3</f>
        <v>0</v>
      </c>
      <c r="E4" s="35">
        <f>ISI!E$3</f>
        <v>0</v>
      </c>
      <c r="F4" s="35">
        <f>ISI!F$3</f>
        <v>0</v>
      </c>
      <c r="G4" s="35">
        <f>ISI!G$3</f>
        <v>0</v>
      </c>
      <c r="H4" s="35">
        <f>ISI!H$3</f>
        <v>0</v>
      </c>
      <c r="I4" s="35">
        <f>ISI!I$3</f>
        <v>0</v>
      </c>
      <c r="J4" s="35">
        <f>ISI!J$3</f>
        <v>0</v>
      </c>
      <c r="K4" s="35">
        <f>ISI!K$3</f>
        <v>0</v>
      </c>
      <c r="L4" s="35">
        <f>ISI!L$3</f>
        <v>0</v>
      </c>
      <c r="M4" s="35">
        <f>ISI!M$3</f>
        <v>0</v>
      </c>
      <c r="N4" s="35">
        <f>ISI!N$3</f>
        <v>0</v>
      </c>
      <c r="O4" s="35">
        <f>ISI!O$3</f>
        <v>0</v>
      </c>
      <c r="P4" s="35">
        <f>ISI!P$3</f>
        <v>0</v>
      </c>
      <c r="Q4" s="35">
        <f>ISI!Q$3</f>
        <v>0</v>
      </c>
    </row>
    <row r="5" spans="1:17" x14ac:dyDescent="0.25">
      <c r="A5" s="23" t="s">
        <v>12</v>
      </c>
      <c r="B5" s="37">
        <f>NFM!B$3</f>
        <v>0</v>
      </c>
      <c r="C5" s="37">
        <f>NFM!C$3</f>
        <v>0</v>
      </c>
      <c r="D5" s="37">
        <f>NFM!D$3</f>
        <v>0</v>
      </c>
      <c r="E5" s="37">
        <f>NFM!E$3</f>
        <v>0</v>
      </c>
      <c r="F5" s="37">
        <f>NFM!F$3</f>
        <v>0</v>
      </c>
      <c r="G5" s="37">
        <f>NFM!G$3</f>
        <v>0</v>
      </c>
      <c r="H5" s="37">
        <f>NFM!H$3</f>
        <v>0</v>
      </c>
      <c r="I5" s="37">
        <f>NFM!I$3</f>
        <v>0</v>
      </c>
      <c r="J5" s="37">
        <f>NFM!J$3</f>
        <v>0</v>
      </c>
      <c r="K5" s="37">
        <f>NFM!K$3</f>
        <v>0</v>
      </c>
      <c r="L5" s="37">
        <f>NFM!L$3</f>
        <v>0</v>
      </c>
      <c r="M5" s="37">
        <f>NFM!M$3</f>
        <v>0</v>
      </c>
      <c r="N5" s="37">
        <f>NFM!N$3</f>
        <v>0</v>
      </c>
      <c r="O5" s="37">
        <f>NFM!O$3</f>
        <v>0</v>
      </c>
      <c r="P5" s="37">
        <f>NFM!P$3</f>
        <v>0</v>
      </c>
      <c r="Q5" s="37">
        <f>NFM!Q$3</f>
        <v>0</v>
      </c>
    </row>
    <row r="6" spans="1:17" x14ac:dyDescent="0.25">
      <c r="A6" s="21" t="s">
        <v>44</v>
      </c>
      <c r="B6" s="35">
        <f>NFM!B$4</f>
        <v>0</v>
      </c>
      <c r="C6" s="35">
        <f>NFM!C$4</f>
        <v>0</v>
      </c>
      <c r="D6" s="35">
        <f>NFM!D$4</f>
        <v>0</v>
      </c>
      <c r="E6" s="35">
        <f>NFM!E$4</f>
        <v>0</v>
      </c>
      <c r="F6" s="35">
        <f>NFM!F$4</f>
        <v>0</v>
      </c>
      <c r="G6" s="35">
        <f>NFM!G$4</f>
        <v>0</v>
      </c>
      <c r="H6" s="35">
        <f>NFM!H$4</f>
        <v>0</v>
      </c>
      <c r="I6" s="35">
        <f>NFM!I$4</f>
        <v>0</v>
      </c>
      <c r="J6" s="35">
        <f>NFM!J$4</f>
        <v>0</v>
      </c>
      <c r="K6" s="35">
        <f>NFM!K$4</f>
        <v>0</v>
      </c>
      <c r="L6" s="35">
        <f>NFM!L$4</f>
        <v>0</v>
      </c>
      <c r="M6" s="35">
        <f>NFM!M$4</f>
        <v>0</v>
      </c>
      <c r="N6" s="35">
        <f>NFM!N$4</f>
        <v>0</v>
      </c>
      <c r="O6" s="35">
        <f>NFM!O$4</f>
        <v>0</v>
      </c>
      <c r="P6" s="35">
        <f>NFM!P$4</f>
        <v>0</v>
      </c>
      <c r="Q6" s="35">
        <f>NFM!Q$4</f>
        <v>0</v>
      </c>
    </row>
    <row r="7" spans="1:17" x14ac:dyDescent="0.25">
      <c r="A7" s="21" t="s">
        <v>59</v>
      </c>
      <c r="B7" s="35">
        <f>NFM!B$5</f>
        <v>0</v>
      </c>
      <c r="C7" s="35">
        <f>NFM!C$5</f>
        <v>0</v>
      </c>
      <c r="D7" s="35">
        <f>NFM!D$5</f>
        <v>0</v>
      </c>
      <c r="E7" s="35">
        <f>NFM!E$5</f>
        <v>0</v>
      </c>
      <c r="F7" s="35">
        <f>NFM!F$5</f>
        <v>0</v>
      </c>
      <c r="G7" s="35">
        <f>NFM!G$5</f>
        <v>0</v>
      </c>
      <c r="H7" s="35">
        <f>NFM!H$5</f>
        <v>0</v>
      </c>
      <c r="I7" s="35">
        <f>NFM!I$5</f>
        <v>0</v>
      </c>
      <c r="J7" s="35">
        <f>NFM!J$5</f>
        <v>0</v>
      </c>
      <c r="K7" s="35">
        <f>NFM!K$5</f>
        <v>0</v>
      </c>
      <c r="L7" s="35">
        <f>NFM!L$5</f>
        <v>0</v>
      </c>
      <c r="M7" s="35">
        <f>NFM!M$5</f>
        <v>0</v>
      </c>
      <c r="N7" s="35">
        <f>NFM!N$5</f>
        <v>0</v>
      </c>
      <c r="O7" s="35">
        <f>NFM!O$5</f>
        <v>0</v>
      </c>
      <c r="P7" s="35">
        <f>NFM!P$5</f>
        <v>0</v>
      </c>
      <c r="Q7" s="35">
        <f>NFM!Q$5</f>
        <v>0</v>
      </c>
    </row>
    <row r="8" spans="1:17" x14ac:dyDescent="0.25">
      <c r="A8" s="21" t="s">
        <v>42</v>
      </c>
      <c r="B8" s="35">
        <f>NFM!B$8</f>
        <v>0</v>
      </c>
      <c r="C8" s="35">
        <f>NFM!C$8</f>
        <v>0</v>
      </c>
      <c r="D8" s="35">
        <f>NFM!D$8</f>
        <v>0</v>
      </c>
      <c r="E8" s="35">
        <f>NFM!E$8</f>
        <v>0</v>
      </c>
      <c r="F8" s="35">
        <f>NFM!F$8</f>
        <v>0</v>
      </c>
      <c r="G8" s="35">
        <f>NFM!G$8</f>
        <v>0</v>
      </c>
      <c r="H8" s="35">
        <f>NFM!H$8</f>
        <v>0</v>
      </c>
      <c r="I8" s="35">
        <f>NFM!I$8</f>
        <v>0</v>
      </c>
      <c r="J8" s="35">
        <f>NFM!J$8</f>
        <v>0</v>
      </c>
      <c r="K8" s="35">
        <f>NFM!K$8</f>
        <v>0</v>
      </c>
      <c r="L8" s="35">
        <f>NFM!L$8</f>
        <v>0</v>
      </c>
      <c r="M8" s="35">
        <f>NFM!M$8</f>
        <v>0</v>
      </c>
      <c r="N8" s="35">
        <f>NFM!N$8</f>
        <v>0</v>
      </c>
      <c r="O8" s="35">
        <f>NFM!O$8</f>
        <v>0</v>
      </c>
      <c r="P8" s="35">
        <f>NFM!P$8</f>
        <v>0</v>
      </c>
      <c r="Q8" s="35">
        <f>NFM!Q$8</f>
        <v>0</v>
      </c>
    </row>
    <row r="9" spans="1:17" x14ac:dyDescent="0.25">
      <c r="A9" s="23" t="s">
        <v>11</v>
      </c>
      <c r="B9" s="37">
        <f>CHI!B$3</f>
        <v>73.12918635775668</v>
      </c>
      <c r="C9" s="37">
        <f>CHI!C$3</f>
        <v>69.343473884352989</v>
      </c>
      <c r="D9" s="37">
        <f>CHI!D$3</f>
        <v>69.333333333333343</v>
      </c>
      <c r="E9" s="37">
        <f>CHI!E$3</f>
        <v>66.295798034153847</v>
      </c>
      <c r="F9" s="37">
        <f>CHI!F$3</f>
        <v>72.119073193187035</v>
      </c>
      <c r="G9" s="37">
        <f>CHI!G$3</f>
        <v>71.866002467894532</v>
      </c>
      <c r="H9" s="37">
        <f>CHI!H$3</f>
        <v>74.649182070905653</v>
      </c>
      <c r="I9" s="37">
        <f>CHI!I$3</f>
        <v>72.131005501884502</v>
      </c>
      <c r="J9" s="37">
        <f>CHI!J$3</f>
        <v>71.273241839994171</v>
      </c>
      <c r="K9" s="37">
        <f>CHI!K$3</f>
        <v>71.018372810692611</v>
      </c>
      <c r="L9" s="37">
        <f>CHI!L$3</f>
        <v>82</v>
      </c>
      <c r="M9" s="37">
        <f>CHI!M$3</f>
        <v>77.96075683251577</v>
      </c>
      <c r="N9" s="37">
        <f>CHI!N$3</f>
        <v>77.374803932820697</v>
      </c>
      <c r="O9" s="37">
        <f>CHI!O$3</f>
        <v>83.102760129956522</v>
      </c>
      <c r="P9" s="37">
        <f>CHI!P$3</f>
        <v>91.549085998550296</v>
      </c>
      <c r="Q9" s="37">
        <f>CHI!Q$3</f>
        <v>106.20783809829746</v>
      </c>
    </row>
    <row r="10" spans="1:17" x14ac:dyDescent="0.25">
      <c r="A10" s="21" t="s">
        <v>61</v>
      </c>
      <c r="B10" s="35">
        <f>CHI!B$5</f>
        <v>0</v>
      </c>
      <c r="C10" s="35">
        <f>CHI!C$5</f>
        <v>0</v>
      </c>
      <c r="D10" s="35">
        <f>CHI!D$5</f>
        <v>0</v>
      </c>
      <c r="E10" s="35">
        <f>CHI!E$5</f>
        <v>0</v>
      </c>
      <c r="F10" s="35">
        <f>CHI!F$5</f>
        <v>0</v>
      </c>
      <c r="G10" s="35">
        <f>CHI!G$5</f>
        <v>0</v>
      </c>
      <c r="H10" s="35">
        <f>CHI!H$5</f>
        <v>0</v>
      </c>
      <c r="I10" s="35">
        <f>CHI!I$5</f>
        <v>0</v>
      </c>
      <c r="J10" s="35">
        <f>CHI!J$5</f>
        <v>0</v>
      </c>
      <c r="K10" s="35">
        <f>CHI!K$5</f>
        <v>0</v>
      </c>
      <c r="L10" s="35">
        <f>CHI!L$5</f>
        <v>0</v>
      </c>
      <c r="M10" s="35">
        <f>CHI!M$5</f>
        <v>0</v>
      </c>
      <c r="N10" s="35">
        <f>CHI!N$5</f>
        <v>0</v>
      </c>
      <c r="O10" s="35">
        <f>CHI!O$5</f>
        <v>0</v>
      </c>
      <c r="P10" s="35">
        <f>CHI!P$5</f>
        <v>0</v>
      </c>
      <c r="Q10" s="35">
        <f>CHI!Q$5</f>
        <v>0</v>
      </c>
    </row>
    <row r="11" spans="1:17" x14ac:dyDescent="0.25">
      <c r="A11" s="21" t="s">
        <v>40</v>
      </c>
      <c r="B11" s="35">
        <f>CHI!B$6</f>
        <v>37.012845634661439</v>
      </c>
      <c r="C11" s="35">
        <f>CHI!C$6</f>
        <v>32.559122146416634</v>
      </c>
      <c r="D11" s="35">
        <f>CHI!D$6</f>
        <v>32.248062015503876</v>
      </c>
      <c r="E11" s="35">
        <f>CHI!E$6</f>
        <v>30.420923778012096</v>
      </c>
      <c r="F11" s="35">
        <f>CHI!F$6</f>
        <v>33.403760578841137</v>
      </c>
      <c r="G11" s="35">
        <f>CHI!G$6</f>
        <v>26.27850646679768</v>
      </c>
      <c r="H11" s="35">
        <f>CHI!H$6</f>
        <v>28.574909457408985</v>
      </c>
      <c r="I11" s="35">
        <f>CHI!I$6</f>
        <v>28.484165836329769</v>
      </c>
      <c r="J11" s="35">
        <f>CHI!J$6</f>
        <v>24.659501191355648</v>
      </c>
      <c r="K11" s="35">
        <f>CHI!K$6</f>
        <v>24.319960761071716</v>
      </c>
      <c r="L11" s="35">
        <f>CHI!L$6</f>
        <v>28</v>
      </c>
      <c r="M11" s="35">
        <f>CHI!M$6</f>
        <v>23.943003971034805</v>
      </c>
      <c r="N11" s="35">
        <f>CHI!N$6</f>
        <v>19.893645510539805</v>
      </c>
      <c r="O11" s="35">
        <f>CHI!O$6</f>
        <v>17.931686060524264</v>
      </c>
      <c r="P11" s="35">
        <f>CHI!P$6</f>
        <v>17.37645341621074</v>
      </c>
      <c r="Q11" s="35">
        <f>CHI!Q$6</f>
        <v>19.173626726630264</v>
      </c>
    </row>
    <row r="12" spans="1:17" x14ac:dyDescent="0.25">
      <c r="A12" s="21" t="s">
        <v>39</v>
      </c>
      <c r="B12" s="35">
        <f>CHI!B$7</f>
        <v>36.116340723095249</v>
      </c>
      <c r="C12" s="35">
        <f>CHI!C$7</f>
        <v>36.784351737936348</v>
      </c>
      <c r="D12" s="35">
        <f>CHI!D$7</f>
        <v>37.085271317829459</v>
      </c>
      <c r="E12" s="35">
        <f>CHI!E$7</f>
        <v>35.874874256141752</v>
      </c>
      <c r="F12" s="35">
        <f>CHI!F$7</f>
        <v>38.715312614345905</v>
      </c>
      <c r="G12" s="35">
        <f>CHI!G$7</f>
        <v>45.587496001096845</v>
      </c>
      <c r="H12" s="35">
        <f>CHI!H$7</f>
        <v>46.07427261349666</v>
      </c>
      <c r="I12" s="35">
        <f>CHI!I$7</f>
        <v>43.646839665554737</v>
      </c>
      <c r="J12" s="35">
        <f>CHI!J$7</f>
        <v>46.613740648638526</v>
      </c>
      <c r="K12" s="35">
        <f>CHI!K$7</f>
        <v>46.698412049620899</v>
      </c>
      <c r="L12" s="35">
        <f>CHI!L$7</f>
        <v>54</v>
      </c>
      <c r="M12" s="35">
        <f>CHI!M$7</f>
        <v>54.017752861480965</v>
      </c>
      <c r="N12" s="35">
        <f>CHI!N$7</f>
        <v>57.481158422280885</v>
      </c>
      <c r="O12" s="35">
        <f>CHI!O$7</f>
        <v>65.171074069432251</v>
      </c>
      <c r="P12" s="35">
        <f>CHI!P$7</f>
        <v>74.17263258233956</v>
      </c>
      <c r="Q12" s="35">
        <f>CHI!Q$7</f>
        <v>87.034211371667197</v>
      </c>
    </row>
    <row r="13" spans="1:17" x14ac:dyDescent="0.25">
      <c r="A13" s="23" t="s">
        <v>10</v>
      </c>
      <c r="B13" s="37">
        <f>NMM!B$3</f>
        <v>132.55465478157296</v>
      </c>
      <c r="C13" s="37">
        <f>NMM!C$3</f>
        <v>132.97046067429693</v>
      </c>
      <c r="D13" s="37">
        <f>NMM!D$3</f>
        <v>150.07751937984497</v>
      </c>
      <c r="E13" s="37">
        <f>NMM!E$3</f>
        <v>156.7101770715922</v>
      </c>
      <c r="F13" s="37">
        <f>NMM!F$3</f>
        <v>175.63532064069122</v>
      </c>
      <c r="G13" s="37">
        <f>NMM!G$3</f>
        <v>184.74932589918194</v>
      </c>
      <c r="H13" s="37">
        <f>NMM!H$3</f>
        <v>193.15752749504369</v>
      </c>
      <c r="I13" s="37">
        <f>NMM!I$3</f>
        <v>194.4071394532773</v>
      </c>
      <c r="J13" s="37">
        <f>NMM!J$3</f>
        <v>189.05617580039331</v>
      </c>
      <c r="K13" s="37">
        <f>NMM!K$3</f>
        <v>156.95571314708468</v>
      </c>
      <c r="L13" s="37">
        <f>NMM!L$3</f>
        <v>141</v>
      </c>
      <c r="M13" s="37">
        <f>NMM!M$3</f>
        <v>126.5280697656311</v>
      </c>
      <c r="N13" s="37">
        <f>NMM!N$3</f>
        <v>88.086766900034434</v>
      </c>
      <c r="O13" s="37">
        <f>NMM!O$3</f>
        <v>59.675879954110314</v>
      </c>
      <c r="P13" s="37">
        <f>NMM!P$3</f>
        <v>71.988164152873082</v>
      </c>
      <c r="Q13" s="37">
        <f>NMM!Q$3</f>
        <v>83.119177642145843</v>
      </c>
    </row>
    <row r="14" spans="1:17" x14ac:dyDescent="0.25">
      <c r="A14" s="21" t="s">
        <v>38</v>
      </c>
      <c r="B14" s="35">
        <f>NMM!B$4</f>
        <v>78.590802729593648</v>
      </c>
      <c r="C14" s="35">
        <f>NMM!C$4</f>
        <v>77.998871661928973</v>
      </c>
      <c r="D14" s="35">
        <f>NMM!D$4</f>
        <v>83.236863369462071</v>
      </c>
      <c r="E14" s="35">
        <f>NMM!E$4</f>
        <v>86.964356167158812</v>
      </c>
      <c r="F14" s="35">
        <f>NMM!F$4</f>
        <v>88.020813839068467</v>
      </c>
      <c r="G14" s="35">
        <f>NMM!G$4</f>
        <v>86.599666630114086</v>
      </c>
      <c r="H14" s="35">
        <f>NMM!H$4</f>
        <v>92.767041888103236</v>
      </c>
      <c r="I14" s="35">
        <f>NMM!I$4</f>
        <v>138.74353858741947</v>
      </c>
      <c r="J14" s="35">
        <f>NMM!J$4</f>
        <v>130.35291607412537</v>
      </c>
      <c r="K14" s="35">
        <f>NMM!K$4</f>
        <v>103.8451763939932</v>
      </c>
      <c r="L14" s="35">
        <f>NMM!L$4</f>
        <v>91.82749871186671</v>
      </c>
      <c r="M14" s="35">
        <f>NMM!M$4</f>
        <v>78.25615940494167</v>
      </c>
      <c r="N14" s="35">
        <f>NMM!N$4</f>
        <v>44.741642037894657</v>
      </c>
      <c r="O14" s="35">
        <f>NMM!O$4</f>
        <v>33.759229850949325</v>
      </c>
      <c r="P14" s="35">
        <f>NMM!P$4</f>
        <v>40.701446226820181</v>
      </c>
      <c r="Q14" s="35">
        <f>NMM!Q$4</f>
        <v>29.866408236641583</v>
      </c>
    </row>
    <row r="15" spans="1:17" x14ac:dyDescent="0.25">
      <c r="A15" s="21" t="s">
        <v>37</v>
      </c>
      <c r="B15" s="35">
        <f>NMM!B$5</f>
        <v>53.963852051979316</v>
      </c>
      <c r="C15" s="35">
        <f>NMM!C$5</f>
        <v>54.971589012367957</v>
      </c>
      <c r="D15" s="35">
        <f>NMM!D$5</f>
        <v>66.840656010382901</v>
      </c>
      <c r="E15" s="35">
        <f>NMM!E$5</f>
        <v>69.745820904433387</v>
      </c>
      <c r="F15" s="35">
        <f>NMM!F$5</f>
        <v>87.614506801622753</v>
      </c>
      <c r="G15" s="35">
        <f>NMM!G$5</f>
        <v>98.149659269067854</v>
      </c>
      <c r="H15" s="35">
        <f>NMM!H$5</f>
        <v>100.39048560694046</v>
      </c>
      <c r="I15" s="35">
        <f>NMM!I$5</f>
        <v>55.663600865857831</v>
      </c>
      <c r="J15" s="35">
        <f>NMM!J$5</f>
        <v>58.70325972626793</v>
      </c>
      <c r="K15" s="35">
        <f>NMM!K$5</f>
        <v>53.11053675309148</v>
      </c>
      <c r="L15" s="35">
        <f>NMM!L$5</f>
        <v>49.17250128813329</v>
      </c>
      <c r="M15" s="35">
        <f>NMM!M$5</f>
        <v>48.271910360689432</v>
      </c>
      <c r="N15" s="35">
        <f>NMM!N$5</f>
        <v>43.345124862139777</v>
      </c>
      <c r="O15" s="35">
        <f>NMM!O$5</f>
        <v>25.91665010316099</v>
      </c>
      <c r="P15" s="35">
        <f>NMM!P$5</f>
        <v>31.286717926052901</v>
      </c>
      <c r="Q15" s="35">
        <f>NMM!Q$5</f>
        <v>53.25276940550426</v>
      </c>
    </row>
    <row r="16" spans="1:17" x14ac:dyDescent="0.25">
      <c r="A16" s="21" t="s">
        <v>57</v>
      </c>
      <c r="B16" s="35">
        <f>NMM!B$6</f>
        <v>0</v>
      </c>
      <c r="C16" s="35">
        <f>NMM!C$6</f>
        <v>0</v>
      </c>
      <c r="D16" s="35">
        <f>NMM!D$6</f>
        <v>0</v>
      </c>
      <c r="E16" s="35">
        <f>NMM!E$6</f>
        <v>0</v>
      </c>
      <c r="F16" s="35">
        <f>NMM!F$6</f>
        <v>0</v>
      </c>
      <c r="G16" s="35">
        <f>NMM!G$6</f>
        <v>0</v>
      </c>
      <c r="H16" s="35">
        <f>NMM!H$6</f>
        <v>0</v>
      </c>
      <c r="I16" s="35">
        <f>NMM!I$6</f>
        <v>0</v>
      </c>
      <c r="J16" s="35">
        <f>NMM!J$6</f>
        <v>0</v>
      </c>
      <c r="K16" s="35">
        <f>NMM!K$6</f>
        <v>0</v>
      </c>
      <c r="L16" s="35">
        <f>NMM!L$6</f>
        <v>0</v>
      </c>
      <c r="M16" s="35">
        <f>NMM!M$6</f>
        <v>0</v>
      </c>
      <c r="N16" s="35">
        <f>NMM!N$6</f>
        <v>0</v>
      </c>
      <c r="O16" s="35">
        <f>NMM!O$6</f>
        <v>0</v>
      </c>
      <c r="P16" s="35">
        <f>NMM!P$6</f>
        <v>0</v>
      </c>
      <c r="Q16" s="35">
        <f>NMM!Q$6</f>
        <v>0</v>
      </c>
    </row>
    <row r="17" spans="1:17" x14ac:dyDescent="0.25">
      <c r="A17" s="23" t="s">
        <v>9</v>
      </c>
      <c r="B17" s="37">
        <f>PPA!B$3</f>
        <v>68.13437327903074</v>
      </c>
      <c r="C17" s="37">
        <f>PPA!C$3</f>
        <v>70.959002845816414</v>
      </c>
      <c r="D17" s="37">
        <f>PPA!D$3</f>
        <v>73.302325581395351</v>
      </c>
      <c r="E17" s="37">
        <f>PPA!E$3</f>
        <v>69.568168321031649</v>
      </c>
      <c r="F17" s="37">
        <f>PPA!F$3</f>
        <v>69.99445237898513</v>
      </c>
      <c r="G17" s="37">
        <f>PPA!G$3</f>
        <v>66.610301174534982</v>
      </c>
      <c r="H17" s="37">
        <f>PPA!H$3</f>
        <v>66.12101141888823</v>
      </c>
      <c r="I17" s="37">
        <f>PPA!I$3</f>
        <v>68.015422605380607</v>
      </c>
      <c r="J17" s="37">
        <f>PPA!J$3</f>
        <v>70.128708029424942</v>
      </c>
      <c r="K17" s="37">
        <f>PPA!K$3</f>
        <v>60.288978357278594</v>
      </c>
      <c r="L17" s="37">
        <f>PPA!L$3</f>
        <v>60</v>
      </c>
      <c r="M17" s="37">
        <f>PPA!M$3</f>
        <v>54.407069999221363</v>
      </c>
      <c r="N17" s="37">
        <f>PPA!N$3</f>
        <v>45.430200084165428</v>
      </c>
      <c r="O17" s="37">
        <f>PPA!O$3</f>
        <v>38.562765721557561</v>
      </c>
      <c r="P17" s="37">
        <f>PPA!P$3</f>
        <v>38.724667613269645</v>
      </c>
      <c r="Q17" s="37">
        <f>PPA!Q$3</f>
        <v>36.640700289110178</v>
      </c>
    </row>
    <row r="18" spans="1:17" x14ac:dyDescent="0.25">
      <c r="A18" s="21" t="s">
        <v>35</v>
      </c>
      <c r="B18" s="35">
        <f>PPA!B$5</f>
        <v>0</v>
      </c>
      <c r="C18" s="35">
        <f>PPA!C$5</f>
        <v>0</v>
      </c>
      <c r="D18" s="35">
        <f>PPA!D$5</f>
        <v>0</v>
      </c>
      <c r="E18" s="35">
        <f>PPA!E$5</f>
        <v>0</v>
      </c>
      <c r="F18" s="35">
        <f>PPA!F$5</f>
        <v>0</v>
      </c>
      <c r="G18" s="35">
        <f>PPA!G$5</f>
        <v>0</v>
      </c>
      <c r="H18" s="35">
        <f>PPA!H$5</f>
        <v>0</v>
      </c>
      <c r="I18" s="35">
        <f>PPA!I$5</f>
        <v>0</v>
      </c>
      <c r="J18" s="35">
        <f>PPA!J$5</f>
        <v>0</v>
      </c>
      <c r="K18" s="35">
        <f>PPA!K$5</f>
        <v>0</v>
      </c>
      <c r="L18" s="35">
        <f>PPA!L$5</f>
        <v>0</v>
      </c>
      <c r="M18" s="35">
        <f>PPA!M$5</f>
        <v>0</v>
      </c>
      <c r="N18" s="35">
        <f>PPA!N$5</f>
        <v>0</v>
      </c>
      <c r="O18" s="35">
        <f>PPA!O$5</f>
        <v>0</v>
      </c>
      <c r="P18" s="35">
        <f>PPA!P$5</f>
        <v>0</v>
      </c>
      <c r="Q18" s="35">
        <f>PPA!Q$5</f>
        <v>0</v>
      </c>
    </row>
    <row r="19" spans="1:17" x14ac:dyDescent="0.25">
      <c r="A19" s="21" t="s">
        <v>56</v>
      </c>
      <c r="B19" s="35">
        <f>PPA!B$6</f>
        <v>0</v>
      </c>
      <c r="C19" s="35">
        <f>PPA!C$6</f>
        <v>0</v>
      </c>
      <c r="D19" s="35">
        <f>PPA!D$6</f>
        <v>0</v>
      </c>
      <c r="E19" s="35">
        <f>PPA!E$6</f>
        <v>0</v>
      </c>
      <c r="F19" s="35">
        <f>PPA!F$6</f>
        <v>0</v>
      </c>
      <c r="G19" s="35">
        <f>PPA!G$6</f>
        <v>0</v>
      </c>
      <c r="H19" s="35">
        <f>PPA!H$6</f>
        <v>0</v>
      </c>
      <c r="I19" s="35">
        <f>PPA!I$6</f>
        <v>0</v>
      </c>
      <c r="J19" s="35">
        <f>PPA!J$6</f>
        <v>0</v>
      </c>
      <c r="K19" s="35">
        <f>PPA!K$6</f>
        <v>0</v>
      </c>
      <c r="L19" s="35">
        <f>PPA!L$6</f>
        <v>0</v>
      </c>
      <c r="M19" s="35">
        <f>PPA!M$6</f>
        <v>0</v>
      </c>
      <c r="N19" s="35">
        <f>PPA!N$6</f>
        <v>0</v>
      </c>
      <c r="O19" s="35">
        <f>PPA!O$6</f>
        <v>0</v>
      </c>
      <c r="P19" s="35">
        <f>PPA!P$6</f>
        <v>0</v>
      </c>
      <c r="Q19" s="35">
        <f>PPA!Q$6</f>
        <v>0</v>
      </c>
    </row>
    <row r="20" spans="1:17" x14ac:dyDescent="0.25">
      <c r="A20" s="21" t="s">
        <v>55</v>
      </c>
      <c r="B20" s="35">
        <f>PPA!B$7</f>
        <v>68.13437327903074</v>
      </c>
      <c r="C20" s="35">
        <f>PPA!C$7</f>
        <v>70.959002845816414</v>
      </c>
      <c r="D20" s="35">
        <f>PPA!D$7</f>
        <v>73.302325581395351</v>
      </c>
      <c r="E20" s="35">
        <f>PPA!E$7</f>
        <v>69.568168321031649</v>
      </c>
      <c r="F20" s="35">
        <f>PPA!F$7</f>
        <v>69.99445237898513</v>
      </c>
      <c r="G20" s="35">
        <f>PPA!G$7</f>
        <v>66.610301174534982</v>
      </c>
      <c r="H20" s="35">
        <f>PPA!H$7</f>
        <v>66.12101141888823</v>
      </c>
      <c r="I20" s="35">
        <f>PPA!I$7</f>
        <v>68.015422605380607</v>
      </c>
      <c r="J20" s="35">
        <f>PPA!J$7</f>
        <v>70.128708029424942</v>
      </c>
      <c r="K20" s="35">
        <f>PPA!K$7</f>
        <v>60.288978357278594</v>
      </c>
      <c r="L20" s="35">
        <f>PPA!L$7</f>
        <v>60</v>
      </c>
      <c r="M20" s="35">
        <f>PPA!M$7</f>
        <v>54.407069999221363</v>
      </c>
      <c r="N20" s="35">
        <f>PPA!N$7</f>
        <v>45.430200084165428</v>
      </c>
      <c r="O20" s="35">
        <f>PPA!O$7</f>
        <v>38.562765721557561</v>
      </c>
      <c r="P20" s="35">
        <f>PPA!P$7</f>
        <v>38.724667613269645</v>
      </c>
      <c r="Q20" s="35">
        <f>PPA!Q$7</f>
        <v>36.640700289110178</v>
      </c>
    </row>
    <row r="21" spans="1:17" x14ac:dyDescent="0.25">
      <c r="A21" s="20" t="s">
        <v>54</v>
      </c>
      <c r="B21" s="36">
        <f>FBT!B$3</f>
        <v>424.94332808237596</v>
      </c>
      <c r="C21" s="36">
        <f>FBT!C$3</f>
        <v>436.06854813654951</v>
      </c>
      <c r="D21" s="36">
        <f>FBT!D$3</f>
        <v>454.69767441860466</v>
      </c>
      <c r="E21" s="36">
        <f>FBT!E$3</f>
        <v>448.4359282017719</v>
      </c>
      <c r="F21" s="36">
        <f>FBT!F$3</f>
        <v>459.27219933664617</v>
      </c>
      <c r="G21" s="36">
        <f>FBT!G$3</f>
        <v>450.27649558978106</v>
      </c>
      <c r="H21" s="36">
        <f>FBT!H$3</f>
        <v>358.40467831075773</v>
      </c>
      <c r="I21" s="36">
        <f>FBT!I$3</f>
        <v>326.75562101979813</v>
      </c>
      <c r="J21" s="36">
        <f>FBT!J$3</f>
        <v>330.25002861334525</v>
      </c>
      <c r="K21" s="36">
        <f>FBT!K$3</f>
        <v>363.7775643252744</v>
      </c>
      <c r="L21" s="36">
        <f>FBT!L$3</f>
        <v>332.9</v>
      </c>
      <c r="M21" s="36">
        <f>FBT!M$3</f>
        <v>297.43829323366816</v>
      </c>
      <c r="N21" s="36">
        <f>FBT!N$3</f>
        <v>268.08600175982247</v>
      </c>
      <c r="O21" s="36">
        <f>FBT!O$3</f>
        <v>248.44061816113449</v>
      </c>
      <c r="P21" s="36">
        <f>FBT!P$3</f>
        <v>254.29198399380408</v>
      </c>
      <c r="Q21" s="36">
        <f>FBT!Q$3</f>
        <v>254.67796337937682</v>
      </c>
    </row>
    <row r="22" spans="1:17" x14ac:dyDescent="0.25">
      <c r="A22" s="18" t="s">
        <v>53</v>
      </c>
      <c r="B22" s="35">
        <f>TRE!B$3</f>
        <v>8.5808327249907137</v>
      </c>
      <c r="C22" s="35">
        <f>TRE!C$3</f>
        <v>9.0718164759099782</v>
      </c>
      <c r="D22" s="35">
        <f>TRE!D$3</f>
        <v>9.7984496124031004</v>
      </c>
      <c r="E22" s="35">
        <f>TRE!E$3</f>
        <v>8.4839229659794686</v>
      </c>
      <c r="F22" s="35">
        <f>TRE!F$3</f>
        <v>7.7902763187403359</v>
      </c>
      <c r="G22" s="35">
        <f>TRE!G$3</f>
        <v>7.3122800603263105</v>
      </c>
      <c r="H22" s="35">
        <f>TRE!H$3</f>
        <v>7.5313714848984921</v>
      </c>
      <c r="I22" s="35">
        <f>TRE!I$3</f>
        <v>8.4477754191396279</v>
      </c>
      <c r="J22" s="35">
        <f>TRE!J$3</f>
        <v>7.2833969763497697</v>
      </c>
      <c r="K22" s="35">
        <f>TRE!K$3</f>
        <v>7.5616684719298606</v>
      </c>
      <c r="L22" s="35">
        <f>TRE!L$3</f>
        <v>6.2</v>
      </c>
      <c r="M22" s="35">
        <f>TRE!M$3</f>
        <v>5.0611227906252436</v>
      </c>
      <c r="N22" s="35">
        <f>TRE!N$3</f>
        <v>3.060560847775355</v>
      </c>
      <c r="O22" s="35">
        <f>TRE!O$3</f>
        <v>2.7958005148129224</v>
      </c>
      <c r="P22" s="35">
        <f>TRE!P$3</f>
        <v>2.9788205856361274</v>
      </c>
      <c r="Q22" s="35">
        <f>TRE!Q$3</f>
        <v>4.3165756504979118</v>
      </c>
    </row>
    <row r="23" spans="1:17" x14ac:dyDescent="0.25">
      <c r="A23" s="18" t="s">
        <v>52</v>
      </c>
      <c r="B23" s="35">
        <f>MAE!B$3</f>
        <v>137.80561212074642</v>
      </c>
      <c r="C23" s="35">
        <f>MAE!C$3</f>
        <v>134.21317526003801</v>
      </c>
      <c r="D23" s="35">
        <f>MAE!D$3</f>
        <v>139.65891472868216</v>
      </c>
      <c r="E23" s="35">
        <f>MAE!E$3</f>
        <v>150.65023209589259</v>
      </c>
      <c r="F23" s="35">
        <f>MAE!F$3</f>
        <v>167.84504432195087</v>
      </c>
      <c r="G23" s="35">
        <f>MAE!G$3</f>
        <v>170.69603765824229</v>
      </c>
      <c r="H23" s="35">
        <f>MAE!H$3</f>
        <v>186.73371064027734</v>
      </c>
      <c r="I23" s="35">
        <f>MAE!I$3</f>
        <v>203.28813412468054</v>
      </c>
      <c r="J23" s="35">
        <f>MAE!J$3</f>
        <v>201.12580507548722</v>
      </c>
      <c r="K23" s="35">
        <f>MAE!K$3</f>
        <v>169.21787823670067</v>
      </c>
      <c r="L23" s="35">
        <f>MAE!L$3</f>
        <v>177</v>
      </c>
      <c r="M23" s="35">
        <f>MAE!M$3</f>
        <v>164.09717355757999</v>
      </c>
      <c r="N23" s="35">
        <f>MAE!N$3</f>
        <v>147.86334595814685</v>
      </c>
      <c r="O23" s="35">
        <f>MAE!O$3</f>
        <v>120.31582905125956</v>
      </c>
      <c r="P23" s="35">
        <f>MAE!P$3</f>
        <v>124.41540646006891</v>
      </c>
      <c r="Q23" s="35">
        <f>MAE!Q$3</f>
        <v>127.38917442981048</v>
      </c>
    </row>
    <row r="24" spans="1:17" x14ac:dyDescent="0.25">
      <c r="A24" s="18" t="s">
        <v>51</v>
      </c>
      <c r="B24" s="35">
        <f>TEL!B$3</f>
        <v>84.911822338340954</v>
      </c>
      <c r="C24" s="35">
        <f>TEL!C$3</f>
        <v>73.568703475872695</v>
      </c>
      <c r="D24" s="35">
        <f>TEL!D$3</f>
        <v>68.589147286821699</v>
      </c>
      <c r="E24" s="35">
        <f>TEL!E$3</f>
        <v>55.751493776436511</v>
      </c>
      <c r="F24" s="35">
        <f>TEL!F$3</f>
        <v>44.262933629206451</v>
      </c>
      <c r="G24" s="35">
        <f>TEL!G$3</f>
        <v>41.360084091220699</v>
      </c>
      <c r="H24" s="35">
        <f>TEL!H$3</f>
        <v>39.42894483270387</v>
      </c>
      <c r="I24" s="35">
        <f>TEL!I$3</f>
        <v>37.365160507732966</v>
      </c>
      <c r="J24" s="35">
        <f>TEL!J$3</f>
        <v>30.486218772435464</v>
      </c>
      <c r="K24" s="35">
        <f>TEL!K$3</f>
        <v>25.648361979113446</v>
      </c>
      <c r="L24" s="35">
        <f>TEL!L$3</f>
        <v>21.1</v>
      </c>
      <c r="M24" s="35">
        <f>TEL!M$3</f>
        <v>19.368527602585065</v>
      </c>
      <c r="N24" s="35">
        <f>TEL!N$3</f>
        <v>14.346378973946976</v>
      </c>
      <c r="O24" s="35">
        <f>TEL!O$3</f>
        <v>10.701167487732219</v>
      </c>
      <c r="P24" s="35">
        <f>TEL!P$3</f>
        <v>11.418812244938488</v>
      </c>
      <c r="Q24" s="35">
        <f>TEL!Q$3</f>
        <v>12.247028589784774</v>
      </c>
    </row>
    <row r="25" spans="1:17" x14ac:dyDescent="0.25">
      <c r="A25" s="18" t="s">
        <v>50</v>
      </c>
      <c r="B25" s="35">
        <f>WWP!B$3</f>
        <v>70.183527362610619</v>
      </c>
      <c r="C25" s="35">
        <f>WWP!C$3</f>
        <v>65.491058668555596</v>
      </c>
      <c r="D25" s="35">
        <f>WWP!D$3</f>
        <v>68.589147286821699</v>
      </c>
      <c r="E25" s="35">
        <f>WWP!E$3</f>
        <v>74.658522100619322</v>
      </c>
      <c r="F25" s="35">
        <f>WWP!F$3</f>
        <v>79.555246042893742</v>
      </c>
      <c r="G25" s="35">
        <f>WWP!G$3</f>
        <v>78.721265024450446</v>
      </c>
      <c r="H25" s="35">
        <f>WWP!H$3</f>
        <v>80.629977073619159</v>
      </c>
      <c r="I25" s="35">
        <f>WWP!I$3</f>
        <v>85.669107135121081</v>
      </c>
      <c r="J25" s="35">
        <f>WWP!J$3</f>
        <v>82.19833730451883</v>
      </c>
      <c r="K25" s="35">
        <f>WWP!K$3</f>
        <v>73.26643641045554</v>
      </c>
      <c r="L25" s="35">
        <f>WWP!L$3</f>
        <v>66.400000000000006</v>
      </c>
      <c r="M25" s="35">
        <f>WWP!M$3</f>
        <v>57.813594954449897</v>
      </c>
      <c r="N25" s="35">
        <f>WWP!N$3</f>
        <v>48.873331037912699</v>
      </c>
      <c r="O25" s="35">
        <f>WWP!O$3</f>
        <v>29.789736519903208</v>
      </c>
      <c r="P25" s="35">
        <f>WWP!P$3</f>
        <v>29.093147719712842</v>
      </c>
      <c r="Q25" s="35">
        <f>WWP!Q$3</f>
        <v>32.926437520077094</v>
      </c>
    </row>
    <row r="26" spans="1:17" x14ac:dyDescent="0.25">
      <c r="A26" s="16" t="s">
        <v>49</v>
      </c>
      <c r="B26" s="34">
        <f>OIS!B$3</f>
        <v>102.96999269988856</v>
      </c>
      <c r="C26" s="34">
        <f>OIS!C$3</f>
        <v>97.304552063527581</v>
      </c>
      <c r="D26" s="34">
        <f>OIS!D$3</f>
        <v>98.480620155038764</v>
      </c>
      <c r="E26" s="34">
        <f>OIS!E$3</f>
        <v>87.990401047158485</v>
      </c>
      <c r="F26" s="34">
        <f>OIS!F$3</f>
        <v>91.122626031326348</v>
      </c>
      <c r="G26" s="34">
        <f>OIS!G$3</f>
        <v>85.805036332891547</v>
      </c>
      <c r="H26" s="34">
        <f>OIS!H$3</f>
        <v>86.27850568729302</v>
      </c>
      <c r="I26" s="34">
        <f>OIS!I$3</f>
        <v>86.752155265780019</v>
      </c>
      <c r="J26" s="34">
        <f>OIS!J$3</f>
        <v>88.233151942065774</v>
      </c>
      <c r="K26" s="34">
        <f>OIS!K$3</f>
        <v>82.565244936747661</v>
      </c>
      <c r="L26" s="34">
        <f>OIS!L$3</f>
        <v>82.9</v>
      </c>
      <c r="M26" s="34">
        <f>OIS!M$3</f>
        <v>67.838511251265288</v>
      </c>
      <c r="N26" s="34">
        <f>OIS!N$3</f>
        <v>53.846742415547652</v>
      </c>
      <c r="O26" s="34">
        <f>OIS!O$3</f>
        <v>51.192071495367642</v>
      </c>
      <c r="P26" s="34">
        <f>OIS!P$3</f>
        <v>52.228654268153434</v>
      </c>
      <c r="Q26" s="34">
        <f>OIS!Q$3</f>
        <v>50.293125602312884</v>
      </c>
    </row>
    <row r="27" spans="1:17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8" spans="1:17" x14ac:dyDescent="0.25">
      <c r="A28" s="31" t="s">
        <v>77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</row>
    <row r="29" spans="1:17" x14ac:dyDescent="0.25">
      <c r="A29" s="50" t="s">
        <v>69</v>
      </c>
      <c r="B29" s="38">
        <f>ISI!B25+NFM!B43+CHI!B32+NMM!B31+PPA!B32+FBT!B12+TRE!B12+MAE!B12+TEL!B12+WWP!B12+OIS!B12</f>
        <v>269.54383187245139</v>
      </c>
      <c r="C29" s="38">
        <f>ISI!C25+NFM!C43+CHI!C32+NMM!C31+PPA!C32+FBT!C12+TRE!C12+MAE!C12+TEL!C12+WWP!C12+OIS!C12</f>
        <v>251.45422271656741</v>
      </c>
      <c r="D29" s="38">
        <f>ISI!D25+NFM!D43+CHI!D32+NMM!D31+PPA!D32+FBT!D12+TRE!D12+MAE!D12+TEL!D12+WWP!D12+OIS!D12</f>
        <v>257.57557745845423</v>
      </c>
      <c r="E29" s="38">
        <f>ISI!E25+NFM!E43+CHI!E32+NMM!E31+PPA!E32+FBT!E12+TRE!E12+MAE!E12+TEL!E12+WWP!E12+OIS!E12</f>
        <v>271.24474985066223</v>
      </c>
      <c r="F29" s="38">
        <f>ISI!F25+NFM!F43+CHI!F32+NMM!F31+PPA!F32+FBT!F12+TRE!F12+MAE!F12+TEL!F12+WWP!F12+OIS!F12</f>
        <v>293.1572286142237</v>
      </c>
      <c r="G29" s="38">
        <f>ISI!G25+NFM!G43+CHI!G32+NMM!G31+PPA!G32+FBT!G12+TRE!G12+MAE!G12+TEL!G12+WWP!G12+OIS!G12</f>
        <v>289.16883328058969</v>
      </c>
      <c r="H29" s="38">
        <f>ISI!H25+NFM!H43+CHI!H32+NMM!H31+PPA!H32+FBT!H12+TRE!H12+MAE!H12+TEL!H12+WWP!H12+OIS!H12</f>
        <v>282.10302863958685</v>
      </c>
      <c r="I29" s="38">
        <f>ISI!I25+NFM!I43+CHI!I32+NMM!I31+PPA!I32+FBT!I12+TRE!I12+MAE!I12+TEL!I12+WWP!I12+OIS!I12</f>
        <v>291.15765331618599</v>
      </c>
      <c r="J29" s="38">
        <f>ISI!J25+NFM!J43+CHI!J32+NMM!J31+PPA!J32+FBT!J12+TRE!J12+MAE!J12+TEL!J12+WWP!J12+OIS!J12</f>
        <v>296.19123999999988</v>
      </c>
      <c r="K29" s="38">
        <f>ISI!K25+NFM!K43+CHI!K32+NMM!K31+PPA!K32+FBT!K12+TRE!K12+MAE!K12+TEL!K12+WWP!K12+OIS!K12</f>
        <v>259.93435999999991</v>
      </c>
      <c r="L29" s="38">
        <f>ISI!L25+NFM!L43+CHI!L32+NMM!L31+PPA!L32+FBT!L12+TRE!L12+MAE!L12+TEL!L12+WWP!L12+OIS!L12</f>
        <v>234.91303522760785</v>
      </c>
      <c r="M29" s="38">
        <f>ISI!M25+NFM!M43+CHI!M32+NMM!M31+PPA!M32+FBT!M12+TRE!M12+MAE!M12+TEL!M12+WWP!M12+OIS!M12</f>
        <v>207.83405412666116</v>
      </c>
      <c r="N29" s="38">
        <f>ISI!N25+NFM!N43+CHI!N32+NMM!N31+PPA!N32+FBT!N12+TRE!N12+MAE!N12+TEL!N12+WWP!N12+OIS!N12</f>
        <v>171.32842282547244</v>
      </c>
      <c r="O29" s="38">
        <f>ISI!O25+NFM!O43+CHI!O32+NMM!O31+PPA!O32+FBT!O12+TRE!O12+MAE!O12+TEL!O12+WWP!O12+OIS!O12</f>
        <v>184.18639660367202</v>
      </c>
      <c r="P29" s="38">
        <f>ISI!P25+NFM!P43+CHI!P32+NMM!P31+PPA!P32+FBT!P12+TRE!P12+MAE!P12+TEL!P12+WWP!P12+OIS!P12</f>
        <v>221.37175994068815</v>
      </c>
      <c r="Q29" s="38">
        <f>ISI!Q25+NFM!Q43+CHI!Q32+NMM!Q31+PPA!Q32+FBT!Q12+TRE!Q12+MAE!Q12+TEL!Q12+WWP!Q12+OIS!Q12</f>
        <v>201.05384652819646</v>
      </c>
    </row>
    <row r="30" spans="1:17" x14ac:dyDescent="0.25">
      <c r="A30" s="69" t="s">
        <v>33</v>
      </c>
      <c r="B30" s="68">
        <f t="shared" ref="B30:Q30" si="0">B31+B32</f>
        <v>32.363330777788775</v>
      </c>
      <c r="C30" s="68">
        <f t="shared" si="0"/>
        <v>34.002189999999899</v>
      </c>
      <c r="D30" s="68">
        <f t="shared" si="0"/>
        <v>33.408050000000003</v>
      </c>
      <c r="E30" s="68">
        <f t="shared" si="0"/>
        <v>34.597890000000213</v>
      </c>
      <c r="F30" s="68">
        <f t="shared" si="0"/>
        <v>39.001190000000086</v>
      </c>
      <c r="G30" s="68">
        <f t="shared" si="0"/>
        <v>35.540588059446108</v>
      </c>
      <c r="H30" s="68">
        <f t="shared" si="0"/>
        <v>38.700000000000003</v>
      </c>
      <c r="I30" s="68">
        <f t="shared" si="0"/>
        <v>33.200000000000003</v>
      </c>
      <c r="J30" s="68">
        <f t="shared" si="0"/>
        <v>27.999640000000003</v>
      </c>
      <c r="K30" s="68">
        <f t="shared" si="0"/>
        <v>14.498820000000009</v>
      </c>
      <c r="L30" s="68">
        <f t="shared" si="0"/>
        <v>16.647558994936499</v>
      </c>
      <c r="M30" s="68">
        <f t="shared" si="0"/>
        <v>7.3325690264641201</v>
      </c>
      <c r="N30" s="68">
        <f t="shared" si="0"/>
        <v>0</v>
      </c>
      <c r="O30" s="68">
        <f t="shared" si="0"/>
        <v>0</v>
      </c>
      <c r="P30" s="68">
        <f t="shared" si="0"/>
        <v>2.2212859163730627</v>
      </c>
      <c r="Q30" s="68">
        <f t="shared" si="0"/>
        <v>3.6781955990950337</v>
      </c>
    </row>
    <row r="31" spans="1:17" x14ac:dyDescent="0.25">
      <c r="A31" s="53" t="s">
        <v>48</v>
      </c>
      <c r="B31" s="51">
        <f>ISI!B27+NFM!B44+CHI!B33+NMM!B32+PPA!B33+FBT!B13+TRE!B13+MAE!B13+TEL!B13+WWP!B13+OIS!B13</f>
        <v>32.363330777788775</v>
      </c>
      <c r="C31" s="51">
        <f>ISI!C27+NFM!C44+CHI!C33+NMM!C32+PPA!C33+FBT!C13+TRE!C13+MAE!C13+TEL!C13+WWP!C13+OIS!C13</f>
        <v>34.002189999999899</v>
      </c>
      <c r="D31" s="51">
        <f>ISI!D27+NFM!D44+CHI!D33+NMM!D32+PPA!D33+FBT!D13+TRE!D13+MAE!D13+TEL!D13+WWP!D13+OIS!D13</f>
        <v>33.408050000000003</v>
      </c>
      <c r="E31" s="51">
        <f>ISI!E27+NFM!E44+CHI!E33+NMM!E32+PPA!E33+FBT!E13+TRE!E13+MAE!E13+TEL!E13+WWP!E13+OIS!E13</f>
        <v>34.597890000000213</v>
      </c>
      <c r="F31" s="51">
        <f>ISI!F27+NFM!F44+CHI!F33+NMM!F32+PPA!F33+FBT!F13+TRE!F13+MAE!F13+TEL!F13+WWP!F13+OIS!F13</f>
        <v>39.001190000000086</v>
      </c>
      <c r="G31" s="51">
        <f>ISI!G27+NFM!G44+CHI!G33+NMM!G32+PPA!G33+FBT!G13+TRE!G13+MAE!G13+TEL!G13+WWP!G13+OIS!G13</f>
        <v>35.540588059446108</v>
      </c>
      <c r="H31" s="51">
        <f>ISI!H27+NFM!H44+CHI!H33+NMM!H32+PPA!H33+FBT!H13+TRE!H13+MAE!H13+TEL!H13+WWP!H13+OIS!H13</f>
        <v>38.700000000000003</v>
      </c>
      <c r="I31" s="51">
        <f>ISI!I27+NFM!I44+CHI!I33+NMM!I32+PPA!I33+FBT!I13+TRE!I13+MAE!I13+TEL!I13+WWP!I13+OIS!I13</f>
        <v>33.200000000000003</v>
      </c>
      <c r="J31" s="51">
        <f>ISI!J27+NFM!J44+CHI!J33+NMM!J32+PPA!J33+FBT!J13+TRE!J13+MAE!J13+TEL!J13+WWP!J13+OIS!J13</f>
        <v>27.999640000000003</v>
      </c>
      <c r="K31" s="51">
        <f>ISI!K27+NFM!K44+CHI!K33+NMM!K32+PPA!K33+FBT!K13+TRE!K13+MAE!K13+TEL!K13+WWP!K13+OIS!K13</f>
        <v>14.498820000000009</v>
      </c>
      <c r="L31" s="51">
        <f>ISI!L27+NFM!L44+CHI!L33+NMM!L32+PPA!L33+FBT!L13+TRE!L13+MAE!L13+TEL!L13+WWP!L13+OIS!L13</f>
        <v>16.647558994936499</v>
      </c>
      <c r="M31" s="51">
        <f>ISI!M27+NFM!M44+CHI!M33+NMM!M32+PPA!M33+FBT!M13+TRE!M13+MAE!M13+TEL!M13+WWP!M13+OIS!M13</f>
        <v>7.3325690264641201</v>
      </c>
      <c r="N31" s="51">
        <f>ISI!N27+NFM!N44+CHI!N33+NMM!N32+PPA!N33+FBT!N13+TRE!N13+MAE!N13+TEL!N13+WWP!N13+OIS!N13</f>
        <v>0</v>
      </c>
      <c r="O31" s="51">
        <f>ISI!O27+NFM!O44+CHI!O33+NMM!O32+PPA!O33+FBT!O13+TRE!O13+MAE!O13+TEL!O13+WWP!O13+OIS!O13</f>
        <v>0</v>
      </c>
      <c r="P31" s="51">
        <f>ISI!P27+NFM!P44+CHI!P33+NMM!P32+PPA!P33+FBT!P13+TRE!P13+MAE!P13+TEL!P13+WWP!P13+OIS!P13</f>
        <v>2.2212859163730627</v>
      </c>
      <c r="Q31" s="51">
        <f>ISI!Q27+NFM!Q44+CHI!Q33+NMM!Q32+PPA!Q33+FBT!Q13+TRE!Q13+MAE!Q13+TEL!Q13+WWP!Q13+OIS!Q13</f>
        <v>3.6781955990950337</v>
      </c>
    </row>
    <row r="32" spans="1:17" x14ac:dyDescent="0.25">
      <c r="A32" s="53" t="s">
        <v>47</v>
      </c>
      <c r="B32" s="51">
        <f>ISI!B28</f>
        <v>0</v>
      </c>
      <c r="C32" s="51">
        <f>ISI!C28</f>
        <v>0</v>
      </c>
      <c r="D32" s="51">
        <f>ISI!D28</f>
        <v>0</v>
      </c>
      <c r="E32" s="51">
        <f>ISI!E28</f>
        <v>0</v>
      </c>
      <c r="F32" s="51">
        <f>ISI!F28</f>
        <v>0</v>
      </c>
      <c r="G32" s="51">
        <f>ISI!G28</f>
        <v>0</v>
      </c>
      <c r="H32" s="51">
        <f>ISI!H28</f>
        <v>0</v>
      </c>
      <c r="I32" s="51">
        <f>ISI!I28</f>
        <v>0</v>
      </c>
      <c r="J32" s="51">
        <f>ISI!J28</f>
        <v>0</v>
      </c>
      <c r="K32" s="51">
        <f>ISI!K28</f>
        <v>0</v>
      </c>
      <c r="L32" s="51">
        <f>ISI!L28</f>
        <v>0</v>
      </c>
      <c r="M32" s="51">
        <f>ISI!M28</f>
        <v>0</v>
      </c>
      <c r="N32" s="51">
        <f>ISI!N28</f>
        <v>0</v>
      </c>
      <c r="O32" s="51">
        <f>ISI!O28</f>
        <v>0</v>
      </c>
      <c r="P32" s="51">
        <f>ISI!P28</f>
        <v>0</v>
      </c>
      <c r="Q32" s="51">
        <f>ISI!Q28</f>
        <v>0</v>
      </c>
    </row>
    <row r="33" spans="1:17" x14ac:dyDescent="0.25">
      <c r="A33" s="67" t="s">
        <v>32</v>
      </c>
      <c r="B33" s="66">
        <f t="shared" ref="B33:Q33" si="1">SUM(B34:B38)</f>
        <v>197.84600950545018</v>
      </c>
      <c r="C33" s="66">
        <f t="shared" si="1"/>
        <v>176.55933271656758</v>
      </c>
      <c r="D33" s="66">
        <f t="shared" si="1"/>
        <v>181.25907745845421</v>
      </c>
      <c r="E33" s="66">
        <f t="shared" si="1"/>
        <v>186.89837985066208</v>
      </c>
      <c r="F33" s="66">
        <f t="shared" si="1"/>
        <v>203.27096861422362</v>
      </c>
      <c r="G33" s="66">
        <f t="shared" si="1"/>
        <v>202.46773840619767</v>
      </c>
      <c r="H33" s="66">
        <f t="shared" si="1"/>
        <v>191.75284863958686</v>
      </c>
      <c r="I33" s="66">
        <f t="shared" si="1"/>
        <v>196.0946033161859</v>
      </c>
      <c r="J33" s="66">
        <f t="shared" si="1"/>
        <v>201.21419999999998</v>
      </c>
      <c r="K33" s="66">
        <f t="shared" si="1"/>
        <v>180.79390999999993</v>
      </c>
      <c r="L33" s="66">
        <f t="shared" si="1"/>
        <v>153.05313411559069</v>
      </c>
      <c r="M33" s="66">
        <f t="shared" si="1"/>
        <v>147.62272098027739</v>
      </c>
      <c r="N33" s="66">
        <f t="shared" si="1"/>
        <v>126.25866633804999</v>
      </c>
      <c r="O33" s="66">
        <f t="shared" si="1"/>
        <v>139.13263085243483</v>
      </c>
      <c r="P33" s="66">
        <f t="shared" si="1"/>
        <v>163.11824848780543</v>
      </c>
      <c r="Q33" s="66">
        <f t="shared" si="1"/>
        <v>134.14078153562056</v>
      </c>
    </row>
    <row r="34" spans="1:17" x14ac:dyDescent="0.25">
      <c r="A34" s="53" t="s">
        <v>31</v>
      </c>
      <c r="B34" s="51">
        <f>ISI!B30+NFM!B46+CHI!B35+NMM!B34+PPA!B35+FBT!B15+TRE!B15+MAE!B15+TEL!B15+WWP!B15+OIS!B15</f>
        <v>0</v>
      </c>
      <c r="C34" s="51">
        <f>ISI!C30+NFM!C46+CHI!C35+NMM!C34+PPA!C35+FBT!C15+TRE!C15+MAE!C15+TEL!C15+WWP!C15+OIS!C15</f>
        <v>0</v>
      </c>
      <c r="D34" s="51">
        <f>ISI!D30+NFM!D46+CHI!D35+NMM!D34+PPA!D35+FBT!D15+TRE!D15+MAE!D15+TEL!D15+WWP!D15+OIS!D15</f>
        <v>0</v>
      </c>
      <c r="E34" s="51">
        <f>ISI!E30+NFM!E46+CHI!E35+NMM!E34+PPA!E35+FBT!E15+TRE!E15+MAE!E15+TEL!E15+WWP!E15+OIS!E15</f>
        <v>0</v>
      </c>
      <c r="F34" s="51">
        <f>ISI!F30+NFM!F46+CHI!F35+NMM!F34+PPA!F35+FBT!F15+TRE!F15+MAE!F15+TEL!F15+WWP!F15+OIS!F15</f>
        <v>0</v>
      </c>
      <c r="G34" s="51">
        <f>ISI!G30+NFM!G46+CHI!G35+NMM!G34+PPA!G35+FBT!G15+TRE!G15+MAE!G15+TEL!G15+WWP!G15+OIS!G15</f>
        <v>0</v>
      </c>
      <c r="H34" s="51">
        <f>ISI!H30+NFM!H46+CHI!H35+NMM!H34+PPA!H35+FBT!H15+TRE!H15+MAE!H15+TEL!H15+WWP!H15+OIS!H15</f>
        <v>0</v>
      </c>
      <c r="I34" s="51">
        <f>ISI!I30+NFM!I46+CHI!I35+NMM!I34+PPA!I35+FBT!I15+TRE!I15+MAE!I15+TEL!I15+WWP!I15+OIS!I15</f>
        <v>0</v>
      </c>
      <c r="J34" s="51">
        <f>ISI!J30+NFM!J46+CHI!J35+NMM!J34+PPA!J35+FBT!J15+TRE!J15+MAE!J15+TEL!J15+WWP!J15+OIS!J15</f>
        <v>0</v>
      </c>
      <c r="K34" s="51">
        <f>ISI!K30+NFM!K46+CHI!K35+NMM!K34+PPA!K35+FBT!K15+TRE!K15+MAE!K15+TEL!K15+WWP!K15+OIS!K15</f>
        <v>0</v>
      </c>
      <c r="L34" s="51">
        <f>ISI!L30+NFM!L46+CHI!L35+NMM!L34+PPA!L35+FBT!L15+TRE!L15+MAE!L15+TEL!L15+WWP!L15+OIS!L15</f>
        <v>0</v>
      </c>
      <c r="M34" s="51">
        <f>ISI!M30+NFM!M46+CHI!M35+NMM!M34+PPA!M35+FBT!M15+TRE!M15+MAE!M15+TEL!M15+WWP!M15+OIS!M15</f>
        <v>0</v>
      </c>
      <c r="N34" s="51">
        <f>ISI!N30+NFM!N46+CHI!N35+NMM!N34+PPA!N35+FBT!N15+TRE!N15+MAE!N15+TEL!N15+WWP!N15+OIS!N15</f>
        <v>0</v>
      </c>
      <c r="O34" s="51">
        <f>ISI!O30+NFM!O46+CHI!O35+NMM!O34+PPA!O35+FBT!O15+TRE!O15+MAE!O15+TEL!O15+WWP!O15+OIS!O15</f>
        <v>0</v>
      </c>
      <c r="P34" s="51">
        <f>ISI!P30+NFM!P46+CHI!P35+NMM!P34+PPA!P35+FBT!P15+TRE!P15+MAE!P15+TEL!P15+WWP!P15+OIS!P15</f>
        <v>0</v>
      </c>
      <c r="Q34" s="51">
        <f>ISI!Q30+NFM!Q46+CHI!Q35+NMM!Q34+PPA!Q35+FBT!Q15+TRE!Q15+MAE!Q15+TEL!Q15+WWP!Q15+OIS!Q15</f>
        <v>0</v>
      </c>
    </row>
    <row r="35" spans="1:17" x14ac:dyDescent="0.25">
      <c r="A35" s="53" t="s">
        <v>30</v>
      </c>
      <c r="B35" s="51">
        <f>ISI!B31+NFM!B47+CHI!B36+NMM!B35+PPA!B36+FBT!B16+TRE!B16+MAE!B16+TEL!B16+WWP!B16+OIS!B16</f>
        <v>0</v>
      </c>
      <c r="C35" s="51">
        <f>ISI!C31+NFM!C47+CHI!C36+NMM!C35+PPA!C36+FBT!C16+TRE!C16+MAE!C16+TEL!C16+WWP!C16+OIS!C16</f>
        <v>0</v>
      </c>
      <c r="D35" s="51">
        <f>ISI!D31+NFM!D47+CHI!D36+NMM!D35+PPA!D36+FBT!D16+TRE!D16+MAE!D16+TEL!D16+WWP!D16+OIS!D16</f>
        <v>0</v>
      </c>
      <c r="E35" s="51">
        <f>ISI!E31+NFM!E47+CHI!E36+NMM!E35+PPA!E36+FBT!E16+TRE!E16+MAE!E16+TEL!E16+WWP!E16+OIS!E16</f>
        <v>0</v>
      </c>
      <c r="F35" s="51">
        <f>ISI!F31+NFM!F47+CHI!F36+NMM!F35+PPA!F36+FBT!F16+TRE!F16+MAE!F16+TEL!F16+WWP!F16+OIS!F16</f>
        <v>0</v>
      </c>
      <c r="G35" s="51">
        <f>ISI!G31+NFM!G47+CHI!G36+NMM!G35+PPA!G36+FBT!G16+TRE!G16+MAE!G16+TEL!G16+WWP!G16+OIS!G16</f>
        <v>0</v>
      </c>
      <c r="H35" s="51">
        <f>ISI!H31+NFM!H47+CHI!H36+NMM!H35+PPA!H36+FBT!H16+TRE!H16+MAE!H16+TEL!H16+WWP!H16+OIS!H16</f>
        <v>5.6015200000001073</v>
      </c>
      <c r="I35" s="51">
        <f>ISI!I31+NFM!I47+CHI!I36+NMM!I35+PPA!I36+FBT!I16+TRE!I16+MAE!I16+TEL!I16+WWP!I16+OIS!I16</f>
        <v>5.6003800000000652</v>
      </c>
      <c r="J35" s="51">
        <f>ISI!J31+NFM!J47+CHI!J36+NMM!J35+PPA!J36+FBT!J16+TRE!J16+MAE!J16+TEL!J16+WWP!J16+OIS!J16</f>
        <v>4.4914800000000028</v>
      </c>
      <c r="K35" s="51">
        <f>ISI!K31+NFM!K47+CHI!K36+NMM!K35+PPA!K36+FBT!K16+TRE!K16+MAE!K16+TEL!K16+WWP!K16+OIS!K16</f>
        <v>5.6021999999998542</v>
      </c>
      <c r="L35" s="51">
        <f>ISI!L31+NFM!L47+CHI!L36+NMM!L35+PPA!L36+FBT!L16+TRE!L16+MAE!L16+TEL!L16+WWP!L16+OIS!L16</f>
        <v>5.6387710551077959</v>
      </c>
      <c r="M35" s="51">
        <f>ISI!M31+NFM!M47+CHI!M36+NMM!M35+PPA!M36+FBT!M16+TRE!M16+MAE!M16+TEL!M16+WWP!M16+OIS!M16</f>
        <v>6.7828955252036636</v>
      </c>
      <c r="N35" s="51">
        <f>ISI!N31+NFM!N47+CHI!N36+NMM!N35+PPA!N36+FBT!N16+TRE!N16+MAE!N16+TEL!N16+WWP!N16+OIS!N16</f>
        <v>7.9072162547744398</v>
      </c>
      <c r="O35" s="51">
        <f>ISI!O31+NFM!O47+CHI!O36+NMM!O35+PPA!O36+FBT!O16+TRE!O16+MAE!O16+TEL!O16+WWP!O16+OIS!O16</f>
        <v>5.6397165655171406</v>
      </c>
      <c r="P35" s="51">
        <f>ISI!P31+NFM!P47+CHI!P36+NMM!P35+PPA!P36+FBT!P16+TRE!P16+MAE!P16+TEL!P16+WWP!P16+OIS!P16</f>
        <v>5.6369241873398508</v>
      </c>
      <c r="Q35" s="51">
        <f>ISI!Q31+NFM!Q47+CHI!Q36+NMM!Q35+PPA!Q36+FBT!Q16+TRE!Q16+MAE!Q16+TEL!Q16+WWP!Q16+OIS!Q16</f>
        <v>5.6382340726030407</v>
      </c>
    </row>
    <row r="36" spans="1:17" x14ac:dyDescent="0.25">
      <c r="A36" s="53" t="s">
        <v>76</v>
      </c>
      <c r="B36" s="51">
        <f>ISI!B32+NFM!B48+CHI!B37+NMM!B36+PPA!B37+FBT!B17+TRE!B17+MAE!B17+TEL!B17+WWP!B17+OIS!B17</f>
        <v>21.531834696156434</v>
      </c>
      <c r="C36" s="51">
        <f>ISI!C32+NFM!C48+CHI!C37+NMM!C36+PPA!C37+FBT!C17+TRE!C17+MAE!C17+TEL!C17+WWP!C17+OIS!C17</f>
        <v>21.758722716567576</v>
      </c>
      <c r="D36" s="51">
        <f>ISI!D32+NFM!D48+CHI!D37+NMM!D36+PPA!D37+FBT!D17+TRE!D17+MAE!D17+TEL!D17+WWP!D17+OIS!D17</f>
        <v>20.860557458454196</v>
      </c>
      <c r="E36" s="51">
        <f>ISI!E32+NFM!E48+CHI!E37+NMM!E36+PPA!E37+FBT!E17+TRE!E17+MAE!E17+TEL!E17+WWP!E17+OIS!E17</f>
        <v>21.416009850662093</v>
      </c>
      <c r="F36" s="51">
        <f>ISI!F32+NFM!F48+CHI!F37+NMM!F36+PPA!F37+FBT!F17+TRE!F17+MAE!F17+TEL!F17+WWP!F17+OIS!F17</f>
        <v>19.276248614223636</v>
      </c>
      <c r="G36" s="51">
        <f>ISI!G32+NFM!G48+CHI!G37+NMM!G36+PPA!G37+FBT!G17+TRE!G17+MAE!G17+TEL!G17+WWP!G17+OIS!G17</f>
        <v>17.699626874115072</v>
      </c>
      <c r="H36" s="51">
        <f>ISI!H32+NFM!H48+CHI!H37+NMM!H36+PPA!H37+FBT!H17+TRE!H17+MAE!H17+TEL!H17+WWP!H17+OIS!H17</f>
        <v>21.258038639586754</v>
      </c>
      <c r="I36" s="51">
        <f>ISI!I32+NFM!I48+CHI!I37+NMM!I36+PPA!I37+FBT!I17+TRE!I17+MAE!I17+TEL!I17+WWP!I17+OIS!I17</f>
        <v>17.382253316185821</v>
      </c>
      <c r="J36" s="51">
        <f>ISI!J32+NFM!J48+CHI!J37+NMM!J36+PPA!J37+FBT!J17+TRE!J17+MAE!J17+TEL!J17+WWP!J17+OIS!J17</f>
        <v>18.49946999999997</v>
      </c>
      <c r="K36" s="51">
        <f>ISI!K32+NFM!K48+CHI!K37+NMM!K36+PPA!K37+FBT!K17+TRE!K17+MAE!K17+TEL!K17+WWP!K17+OIS!K17</f>
        <v>18.496910000000053</v>
      </c>
      <c r="L36" s="51">
        <f>ISI!L32+NFM!L48+CHI!L37+NMM!L36+PPA!L37+FBT!L17+TRE!L17+MAE!L17+TEL!L17+WWP!L17+OIS!L17</f>
        <v>14.379187592613881</v>
      </c>
      <c r="M36" s="51">
        <f>ISI!M32+NFM!M48+CHI!M37+NMM!M36+PPA!M37+FBT!M17+TRE!M17+MAE!M17+TEL!M17+WWP!M17+OIS!M17</f>
        <v>16.409172539794536</v>
      </c>
      <c r="N36" s="51">
        <f>ISI!N32+NFM!N48+CHI!N37+NMM!N36+PPA!N37+FBT!N17+TRE!N17+MAE!N17+TEL!N17+WWP!N17+OIS!N17</f>
        <v>21.495951235823441</v>
      </c>
      <c r="O36" s="51">
        <f>ISI!O32+NFM!O48+CHI!O37+NMM!O36+PPA!O37+FBT!O17+TRE!O17+MAE!O17+TEL!O17+WWP!O17+OIS!O17</f>
        <v>11.227345234034656</v>
      </c>
      <c r="P36" s="51">
        <f>ISI!P32+NFM!P48+CHI!P37+NMM!P36+PPA!P37+FBT!P17+TRE!P17+MAE!P17+TEL!P17+WWP!P17+OIS!P17</f>
        <v>10.222754120304899</v>
      </c>
      <c r="Q36" s="51">
        <f>ISI!Q32+NFM!Q48+CHI!Q37+NMM!Q36+PPA!Q37+FBT!Q17+TRE!Q17+MAE!Q17+TEL!Q17+WWP!Q17+OIS!Q17</f>
        <v>10.25000942918399</v>
      </c>
    </row>
    <row r="37" spans="1:17" x14ac:dyDescent="0.25">
      <c r="A37" s="53" t="s">
        <v>29</v>
      </c>
      <c r="B37" s="51">
        <f>ISI!B33+NFM!B49+CHI!B38+NMM!B37+PPA!B38+FBT!B18+TRE!B18+MAE!B18+TEL!B18+WWP!B18+OIS!B18</f>
        <v>66.874112093731327</v>
      </c>
      <c r="C37" s="51">
        <f>ISI!C33+NFM!C49+CHI!C38+NMM!C37+PPA!C38+FBT!C18+TRE!C18+MAE!C18+TEL!C18+WWP!C18+OIS!C18</f>
        <v>51.59384</v>
      </c>
      <c r="D37" s="51">
        <f>ISI!D33+NFM!D49+CHI!D38+NMM!D37+PPA!D38+FBT!D18+TRE!D18+MAE!D18+TEL!D18+WWP!D18+OIS!D18</f>
        <v>52.498519999999999</v>
      </c>
      <c r="E37" s="51">
        <f>ISI!E33+NFM!E49+CHI!E38+NMM!E37+PPA!E38+FBT!E18+TRE!E18+MAE!E18+TEL!E18+WWP!E18+OIS!E18</f>
        <v>59.196259999999995</v>
      </c>
      <c r="F37" s="51">
        <f>ISI!F33+NFM!F49+CHI!F38+NMM!F37+PPA!F38+FBT!F18+TRE!F18+MAE!F18+TEL!F18+WWP!F18+OIS!F18</f>
        <v>64.990909999999985</v>
      </c>
      <c r="G37" s="51">
        <f>ISI!G33+NFM!G49+CHI!G38+NMM!G37+PPA!G38+FBT!G18+TRE!G18+MAE!G18+TEL!G18+WWP!G18+OIS!G18</f>
        <v>62.089714270324407</v>
      </c>
      <c r="H37" s="51">
        <f>ISI!H33+NFM!H49+CHI!H38+NMM!H37+PPA!H38+FBT!H18+TRE!H18+MAE!H18+TEL!H18+WWP!H18+OIS!H18</f>
        <v>51.60116</v>
      </c>
      <c r="I37" s="51">
        <f>ISI!I33+NFM!I49+CHI!I38+NMM!I37+PPA!I38+FBT!I18+TRE!I18+MAE!I18+TEL!I18+WWP!I18+OIS!I18</f>
        <v>62.104489999999998</v>
      </c>
      <c r="J37" s="51">
        <f>ISI!J33+NFM!J49+CHI!J38+NMM!J37+PPA!J38+FBT!J18+TRE!J18+MAE!J18+TEL!J18+WWP!J18+OIS!J18</f>
        <v>60.22325</v>
      </c>
      <c r="K37" s="51">
        <f>ISI!K33+NFM!K49+CHI!K38+NMM!K37+PPA!K38+FBT!K18+TRE!K18+MAE!K18+TEL!K18+WWP!K18+OIS!K18</f>
        <v>44.898610000000005</v>
      </c>
      <c r="L37" s="51">
        <f>ISI!L33+NFM!L49+CHI!L38+NMM!L37+PPA!L38+FBT!L18+TRE!L18+MAE!L18+TEL!L18+WWP!L18+OIS!L18</f>
        <v>42.990272439303119</v>
      </c>
      <c r="M37" s="51">
        <f>ISI!M33+NFM!M49+CHI!M38+NMM!M37+PPA!M38+FBT!M18+TRE!M18+MAE!M18+TEL!M18+WWP!M18+OIS!M18</f>
        <v>46.807436181758781</v>
      </c>
      <c r="N37" s="51">
        <f>ISI!N33+NFM!N49+CHI!N38+NMM!N37+PPA!N38+FBT!N18+TRE!N18+MAE!N18+TEL!N18+WWP!N18+OIS!N18</f>
        <v>23.887431395636042</v>
      </c>
      <c r="O37" s="51">
        <f>ISI!O33+NFM!O49+CHI!O38+NMM!O37+PPA!O38+FBT!O18+TRE!O18+MAE!O18+TEL!O18+WWP!O18+OIS!O18</f>
        <v>18.152642712957693</v>
      </c>
      <c r="P37" s="51">
        <f>ISI!P33+NFM!P49+CHI!P38+NMM!P37+PPA!P38+FBT!P18+TRE!P18+MAE!P18+TEL!P18+WWP!P18+OIS!P18</f>
        <v>21.980318643730005</v>
      </c>
      <c r="Q37" s="51">
        <f>ISI!Q33+NFM!Q49+CHI!Q38+NMM!Q37+PPA!Q38+FBT!Q18+TRE!Q18+MAE!Q18+TEL!Q18+WWP!Q18+OIS!Q18</f>
        <v>21.019198527890282</v>
      </c>
    </row>
    <row r="38" spans="1:17" x14ac:dyDescent="0.25">
      <c r="A38" s="53" t="s">
        <v>28</v>
      </c>
      <c r="B38" s="51">
        <f>ISI!B34+NFM!B50+CHI!B39+NMM!B38+PPA!B39+FBT!B19+TRE!B19+MAE!B19+TEL!B19+WWP!B19+OIS!B19</f>
        <v>109.44006271556242</v>
      </c>
      <c r="C38" s="51">
        <f>ISI!C34+NFM!C50+CHI!C39+NMM!C38+PPA!C39+FBT!C19+TRE!C19+MAE!C19+TEL!C19+WWP!C19+OIS!C19</f>
        <v>103.20677000000001</v>
      </c>
      <c r="D38" s="51">
        <f>ISI!D34+NFM!D50+CHI!D39+NMM!D38+PPA!D39+FBT!D19+TRE!D19+MAE!D19+TEL!D19+WWP!D19+OIS!D19</f>
        <v>107.9</v>
      </c>
      <c r="E38" s="51">
        <f>ISI!E34+NFM!E50+CHI!E39+NMM!E38+PPA!E39+FBT!E19+TRE!E19+MAE!E19+TEL!E19+WWP!E19+OIS!E19</f>
        <v>106.28610999999999</v>
      </c>
      <c r="F38" s="51">
        <f>ISI!F34+NFM!F50+CHI!F39+NMM!F38+PPA!F39+FBT!F19+TRE!F19+MAE!F19+TEL!F19+WWP!F19+OIS!F19</f>
        <v>119.00381</v>
      </c>
      <c r="G38" s="51">
        <f>ISI!G34+NFM!G50+CHI!G39+NMM!G38+PPA!G39+FBT!G19+TRE!G19+MAE!G19+TEL!G19+WWP!G19+OIS!G19</f>
        <v>122.67839726175818</v>
      </c>
      <c r="H38" s="51">
        <f>ISI!H34+NFM!H50+CHI!H39+NMM!H38+PPA!H39+FBT!H19+TRE!H19+MAE!H19+TEL!H19+WWP!H19+OIS!H19</f>
        <v>113.29213</v>
      </c>
      <c r="I38" s="51">
        <f>ISI!I34+NFM!I50+CHI!I39+NMM!I38+PPA!I39+FBT!I19+TRE!I19+MAE!I19+TEL!I19+WWP!I19+OIS!I19</f>
        <v>111.00748</v>
      </c>
      <c r="J38" s="51">
        <f>ISI!J34+NFM!J50+CHI!J39+NMM!J38+PPA!J39+FBT!J19+TRE!J19+MAE!J19+TEL!J19+WWP!J19+OIS!J19</f>
        <v>118</v>
      </c>
      <c r="K38" s="51">
        <f>ISI!K34+NFM!K50+CHI!K39+NMM!K38+PPA!K39+FBT!K19+TRE!K19+MAE!K19+TEL!K19+WWP!K19+OIS!K19</f>
        <v>111.79619</v>
      </c>
      <c r="L38" s="51">
        <f>ISI!L34+NFM!L50+CHI!L39+NMM!L38+PPA!L39+FBT!L19+TRE!L19+MAE!L19+TEL!L19+WWP!L19+OIS!L19</f>
        <v>90.044903028565884</v>
      </c>
      <c r="M38" s="51">
        <f>ISI!M34+NFM!M50+CHI!M39+NMM!M38+PPA!M39+FBT!M19+TRE!M19+MAE!M19+TEL!M19+WWP!M19+OIS!M19</f>
        <v>77.623216733520394</v>
      </c>
      <c r="N38" s="51">
        <f>ISI!N34+NFM!N50+CHI!N39+NMM!N38+PPA!N39+FBT!N19+TRE!N19+MAE!N19+TEL!N19+WWP!N19+OIS!N19</f>
        <v>72.968067451816069</v>
      </c>
      <c r="O38" s="51">
        <f>ISI!O34+NFM!O50+CHI!O39+NMM!O38+PPA!O39+FBT!O19+TRE!O19+MAE!O19+TEL!O19+WWP!O19+OIS!O19</f>
        <v>104.11292633992534</v>
      </c>
      <c r="P38" s="51">
        <f>ISI!P34+NFM!P50+CHI!P39+NMM!P38+PPA!P39+FBT!P19+TRE!P19+MAE!P19+TEL!P19+WWP!P19+OIS!P19</f>
        <v>125.27825153643067</v>
      </c>
      <c r="Q38" s="51">
        <f>ISI!Q34+NFM!Q50+CHI!Q39+NMM!Q38+PPA!Q39+FBT!Q19+TRE!Q19+MAE!Q19+TEL!Q19+WWP!Q19+OIS!Q19</f>
        <v>97.233339505943249</v>
      </c>
    </row>
    <row r="39" spans="1:17" x14ac:dyDescent="0.25">
      <c r="A39" s="67" t="s">
        <v>75</v>
      </c>
      <c r="B39" s="66">
        <f t="shared" ref="B39:Q39" si="2">B40+B41</f>
        <v>0</v>
      </c>
      <c r="C39" s="66">
        <f t="shared" si="2"/>
        <v>0</v>
      </c>
      <c r="D39" s="66">
        <f t="shared" si="2"/>
        <v>0</v>
      </c>
      <c r="E39" s="66">
        <f t="shared" si="2"/>
        <v>0</v>
      </c>
      <c r="F39" s="66">
        <f t="shared" si="2"/>
        <v>0</v>
      </c>
      <c r="G39" s="66">
        <f t="shared" si="2"/>
        <v>0</v>
      </c>
      <c r="H39" s="66">
        <f t="shared" si="2"/>
        <v>0</v>
      </c>
      <c r="I39" s="66">
        <f t="shared" si="2"/>
        <v>0</v>
      </c>
      <c r="J39" s="66">
        <f t="shared" si="2"/>
        <v>0</v>
      </c>
      <c r="K39" s="66">
        <f t="shared" si="2"/>
        <v>0</v>
      </c>
      <c r="L39" s="66">
        <f t="shared" si="2"/>
        <v>0</v>
      </c>
      <c r="M39" s="66">
        <f t="shared" si="2"/>
        <v>0</v>
      </c>
      <c r="N39" s="66">
        <f t="shared" si="2"/>
        <v>0</v>
      </c>
      <c r="O39" s="66">
        <f t="shared" si="2"/>
        <v>0</v>
      </c>
      <c r="P39" s="66">
        <f t="shared" si="2"/>
        <v>0</v>
      </c>
      <c r="Q39" s="66">
        <f t="shared" si="2"/>
        <v>0</v>
      </c>
    </row>
    <row r="40" spans="1:17" x14ac:dyDescent="0.25">
      <c r="A40" s="53" t="s">
        <v>66</v>
      </c>
      <c r="B40" s="51">
        <f>ISI!B36+NFM!B52+CHI!B41+NMM!B40+PPA!B41+FBT!B21+TRE!B21+MAE!B21+TEL!B21+WWP!B21+OIS!B21</f>
        <v>0</v>
      </c>
      <c r="C40" s="51">
        <f>ISI!C36+NFM!C52+CHI!C41+NMM!C40+PPA!C41+FBT!C21+TRE!C21+MAE!C21+TEL!C21+WWP!C21+OIS!C21</f>
        <v>0</v>
      </c>
      <c r="D40" s="51">
        <f>ISI!D36+NFM!D52+CHI!D41+NMM!D40+PPA!D41+FBT!D21+TRE!D21+MAE!D21+TEL!D21+WWP!D21+OIS!D21</f>
        <v>0</v>
      </c>
      <c r="E40" s="51">
        <f>ISI!E36+NFM!E52+CHI!E41+NMM!E40+PPA!E41+FBT!E21+TRE!E21+MAE!E21+TEL!E21+WWP!E21+OIS!E21</f>
        <v>0</v>
      </c>
      <c r="F40" s="51">
        <f>ISI!F36+NFM!F52+CHI!F41+NMM!F40+PPA!F41+FBT!F21+TRE!F21+MAE!F21+TEL!F21+WWP!F21+OIS!F21</f>
        <v>0</v>
      </c>
      <c r="G40" s="51">
        <f>ISI!G36+NFM!G52+CHI!G41+NMM!G40+PPA!G41+FBT!G21+TRE!G21+MAE!G21+TEL!G21+WWP!G21+OIS!G21</f>
        <v>0</v>
      </c>
      <c r="H40" s="51">
        <f>ISI!H36+NFM!H52+CHI!H41+NMM!H40+PPA!H41+FBT!H21+TRE!H21+MAE!H21+TEL!H21+WWP!H21+OIS!H21</f>
        <v>0</v>
      </c>
      <c r="I40" s="51">
        <f>ISI!I36+NFM!I52+CHI!I41+NMM!I40+PPA!I41+FBT!I21+TRE!I21+MAE!I21+TEL!I21+WWP!I21+OIS!I21</f>
        <v>0</v>
      </c>
      <c r="J40" s="51">
        <f>ISI!J36+NFM!J52+CHI!J41+NMM!J40+PPA!J41+FBT!J21+TRE!J21+MAE!J21+TEL!J21+WWP!J21+OIS!J21</f>
        <v>0</v>
      </c>
      <c r="K40" s="51">
        <f>ISI!K36+NFM!K52+CHI!K41+NMM!K40+PPA!K41+FBT!K21+TRE!K21+MAE!K21+TEL!K21+WWP!K21+OIS!K21</f>
        <v>0</v>
      </c>
      <c r="L40" s="51">
        <f>ISI!L36+NFM!L52+CHI!L41+NMM!L40+PPA!L41+FBT!L21+TRE!L21+MAE!L21+TEL!L21+WWP!L21+OIS!L21</f>
        <v>0</v>
      </c>
      <c r="M40" s="51">
        <f>ISI!M36+NFM!M52+CHI!M41+NMM!M40+PPA!M41+FBT!M21+TRE!M21+MAE!M21+TEL!M21+WWP!M21+OIS!M21</f>
        <v>0</v>
      </c>
      <c r="N40" s="51">
        <f>ISI!N36+NFM!N52+CHI!N41+NMM!N40+PPA!N41+FBT!N21+TRE!N21+MAE!N21+TEL!N21+WWP!N21+OIS!N21</f>
        <v>0</v>
      </c>
      <c r="O40" s="51">
        <f>ISI!O36+NFM!O52+CHI!O41+NMM!O40+PPA!O41+FBT!O21+TRE!O21+MAE!O21+TEL!O21+WWP!O21+OIS!O21</f>
        <v>0</v>
      </c>
      <c r="P40" s="51">
        <f>ISI!P36+NFM!P52+CHI!P41+NMM!P40+PPA!P41+FBT!P21+TRE!P21+MAE!P21+TEL!P21+WWP!P21+OIS!P21</f>
        <v>0</v>
      </c>
      <c r="Q40" s="51">
        <f>ISI!Q36+NFM!Q52+CHI!Q41+NMM!Q40+PPA!Q41+FBT!Q21+TRE!Q21+MAE!Q21+TEL!Q21+WWP!Q21+OIS!Q21</f>
        <v>0</v>
      </c>
    </row>
    <row r="41" spans="1:17" x14ac:dyDescent="0.25">
      <c r="A41" s="53" t="s">
        <v>25</v>
      </c>
      <c r="B41" s="51">
        <f>ISI!B37+NFM!B53+CHI!B42+NMM!B41+PPA!B42+FBT!B22+TRE!B22+MAE!B22+TEL!B22+WWP!B22+OIS!B22</f>
        <v>0</v>
      </c>
      <c r="C41" s="51">
        <f>ISI!C37+NFM!C53+CHI!C42+NMM!C41+PPA!C42+FBT!C22+TRE!C22+MAE!C22+TEL!C22+WWP!C22+OIS!C22</f>
        <v>0</v>
      </c>
      <c r="D41" s="51">
        <f>ISI!D37+NFM!D53+CHI!D42+NMM!D41+PPA!D42+FBT!D22+TRE!D22+MAE!D22+TEL!D22+WWP!D22+OIS!D22</f>
        <v>0</v>
      </c>
      <c r="E41" s="51">
        <f>ISI!E37+NFM!E53+CHI!E42+NMM!E41+PPA!E42+FBT!E22+TRE!E22+MAE!E22+TEL!E22+WWP!E22+OIS!E22</f>
        <v>0</v>
      </c>
      <c r="F41" s="51">
        <f>ISI!F37+NFM!F53+CHI!F42+NMM!F41+PPA!F42+FBT!F22+TRE!F22+MAE!F22+TEL!F22+WWP!F22+OIS!F22</f>
        <v>0</v>
      </c>
      <c r="G41" s="51">
        <f>ISI!G37+NFM!G53+CHI!G42+NMM!G41+PPA!G42+FBT!G22+TRE!G22+MAE!G22+TEL!G22+WWP!G22+OIS!G22</f>
        <v>0</v>
      </c>
      <c r="H41" s="51">
        <f>ISI!H37+NFM!H53+CHI!H42+NMM!H41+PPA!H42+FBT!H22+TRE!H22+MAE!H22+TEL!H22+WWP!H22+OIS!H22</f>
        <v>0</v>
      </c>
      <c r="I41" s="51">
        <f>ISI!I37+NFM!I53+CHI!I42+NMM!I41+PPA!I42+FBT!I22+TRE!I22+MAE!I22+TEL!I22+WWP!I22+OIS!I22</f>
        <v>0</v>
      </c>
      <c r="J41" s="51">
        <f>ISI!J37+NFM!J53+CHI!J42+NMM!J41+PPA!J42+FBT!J22+TRE!J22+MAE!J22+TEL!J22+WWP!J22+OIS!J22</f>
        <v>0</v>
      </c>
      <c r="K41" s="51">
        <f>ISI!K37+NFM!K53+CHI!K42+NMM!K41+PPA!K42+FBT!K22+TRE!K22+MAE!K22+TEL!K22+WWP!K22+OIS!K22</f>
        <v>0</v>
      </c>
      <c r="L41" s="51">
        <f>ISI!L37+NFM!L53+CHI!L42+NMM!L41+PPA!L42+FBT!L22+TRE!L22+MAE!L22+TEL!L22+WWP!L22+OIS!L22</f>
        <v>0</v>
      </c>
      <c r="M41" s="51">
        <f>ISI!M37+NFM!M53+CHI!M42+NMM!M41+PPA!M42+FBT!M22+TRE!M22+MAE!M22+TEL!M22+WWP!M22+OIS!M22</f>
        <v>0</v>
      </c>
      <c r="N41" s="51">
        <f>ISI!N37+NFM!N53+CHI!N42+NMM!N41+PPA!N42+FBT!N22+TRE!N22+MAE!N22+TEL!N22+WWP!N22+OIS!N22</f>
        <v>0</v>
      </c>
      <c r="O41" s="51">
        <f>ISI!O37+NFM!O53+CHI!O42+NMM!O41+PPA!O42+FBT!O22+TRE!O22+MAE!O22+TEL!O22+WWP!O22+OIS!O22</f>
        <v>0</v>
      </c>
      <c r="P41" s="51">
        <f>ISI!P37+NFM!P53+CHI!P42+NMM!P41+PPA!P42+FBT!P22+TRE!P22+MAE!P22+TEL!P22+WWP!P22+OIS!P22</f>
        <v>0</v>
      </c>
      <c r="Q41" s="51">
        <f>ISI!Q37+NFM!Q53+CHI!Q42+NMM!Q41+PPA!Q42+FBT!Q22+TRE!Q22+MAE!Q22+TEL!Q22+WWP!Q22+OIS!Q22</f>
        <v>0</v>
      </c>
    </row>
    <row r="42" spans="1:17" x14ac:dyDescent="0.25">
      <c r="A42" s="67" t="s">
        <v>24</v>
      </c>
      <c r="B42" s="66">
        <f t="shared" ref="B42:Q42" si="3">SUM(B43:B47)</f>
        <v>0.97917676790945873</v>
      </c>
      <c r="C42" s="66">
        <f t="shared" si="3"/>
        <v>2.1004500000000004</v>
      </c>
      <c r="D42" s="66">
        <f t="shared" si="3"/>
        <v>2.1002299999999998</v>
      </c>
      <c r="E42" s="66">
        <f t="shared" si="3"/>
        <v>5.4391999999999978</v>
      </c>
      <c r="F42" s="66">
        <f t="shared" si="3"/>
        <v>4.7002699999999962</v>
      </c>
      <c r="G42" s="66">
        <f t="shared" si="3"/>
        <v>4.2037363284885254</v>
      </c>
      <c r="H42" s="66">
        <f t="shared" si="3"/>
        <v>3.1572899999999997</v>
      </c>
      <c r="I42" s="66">
        <f t="shared" si="3"/>
        <v>10.099270000000001</v>
      </c>
      <c r="J42" s="66">
        <f t="shared" si="3"/>
        <v>12.383540000000004</v>
      </c>
      <c r="K42" s="66">
        <f t="shared" si="3"/>
        <v>13.847299999999992</v>
      </c>
      <c r="L42" s="66">
        <f t="shared" si="3"/>
        <v>15.429631964023592</v>
      </c>
      <c r="M42" s="66">
        <f t="shared" si="3"/>
        <v>7.3998515727030716</v>
      </c>
      <c r="N42" s="66">
        <f t="shared" si="3"/>
        <v>3.3660138740973764</v>
      </c>
      <c r="O42" s="66">
        <f t="shared" si="3"/>
        <v>5.3263346555199709</v>
      </c>
      <c r="P42" s="66">
        <f t="shared" si="3"/>
        <v>16.217925791412739</v>
      </c>
      <c r="Q42" s="66">
        <f t="shared" si="3"/>
        <v>23.772108753081493</v>
      </c>
    </row>
    <row r="43" spans="1:17" x14ac:dyDescent="0.25">
      <c r="A43" s="53" t="s">
        <v>23</v>
      </c>
      <c r="B43" s="51">
        <f>ISI!B39+NFM!B55+CHI!B44+NMM!B43+PPA!B44+FBT!B24+TRE!B24+MAE!B24+TEL!B24+WWP!B24+OIS!B24</f>
        <v>0.97917676790945873</v>
      </c>
      <c r="C43" s="51">
        <f>ISI!C39+NFM!C55+CHI!C44+NMM!C43+PPA!C44+FBT!C24+TRE!C24+MAE!C24+TEL!C24+WWP!C24+OIS!C24</f>
        <v>2.1004500000000004</v>
      </c>
      <c r="D43" s="51">
        <f>ISI!D39+NFM!D55+CHI!D44+NMM!D43+PPA!D44+FBT!D24+TRE!D24+MAE!D24+TEL!D24+WWP!D24+OIS!D24</f>
        <v>2.1002299999999998</v>
      </c>
      <c r="E43" s="51">
        <f>ISI!E39+NFM!E55+CHI!E44+NMM!E43+PPA!E44+FBT!E24+TRE!E24+MAE!E24+TEL!E24+WWP!E24+OIS!E24</f>
        <v>5.4391999999999978</v>
      </c>
      <c r="F43" s="51">
        <f>ISI!F39+NFM!F55+CHI!F44+NMM!F43+PPA!F44+FBT!F24+TRE!F24+MAE!F24+TEL!F24+WWP!F24+OIS!F24</f>
        <v>4.7002699999999962</v>
      </c>
      <c r="G43" s="51">
        <f>ISI!G39+NFM!G55+CHI!G44+NMM!G43+PPA!G44+FBT!G24+TRE!G24+MAE!G24+TEL!G24+WWP!G24+OIS!G24</f>
        <v>4.2037363284885254</v>
      </c>
      <c r="H43" s="51">
        <f>ISI!H39+NFM!H55+CHI!H44+NMM!H43+PPA!H44+FBT!H24+TRE!H24+MAE!H24+TEL!H24+WWP!H24+OIS!H24</f>
        <v>3.1572899999999997</v>
      </c>
      <c r="I43" s="51">
        <f>ISI!I39+NFM!I55+CHI!I44+NMM!I43+PPA!I44+FBT!I24+TRE!I24+MAE!I24+TEL!I24+WWP!I24+OIS!I24</f>
        <v>10.099270000000001</v>
      </c>
      <c r="J43" s="51">
        <f>ISI!J39+NFM!J55+CHI!J44+NMM!J43+PPA!J44+FBT!J24+TRE!J24+MAE!J24+TEL!J24+WWP!J24+OIS!J24</f>
        <v>12.383540000000004</v>
      </c>
      <c r="K43" s="51">
        <f>ISI!K39+NFM!K55+CHI!K44+NMM!K43+PPA!K44+FBT!K24+TRE!K24+MAE!K24+TEL!K24+WWP!K24+OIS!K24</f>
        <v>13.847299999999992</v>
      </c>
      <c r="L43" s="51">
        <f>ISI!L39+NFM!L55+CHI!L44+NMM!L43+PPA!L44+FBT!L24+TRE!L24+MAE!L24+TEL!L24+WWP!L24+OIS!L24</f>
        <v>15.429631964023592</v>
      </c>
      <c r="M43" s="51">
        <f>ISI!M39+NFM!M55+CHI!M44+NMM!M43+PPA!M44+FBT!M24+TRE!M24+MAE!M24+TEL!M24+WWP!M24+OIS!M24</f>
        <v>7.3998515727030716</v>
      </c>
      <c r="N43" s="51">
        <f>ISI!N39+NFM!N55+CHI!N44+NMM!N43+PPA!N44+FBT!N24+TRE!N24+MAE!N24+TEL!N24+WWP!N24+OIS!N24</f>
        <v>3.3660138740973764</v>
      </c>
      <c r="O43" s="51">
        <f>ISI!O39+NFM!O55+CHI!O44+NMM!O43+PPA!O44+FBT!O24+TRE!O24+MAE!O24+TEL!O24+WWP!O24+OIS!O24</f>
        <v>5.3263346555199709</v>
      </c>
      <c r="P43" s="51">
        <f>ISI!P39+NFM!P55+CHI!P44+NMM!P43+PPA!P44+FBT!P24+TRE!P24+MAE!P24+TEL!P24+WWP!P24+OIS!P24</f>
        <v>16.217925791412739</v>
      </c>
      <c r="Q43" s="51">
        <f>ISI!Q39+NFM!Q55+CHI!Q44+NMM!Q43+PPA!Q44+FBT!Q24+TRE!Q24+MAE!Q24+TEL!Q24+WWP!Q24+OIS!Q24</f>
        <v>23.772108753081493</v>
      </c>
    </row>
    <row r="44" spans="1:17" x14ac:dyDescent="0.25">
      <c r="A44" s="53" t="s">
        <v>74</v>
      </c>
      <c r="B44" s="51">
        <f>ISI!B40+NFM!B56+CHI!B45+NMM!B44+PPA!B45+FBT!B25+TRE!B25+MAE!B25+TEL!B25+WWP!B25+OIS!B25</f>
        <v>0</v>
      </c>
      <c r="C44" s="51">
        <f>ISI!C40+NFM!C56+CHI!C45+NMM!C44+PPA!C45+FBT!C25+TRE!C25+MAE!C25+TEL!C25+WWP!C25+OIS!C25</f>
        <v>0</v>
      </c>
      <c r="D44" s="51">
        <f>ISI!D40+NFM!D56+CHI!D45+NMM!D44+PPA!D45+FBT!D25+TRE!D25+MAE!D25+TEL!D25+WWP!D25+OIS!D25</f>
        <v>0</v>
      </c>
      <c r="E44" s="51">
        <f>ISI!E40+NFM!E56+CHI!E45+NMM!E44+PPA!E45+FBT!E25+TRE!E25+MAE!E25+TEL!E25+WWP!E25+OIS!E25</f>
        <v>0</v>
      </c>
      <c r="F44" s="51">
        <f>ISI!F40+NFM!F56+CHI!F45+NMM!F44+PPA!F45+FBT!F25+TRE!F25+MAE!F25+TEL!F25+WWP!F25+OIS!F25</f>
        <v>0</v>
      </c>
      <c r="G44" s="51">
        <f>ISI!G40+NFM!G56+CHI!G45+NMM!G44+PPA!G45+FBT!G25+TRE!G25+MAE!G25+TEL!G25+WWP!G25+OIS!G25</f>
        <v>0</v>
      </c>
      <c r="H44" s="51">
        <f>ISI!H40+NFM!H56+CHI!H45+NMM!H44+PPA!H45+FBT!H25+TRE!H25+MAE!H25+TEL!H25+WWP!H25+OIS!H25</f>
        <v>0</v>
      </c>
      <c r="I44" s="51">
        <f>ISI!I40+NFM!I56+CHI!I45+NMM!I44+PPA!I45+FBT!I25+TRE!I25+MAE!I25+TEL!I25+WWP!I25+OIS!I25</f>
        <v>0</v>
      </c>
      <c r="J44" s="51">
        <f>ISI!J40+NFM!J56+CHI!J45+NMM!J44+PPA!J45+FBT!J25+TRE!J25+MAE!J25+TEL!J25+WWP!J25+OIS!J25</f>
        <v>0</v>
      </c>
      <c r="K44" s="51">
        <f>ISI!K40+NFM!K56+CHI!K45+NMM!K44+PPA!K45+FBT!K25+TRE!K25+MAE!K25+TEL!K25+WWP!K25+OIS!K25</f>
        <v>0</v>
      </c>
      <c r="L44" s="51">
        <f>ISI!L40+NFM!L56+CHI!L45+NMM!L44+PPA!L45+FBT!L25+TRE!L25+MAE!L25+TEL!L25+WWP!L25+OIS!L25</f>
        <v>0</v>
      </c>
      <c r="M44" s="51">
        <f>ISI!M40+NFM!M56+CHI!M45+NMM!M44+PPA!M45+FBT!M25+TRE!M25+MAE!M25+TEL!M25+WWP!M25+OIS!M25</f>
        <v>0</v>
      </c>
      <c r="N44" s="51">
        <f>ISI!N40+NFM!N56+CHI!N45+NMM!N44+PPA!N45+FBT!N25+TRE!N25+MAE!N25+TEL!N25+WWP!N25+OIS!N25</f>
        <v>0</v>
      </c>
      <c r="O44" s="51">
        <f>ISI!O40+NFM!O56+CHI!O45+NMM!O44+PPA!O45+FBT!O25+TRE!O25+MAE!O25+TEL!O25+WWP!O25+OIS!O25</f>
        <v>0</v>
      </c>
      <c r="P44" s="51">
        <f>ISI!P40+NFM!P56+CHI!P45+NMM!P44+PPA!P45+FBT!P25+TRE!P25+MAE!P25+TEL!P25+WWP!P25+OIS!P25</f>
        <v>0</v>
      </c>
      <c r="Q44" s="51">
        <f>ISI!Q40+NFM!Q56+CHI!Q45+NMM!Q44+PPA!Q45+FBT!Q25+TRE!Q25+MAE!Q25+TEL!Q25+WWP!Q25+OIS!Q25</f>
        <v>0</v>
      </c>
    </row>
    <row r="45" spans="1:17" x14ac:dyDescent="0.25">
      <c r="A45" s="53" t="s">
        <v>73</v>
      </c>
      <c r="B45" s="51">
        <f>ISI!B41+NFM!B57+CHI!B46+NMM!B45+PPA!B46+FBT!B26+TRE!B26+MAE!B26+TEL!B26+WWP!B26+OIS!B26</f>
        <v>0</v>
      </c>
      <c r="C45" s="51">
        <f>ISI!C41+NFM!C57+CHI!C46+NMM!C45+PPA!C46+FBT!C26+TRE!C26+MAE!C26+TEL!C26+WWP!C26+OIS!C26</f>
        <v>0</v>
      </c>
      <c r="D45" s="51">
        <f>ISI!D41+NFM!D57+CHI!D46+NMM!D45+PPA!D46+FBT!D26+TRE!D26+MAE!D26+TEL!D26+WWP!D26+OIS!D26</f>
        <v>0</v>
      </c>
      <c r="E45" s="51">
        <f>ISI!E41+NFM!E57+CHI!E46+NMM!E45+PPA!E46+FBT!E26+TRE!E26+MAE!E26+TEL!E26+WWP!E26+OIS!E26</f>
        <v>0</v>
      </c>
      <c r="F45" s="51">
        <f>ISI!F41+NFM!F57+CHI!F46+NMM!F45+PPA!F46+FBT!F26+TRE!F26+MAE!F26+TEL!F26+WWP!F26+OIS!F26</f>
        <v>0</v>
      </c>
      <c r="G45" s="51">
        <f>ISI!G41+NFM!G57+CHI!G46+NMM!G45+PPA!G46+FBT!G26+TRE!G26+MAE!G26+TEL!G26+WWP!G26+OIS!G26</f>
        <v>0</v>
      </c>
      <c r="H45" s="51">
        <f>ISI!H41+NFM!H57+CHI!H46+NMM!H45+PPA!H46+FBT!H26+TRE!H26+MAE!H26+TEL!H26+WWP!H26+OIS!H26</f>
        <v>0</v>
      </c>
      <c r="I45" s="51">
        <f>ISI!I41+NFM!I57+CHI!I46+NMM!I45+PPA!I46+FBT!I26+TRE!I26+MAE!I26+TEL!I26+WWP!I26+OIS!I26</f>
        <v>0</v>
      </c>
      <c r="J45" s="51">
        <f>ISI!J41+NFM!J57+CHI!J46+NMM!J45+PPA!J46+FBT!J26+TRE!J26+MAE!J26+TEL!J26+WWP!J26+OIS!J26</f>
        <v>0</v>
      </c>
      <c r="K45" s="51">
        <f>ISI!K41+NFM!K57+CHI!K46+NMM!K45+PPA!K46+FBT!K26+TRE!K26+MAE!K26+TEL!K26+WWP!K26+OIS!K26</f>
        <v>0</v>
      </c>
      <c r="L45" s="51">
        <f>ISI!L41+NFM!L57+CHI!L46+NMM!L45+PPA!L46+FBT!L26+TRE!L26+MAE!L26+TEL!L26+WWP!L26+OIS!L26</f>
        <v>0</v>
      </c>
      <c r="M45" s="51">
        <f>ISI!M41+NFM!M57+CHI!M46+NMM!M45+PPA!M46+FBT!M26+TRE!M26+MAE!M26+TEL!M26+WWP!M26+OIS!M26</f>
        <v>0</v>
      </c>
      <c r="N45" s="51">
        <f>ISI!N41+NFM!N57+CHI!N46+NMM!N45+PPA!N46+FBT!N26+TRE!N26+MAE!N26+TEL!N26+WWP!N26+OIS!N26</f>
        <v>0</v>
      </c>
      <c r="O45" s="51">
        <f>ISI!O41+NFM!O57+CHI!O46+NMM!O45+PPA!O46+FBT!O26+TRE!O26+MAE!O26+TEL!O26+WWP!O26+OIS!O26</f>
        <v>0</v>
      </c>
      <c r="P45" s="51">
        <f>ISI!P41+NFM!P57+CHI!P46+NMM!P45+PPA!P46+FBT!P26+TRE!P26+MAE!P26+TEL!P26+WWP!P26+OIS!P26</f>
        <v>0</v>
      </c>
      <c r="Q45" s="51">
        <f>ISI!Q41+NFM!Q57+CHI!Q46+NMM!Q45+PPA!Q46+FBT!Q26+TRE!Q26+MAE!Q26+TEL!Q26+WWP!Q26+OIS!Q26</f>
        <v>0</v>
      </c>
    </row>
    <row r="46" spans="1:17" x14ac:dyDescent="0.25">
      <c r="A46" s="53" t="s">
        <v>72</v>
      </c>
      <c r="B46" s="51">
        <f>ISI!B42+NFM!B58+CHI!B47+NMM!B46+PPA!B47+FBT!B27+TRE!B27+MAE!B27+TEL!B27+WWP!B27+OIS!B27</f>
        <v>0</v>
      </c>
      <c r="C46" s="51">
        <f>ISI!C42+NFM!C58+CHI!C47+NMM!C46+PPA!C47+FBT!C27+TRE!C27+MAE!C27+TEL!C27+WWP!C27+OIS!C27</f>
        <v>0</v>
      </c>
      <c r="D46" s="51">
        <f>ISI!D42+NFM!D58+CHI!D47+NMM!D46+PPA!D47+FBT!D27+TRE!D27+MAE!D27+TEL!D27+WWP!D27+OIS!D27</f>
        <v>0</v>
      </c>
      <c r="E46" s="51">
        <f>ISI!E42+NFM!E58+CHI!E47+NMM!E46+PPA!E47+FBT!E27+TRE!E27+MAE!E27+TEL!E27+WWP!E27+OIS!E27</f>
        <v>0</v>
      </c>
      <c r="F46" s="51">
        <f>ISI!F42+NFM!F58+CHI!F47+NMM!F46+PPA!F47+FBT!F27+TRE!F27+MAE!F27+TEL!F27+WWP!F27+OIS!F27</f>
        <v>0</v>
      </c>
      <c r="G46" s="51">
        <f>ISI!G42+NFM!G58+CHI!G47+NMM!G46+PPA!G47+FBT!G27+TRE!G27+MAE!G27+TEL!G27+WWP!G27+OIS!G27</f>
        <v>0</v>
      </c>
      <c r="H46" s="51">
        <f>ISI!H42+NFM!H58+CHI!H47+NMM!H46+PPA!H47+FBT!H27+TRE!H27+MAE!H27+TEL!H27+WWP!H27+OIS!H27</f>
        <v>0</v>
      </c>
      <c r="I46" s="51">
        <f>ISI!I42+NFM!I58+CHI!I47+NMM!I46+PPA!I47+FBT!I27+TRE!I27+MAE!I27+TEL!I27+WWP!I27+OIS!I27</f>
        <v>0</v>
      </c>
      <c r="J46" s="51">
        <f>ISI!J42+NFM!J58+CHI!J47+NMM!J46+PPA!J47+FBT!J27+TRE!J27+MAE!J27+TEL!J27+WWP!J27+OIS!J27</f>
        <v>0</v>
      </c>
      <c r="K46" s="51">
        <f>ISI!K42+NFM!K58+CHI!K47+NMM!K46+PPA!K47+FBT!K27+TRE!K27+MAE!K27+TEL!K27+WWP!K27+OIS!K27</f>
        <v>0</v>
      </c>
      <c r="L46" s="51">
        <f>ISI!L42+NFM!L58+CHI!L47+NMM!L46+PPA!L47+FBT!L27+TRE!L27+MAE!L27+TEL!L27+WWP!L27+OIS!L27</f>
        <v>0</v>
      </c>
      <c r="M46" s="51">
        <f>ISI!M42+NFM!M58+CHI!M47+NMM!M46+PPA!M47+FBT!M27+TRE!M27+MAE!M27+TEL!M27+WWP!M27+OIS!M27</f>
        <v>0</v>
      </c>
      <c r="N46" s="51">
        <f>ISI!N42+NFM!N58+CHI!N47+NMM!N46+PPA!N47+FBT!N27+TRE!N27+MAE!N27+TEL!N27+WWP!N27+OIS!N27</f>
        <v>0</v>
      </c>
      <c r="O46" s="51">
        <f>ISI!O42+NFM!O58+CHI!O47+NMM!O46+PPA!O47+FBT!O27+TRE!O27+MAE!O27+TEL!O27+WWP!O27+OIS!O27</f>
        <v>0</v>
      </c>
      <c r="P46" s="51">
        <f>ISI!P42+NFM!P58+CHI!P47+NMM!P46+PPA!P47+FBT!P27+TRE!P27+MAE!P27+TEL!P27+WWP!P27+OIS!P27</f>
        <v>0</v>
      </c>
      <c r="Q46" s="51">
        <f>ISI!Q42+NFM!Q58+CHI!Q47+NMM!Q46+PPA!Q47+FBT!Q27+TRE!Q27+MAE!Q27+TEL!Q27+WWP!Q27+OIS!Q27</f>
        <v>0</v>
      </c>
    </row>
    <row r="47" spans="1:17" x14ac:dyDescent="0.25">
      <c r="A47" s="53" t="s">
        <v>71</v>
      </c>
      <c r="B47" s="51">
        <f>ISI!B43+NFM!B59+CHI!B48+NMM!B47+PPA!B48+FBT!B28+TRE!B28+MAE!B28+TEL!B28+WWP!B28+OIS!B28</f>
        <v>0</v>
      </c>
      <c r="C47" s="51">
        <f>ISI!C43+NFM!C59+CHI!C48+NMM!C47+PPA!C48+FBT!C28+TRE!C28+MAE!C28+TEL!C28+WWP!C28+OIS!C28</f>
        <v>0</v>
      </c>
      <c r="D47" s="51">
        <f>ISI!D43+NFM!D59+CHI!D48+NMM!D47+PPA!D48+FBT!D28+TRE!D28+MAE!D28+TEL!D28+WWP!D28+OIS!D28</f>
        <v>0</v>
      </c>
      <c r="E47" s="51">
        <f>ISI!E43+NFM!E59+CHI!E48+NMM!E47+PPA!E48+FBT!E28+TRE!E28+MAE!E28+TEL!E28+WWP!E28+OIS!E28</f>
        <v>0</v>
      </c>
      <c r="F47" s="51">
        <f>ISI!F43+NFM!F59+CHI!F48+NMM!F47+PPA!F48+FBT!F28+TRE!F28+MAE!F28+TEL!F28+WWP!F28+OIS!F28</f>
        <v>0</v>
      </c>
      <c r="G47" s="51">
        <f>ISI!G43+NFM!G59+CHI!G48+NMM!G47+PPA!G48+FBT!G28+TRE!G28+MAE!G28+TEL!G28+WWP!G28+OIS!G28</f>
        <v>0</v>
      </c>
      <c r="H47" s="51">
        <f>ISI!H43+NFM!H59+CHI!H48+NMM!H47+PPA!H48+FBT!H28+TRE!H28+MAE!H28+TEL!H28+WWP!H28+OIS!H28</f>
        <v>0</v>
      </c>
      <c r="I47" s="51">
        <f>ISI!I43+NFM!I59+CHI!I48+NMM!I47+PPA!I48+FBT!I28+TRE!I28+MAE!I28+TEL!I28+WWP!I28+OIS!I28</f>
        <v>0</v>
      </c>
      <c r="J47" s="51">
        <f>ISI!J43+NFM!J59+CHI!J48+NMM!J47+PPA!J48+FBT!J28+TRE!J28+MAE!J28+TEL!J28+WWP!J28+OIS!J28</f>
        <v>0</v>
      </c>
      <c r="K47" s="51">
        <f>ISI!K43+NFM!K59+CHI!K48+NMM!K47+PPA!K48+FBT!K28+TRE!K28+MAE!K28+TEL!K28+WWP!K28+OIS!K28</f>
        <v>0</v>
      </c>
      <c r="L47" s="51">
        <f>ISI!L43+NFM!L59+CHI!L48+NMM!L47+PPA!L48+FBT!L28+TRE!L28+MAE!L28+TEL!L28+WWP!L28+OIS!L28</f>
        <v>0</v>
      </c>
      <c r="M47" s="51">
        <f>ISI!M43+NFM!M59+CHI!M48+NMM!M47+PPA!M48+FBT!M28+TRE!M28+MAE!M28+TEL!M28+WWP!M28+OIS!M28</f>
        <v>0</v>
      </c>
      <c r="N47" s="51">
        <f>ISI!N43+NFM!N59+CHI!N48+NMM!N47+PPA!N48+FBT!N28+TRE!N28+MAE!N28+TEL!N28+WWP!N28+OIS!N28</f>
        <v>0</v>
      </c>
      <c r="O47" s="51">
        <f>ISI!O43+NFM!O59+CHI!O48+NMM!O47+PPA!O48+FBT!O28+TRE!O28+MAE!O28+TEL!O28+WWP!O28+OIS!O28</f>
        <v>0</v>
      </c>
      <c r="P47" s="51">
        <f>ISI!P43+NFM!P59+CHI!P48+NMM!P47+PPA!P48+FBT!P28+TRE!P28+MAE!P28+TEL!P28+WWP!P28+OIS!P28</f>
        <v>0</v>
      </c>
      <c r="Q47" s="51">
        <f>ISI!Q43+NFM!Q59+CHI!Q48+NMM!Q47+PPA!Q48+FBT!Q28+TRE!Q28+MAE!Q28+TEL!Q28+WWP!Q28+OIS!Q28</f>
        <v>0</v>
      </c>
    </row>
    <row r="48" spans="1:17" x14ac:dyDescent="0.25">
      <c r="A48" s="65" t="s">
        <v>22</v>
      </c>
      <c r="B48" s="64">
        <f>ISI!B44+NFM!B60+CHI!B49+NMM!B48+PPA!B49+FBT!B29+TRE!B29+MAE!B29+TEL!B29+WWP!B29+OIS!B29</f>
        <v>0</v>
      </c>
      <c r="C48" s="64">
        <f>ISI!C44+NFM!C60+CHI!C49+NMM!C48+PPA!C49+FBT!C29+TRE!C29+MAE!C29+TEL!C29+WWP!C29+OIS!C29</f>
        <v>0</v>
      </c>
      <c r="D48" s="64">
        <f>ISI!D44+NFM!D60+CHI!D49+NMM!D48+PPA!D49+FBT!D29+TRE!D29+MAE!D29+TEL!D29+WWP!D29+OIS!D29</f>
        <v>0</v>
      </c>
      <c r="E48" s="64">
        <f>ISI!E44+NFM!E60+CHI!E49+NMM!E48+PPA!E49+FBT!E29+TRE!E29+MAE!E29+TEL!E29+WWP!E29+OIS!E29</f>
        <v>0</v>
      </c>
      <c r="F48" s="64">
        <f>ISI!F44+NFM!F60+CHI!F49+NMM!F48+PPA!F49+FBT!F29+TRE!F29+MAE!F29+TEL!F29+WWP!F29+OIS!F29</f>
        <v>0</v>
      </c>
      <c r="G48" s="64">
        <f>ISI!G44+NFM!G60+CHI!G49+NMM!G48+PPA!G49+FBT!G29+TRE!G29+MAE!G29+TEL!G29+WWP!G29+OIS!G29</f>
        <v>0</v>
      </c>
      <c r="H48" s="64">
        <f>ISI!H44+NFM!H60+CHI!H49+NMM!H48+PPA!H49+FBT!H29+TRE!H29+MAE!H29+TEL!H29+WWP!H29+OIS!H29</f>
        <v>0</v>
      </c>
      <c r="I48" s="64">
        <f>ISI!I44+NFM!I60+CHI!I49+NMM!I48+PPA!I49+FBT!I29+TRE!I29+MAE!I29+TEL!I29+WWP!I29+OIS!I29</f>
        <v>0</v>
      </c>
      <c r="J48" s="64">
        <f>ISI!J44+NFM!J60+CHI!J49+NMM!J48+PPA!J49+FBT!J29+TRE!J29+MAE!J29+TEL!J29+WWP!J29+OIS!J29</f>
        <v>0</v>
      </c>
      <c r="K48" s="64">
        <f>ISI!K44+NFM!K60+CHI!K49+NMM!K48+PPA!K49+FBT!K29+TRE!K29+MAE!K29+TEL!K29+WWP!K29+OIS!K29</f>
        <v>0</v>
      </c>
      <c r="L48" s="64">
        <f>ISI!L44+NFM!L60+CHI!L49+NMM!L48+PPA!L49+FBT!L29+TRE!L29+MAE!L29+TEL!L29+WWP!L29+OIS!L29</f>
        <v>0</v>
      </c>
      <c r="M48" s="64">
        <f>ISI!M44+NFM!M60+CHI!M49+NMM!M48+PPA!M49+FBT!M29+TRE!M29+MAE!M29+TEL!M29+WWP!M29+OIS!M29</f>
        <v>0</v>
      </c>
      <c r="N48" s="64">
        <f>ISI!N44+NFM!N60+CHI!N49+NMM!N48+PPA!N49+FBT!N29+TRE!N29+MAE!N29+TEL!N29+WWP!N29+OIS!N29</f>
        <v>0</v>
      </c>
      <c r="O48" s="64">
        <f>ISI!O44+NFM!O60+CHI!O49+NMM!O48+PPA!O49+FBT!O29+TRE!O29+MAE!O29+TEL!O29+WWP!O29+OIS!O29</f>
        <v>0</v>
      </c>
      <c r="P48" s="64">
        <f>ISI!P44+NFM!P60+CHI!P49+NMM!P48+PPA!P49+FBT!P29+TRE!P29+MAE!P29+TEL!P29+WWP!P29+OIS!P29</f>
        <v>0</v>
      </c>
      <c r="Q48" s="64">
        <f>ISI!Q44+NFM!Q60+CHI!Q49+NMM!Q48+PPA!Q49+FBT!Q29+TRE!Q29+MAE!Q29+TEL!Q29+WWP!Q29+OIS!Q29</f>
        <v>0</v>
      </c>
    </row>
    <row r="49" spans="1:17" x14ac:dyDescent="0.25">
      <c r="A49" s="63" t="s">
        <v>21</v>
      </c>
      <c r="B49" s="62">
        <f>ISI!B45+NFM!B61+CHI!B50+NMM!B49+PPA!B50+FBT!B30+TRE!B30+MAE!B30+TEL!B30+WWP!B30+OIS!B30</f>
        <v>38.355314821303011</v>
      </c>
      <c r="C49" s="62">
        <f>ISI!C45+NFM!C61+CHI!C50+NMM!C49+PPA!C50+FBT!C30+TRE!C30+MAE!C30+TEL!C30+WWP!C30+OIS!C30</f>
        <v>38.79224999999996</v>
      </c>
      <c r="D49" s="62">
        <f>ISI!D45+NFM!D61+CHI!D50+NMM!D49+PPA!D50+FBT!D30+TRE!D30+MAE!D30+TEL!D30+WWP!D30+OIS!D30</f>
        <v>40.808220000000034</v>
      </c>
      <c r="E49" s="62">
        <f>ISI!E45+NFM!E61+CHI!E50+NMM!E49+PPA!E50+FBT!E30+TRE!E30+MAE!E30+TEL!E30+WWP!E30+OIS!E30</f>
        <v>44.309279999999951</v>
      </c>
      <c r="F49" s="62">
        <f>ISI!F45+NFM!F61+CHI!F50+NMM!F49+PPA!F50+FBT!F30+TRE!F30+MAE!F30+TEL!F30+WWP!F30+OIS!F30</f>
        <v>46.184799999999996</v>
      </c>
      <c r="G49" s="62">
        <f>ISI!G45+NFM!G61+CHI!G50+NMM!G49+PPA!G50+FBT!G30+TRE!G30+MAE!G30+TEL!G30+WWP!G30+OIS!G30</f>
        <v>46.956770486457401</v>
      </c>
      <c r="H49" s="62">
        <f>ISI!H45+NFM!H61+CHI!H50+NMM!H49+PPA!H50+FBT!H30+TRE!H30+MAE!H30+TEL!H30+WWP!H30+OIS!H30</f>
        <v>48.492889999999989</v>
      </c>
      <c r="I49" s="62">
        <f>ISI!I45+NFM!I61+CHI!I50+NMM!I49+PPA!I50+FBT!I30+TRE!I30+MAE!I30+TEL!I30+WWP!I30+OIS!I30</f>
        <v>51.763779999999997</v>
      </c>
      <c r="J49" s="62">
        <f>ISI!J45+NFM!J61+CHI!J50+NMM!J49+PPA!J50+FBT!J30+TRE!J30+MAE!J30+TEL!J30+WWP!J30+OIS!J30</f>
        <v>54.593859999999943</v>
      </c>
      <c r="K49" s="62">
        <f>ISI!K45+NFM!K61+CHI!K50+NMM!K49+PPA!K50+FBT!K30+TRE!K30+MAE!K30+TEL!K30+WWP!K30+OIS!K30</f>
        <v>50.794330000000002</v>
      </c>
      <c r="L49" s="62">
        <f>ISI!L45+NFM!L61+CHI!L50+NMM!L49+PPA!L50+FBT!L30+TRE!L30+MAE!L30+TEL!L30+WWP!L30+OIS!L30</f>
        <v>49.78271015305711</v>
      </c>
      <c r="M49" s="62">
        <f>ISI!M45+NFM!M61+CHI!M50+NMM!M49+PPA!M50+FBT!M30+TRE!M30+MAE!M30+TEL!M30+WWP!M30+OIS!M30</f>
        <v>45.47891254721663</v>
      </c>
      <c r="N49" s="62">
        <f>ISI!N45+NFM!N61+CHI!N50+NMM!N49+PPA!N50+FBT!N30+TRE!N30+MAE!N30+TEL!N30+WWP!N30+OIS!N30</f>
        <v>41.703742613325062</v>
      </c>
      <c r="O49" s="62">
        <f>ISI!O45+NFM!O61+CHI!O50+NMM!O49+PPA!O50+FBT!O30+TRE!O30+MAE!O30+TEL!O30+WWP!O30+OIS!O30</f>
        <v>39.727431095717236</v>
      </c>
      <c r="P49" s="62">
        <f>ISI!P45+NFM!P61+CHI!P50+NMM!P49+PPA!P50+FBT!P30+TRE!P30+MAE!P30+TEL!P30+WWP!P30+OIS!P30</f>
        <v>39.814299745096939</v>
      </c>
      <c r="Q49" s="62">
        <f>ISI!Q45+NFM!Q61+CHI!Q50+NMM!Q49+PPA!Q50+FBT!Q30+TRE!Q30+MAE!Q30+TEL!Q30+WWP!Q30+OIS!Q30</f>
        <v>39.462760640399381</v>
      </c>
    </row>
    <row r="50" spans="1:17" x14ac:dyDescent="0.25">
      <c r="A50" s="50" t="s">
        <v>65</v>
      </c>
      <c r="B50" s="38">
        <f t="shared" ref="B50:Q50" si="4">SUM(B51,B54,B60,B64,B68,B72:B77)</f>
        <v>269.54383187245139</v>
      </c>
      <c r="C50" s="38">
        <f t="shared" si="4"/>
        <v>251.45422271656741</v>
      </c>
      <c r="D50" s="38">
        <f t="shared" si="4"/>
        <v>257.57557745845423</v>
      </c>
      <c r="E50" s="38">
        <f t="shared" si="4"/>
        <v>271.24474985066223</v>
      </c>
      <c r="F50" s="38">
        <f t="shared" si="4"/>
        <v>293.1572286142237</v>
      </c>
      <c r="G50" s="38">
        <f t="shared" si="4"/>
        <v>289.16883328058969</v>
      </c>
      <c r="H50" s="38">
        <f t="shared" si="4"/>
        <v>282.10302863958685</v>
      </c>
      <c r="I50" s="38">
        <f t="shared" si="4"/>
        <v>291.15765331618599</v>
      </c>
      <c r="J50" s="38">
        <f t="shared" si="4"/>
        <v>296.19123999999988</v>
      </c>
      <c r="K50" s="38">
        <f t="shared" si="4"/>
        <v>259.93435999999991</v>
      </c>
      <c r="L50" s="38">
        <f t="shared" si="4"/>
        <v>234.91303522760785</v>
      </c>
      <c r="M50" s="38">
        <f t="shared" si="4"/>
        <v>207.83405412666116</v>
      </c>
      <c r="N50" s="38">
        <f t="shared" si="4"/>
        <v>171.32842282547244</v>
      </c>
      <c r="O50" s="38">
        <f t="shared" si="4"/>
        <v>184.18639660367202</v>
      </c>
      <c r="P50" s="38">
        <f t="shared" si="4"/>
        <v>221.37175994068812</v>
      </c>
      <c r="Q50" s="38">
        <f t="shared" si="4"/>
        <v>201.05384652819646</v>
      </c>
    </row>
    <row r="51" spans="1:17" x14ac:dyDescent="0.25">
      <c r="A51" s="61" t="s">
        <v>13</v>
      </c>
      <c r="B51" s="45">
        <f>ISI!B$46</f>
        <v>0</v>
      </c>
      <c r="C51" s="45">
        <f>ISI!C$46</f>
        <v>0</v>
      </c>
      <c r="D51" s="45">
        <f>ISI!D$46</f>
        <v>0</v>
      </c>
      <c r="E51" s="45">
        <f>ISI!E$46</f>
        <v>0</v>
      </c>
      <c r="F51" s="45">
        <f>ISI!F$46</f>
        <v>0</v>
      </c>
      <c r="G51" s="45">
        <f>ISI!G$46</f>
        <v>0</v>
      </c>
      <c r="H51" s="45">
        <f>ISI!H$46</f>
        <v>0</v>
      </c>
      <c r="I51" s="45">
        <f>ISI!I$46</f>
        <v>0</v>
      </c>
      <c r="J51" s="45">
        <f>ISI!J$46</f>
        <v>0</v>
      </c>
      <c r="K51" s="45">
        <f>ISI!K$46</f>
        <v>0</v>
      </c>
      <c r="L51" s="45">
        <f>ISI!L$46</f>
        <v>0</v>
      </c>
      <c r="M51" s="45">
        <f>ISI!M$46</f>
        <v>0</v>
      </c>
      <c r="N51" s="45">
        <f>ISI!N$46</f>
        <v>0</v>
      </c>
      <c r="O51" s="45">
        <f>ISI!O$46</f>
        <v>0</v>
      </c>
      <c r="P51" s="45">
        <f>ISI!P$46</f>
        <v>0</v>
      </c>
      <c r="Q51" s="45">
        <f>ISI!Q$46</f>
        <v>0</v>
      </c>
    </row>
    <row r="52" spans="1:17" x14ac:dyDescent="0.25">
      <c r="A52" s="57" t="s">
        <v>46</v>
      </c>
      <c r="B52" s="35">
        <f>ISI!B$47</f>
        <v>0</v>
      </c>
      <c r="C52" s="35">
        <f>ISI!C$47</f>
        <v>0</v>
      </c>
      <c r="D52" s="35">
        <f>ISI!D$47</f>
        <v>0</v>
      </c>
      <c r="E52" s="35">
        <f>ISI!E$47</f>
        <v>0</v>
      </c>
      <c r="F52" s="35">
        <f>ISI!F$47</f>
        <v>0</v>
      </c>
      <c r="G52" s="35">
        <f>ISI!G$47</f>
        <v>0</v>
      </c>
      <c r="H52" s="35">
        <f>ISI!H$47</f>
        <v>0</v>
      </c>
      <c r="I52" s="35">
        <f>ISI!I$47</f>
        <v>0</v>
      </c>
      <c r="J52" s="35">
        <f>ISI!J$47</f>
        <v>0</v>
      </c>
      <c r="K52" s="35">
        <f>ISI!K$47</f>
        <v>0</v>
      </c>
      <c r="L52" s="35">
        <f>ISI!L$47</f>
        <v>0</v>
      </c>
      <c r="M52" s="35">
        <f>ISI!M$47</f>
        <v>0</v>
      </c>
      <c r="N52" s="35">
        <f>ISI!N$47</f>
        <v>0</v>
      </c>
      <c r="O52" s="35">
        <f>ISI!O$47</f>
        <v>0</v>
      </c>
      <c r="P52" s="35">
        <f>ISI!P$47</f>
        <v>0</v>
      </c>
      <c r="Q52" s="35">
        <f>ISI!Q$47</f>
        <v>0</v>
      </c>
    </row>
    <row r="53" spans="1:17" x14ac:dyDescent="0.25">
      <c r="A53" s="57" t="s">
        <v>45</v>
      </c>
      <c r="B53" s="35">
        <f>ISI!B$48</f>
        <v>0</v>
      </c>
      <c r="C53" s="35">
        <f>ISI!C$48</f>
        <v>0</v>
      </c>
      <c r="D53" s="35">
        <f>ISI!D$48</f>
        <v>0</v>
      </c>
      <c r="E53" s="35">
        <f>ISI!E$48</f>
        <v>0</v>
      </c>
      <c r="F53" s="35">
        <f>ISI!F$48</f>
        <v>0</v>
      </c>
      <c r="G53" s="35">
        <f>ISI!G$48</f>
        <v>0</v>
      </c>
      <c r="H53" s="35">
        <f>ISI!H$48</f>
        <v>0</v>
      </c>
      <c r="I53" s="35">
        <f>ISI!I$48</f>
        <v>0</v>
      </c>
      <c r="J53" s="35">
        <f>ISI!J$48</f>
        <v>0</v>
      </c>
      <c r="K53" s="35">
        <f>ISI!K$48</f>
        <v>0</v>
      </c>
      <c r="L53" s="35">
        <f>ISI!L$48</f>
        <v>0</v>
      </c>
      <c r="M53" s="35">
        <f>ISI!M$48</f>
        <v>0</v>
      </c>
      <c r="N53" s="35">
        <f>ISI!N$48</f>
        <v>0</v>
      </c>
      <c r="O53" s="35">
        <f>ISI!O$48</f>
        <v>0</v>
      </c>
      <c r="P53" s="35">
        <f>ISI!P$48</f>
        <v>0</v>
      </c>
      <c r="Q53" s="35">
        <f>ISI!Q$48</f>
        <v>0</v>
      </c>
    </row>
    <row r="54" spans="1:17" x14ac:dyDescent="0.25">
      <c r="A54" s="58" t="s">
        <v>12</v>
      </c>
      <c r="B54" s="37">
        <f>NFM!B$62</f>
        <v>0</v>
      </c>
      <c r="C54" s="37">
        <f>NFM!C$62</f>
        <v>0</v>
      </c>
      <c r="D54" s="37">
        <f>NFM!D$62</f>
        <v>0</v>
      </c>
      <c r="E54" s="37">
        <f>NFM!E$62</f>
        <v>0</v>
      </c>
      <c r="F54" s="37">
        <f>NFM!F$62</f>
        <v>0</v>
      </c>
      <c r="G54" s="37">
        <f>NFM!G$62</f>
        <v>0</v>
      </c>
      <c r="H54" s="37">
        <f>NFM!H$62</f>
        <v>0</v>
      </c>
      <c r="I54" s="37">
        <f>NFM!I$62</f>
        <v>0</v>
      </c>
      <c r="J54" s="37">
        <f>NFM!J$62</f>
        <v>0</v>
      </c>
      <c r="K54" s="37">
        <f>NFM!K$62</f>
        <v>0</v>
      </c>
      <c r="L54" s="37">
        <f>NFM!L$62</f>
        <v>0</v>
      </c>
      <c r="M54" s="37">
        <f>NFM!M$62</f>
        <v>0</v>
      </c>
      <c r="N54" s="37">
        <f>NFM!N$62</f>
        <v>0</v>
      </c>
      <c r="O54" s="37">
        <f>NFM!O$62</f>
        <v>0</v>
      </c>
      <c r="P54" s="37">
        <f>NFM!P$62</f>
        <v>0</v>
      </c>
      <c r="Q54" s="37">
        <f>NFM!Q$62</f>
        <v>0</v>
      </c>
    </row>
    <row r="55" spans="1:17" x14ac:dyDescent="0.25">
      <c r="A55" s="57" t="s">
        <v>44</v>
      </c>
      <c r="B55" s="35">
        <f>NFM!B$63</f>
        <v>0</v>
      </c>
      <c r="C55" s="35">
        <f>NFM!C$63</f>
        <v>0</v>
      </c>
      <c r="D55" s="35">
        <f>NFM!D$63</f>
        <v>0</v>
      </c>
      <c r="E55" s="35">
        <f>NFM!E$63</f>
        <v>0</v>
      </c>
      <c r="F55" s="35">
        <f>NFM!F$63</f>
        <v>0</v>
      </c>
      <c r="G55" s="35">
        <f>NFM!G$63</f>
        <v>0</v>
      </c>
      <c r="H55" s="35">
        <f>NFM!H$63</f>
        <v>0</v>
      </c>
      <c r="I55" s="35">
        <f>NFM!I$63</f>
        <v>0</v>
      </c>
      <c r="J55" s="35">
        <f>NFM!J$63</f>
        <v>0</v>
      </c>
      <c r="K55" s="35">
        <f>NFM!K$63</f>
        <v>0</v>
      </c>
      <c r="L55" s="35">
        <f>NFM!L$63</f>
        <v>0</v>
      </c>
      <c r="M55" s="35">
        <f>NFM!M$63</f>
        <v>0</v>
      </c>
      <c r="N55" s="35">
        <f>NFM!N$63</f>
        <v>0</v>
      </c>
      <c r="O55" s="35">
        <f>NFM!O$63</f>
        <v>0</v>
      </c>
      <c r="P55" s="35">
        <f>NFM!P$63</f>
        <v>0</v>
      </c>
      <c r="Q55" s="35">
        <f>NFM!Q$63</f>
        <v>0</v>
      </c>
    </row>
    <row r="56" spans="1:17" x14ac:dyDescent="0.25">
      <c r="A56" s="57" t="s">
        <v>59</v>
      </c>
      <c r="B56" s="35">
        <f>NFM!B$64</f>
        <v>0</v>
      </c>
      <c r="C56" s="35">
        <f>NFM!C$64</f>
        <v>0</v>
      </c>
      <c r="D56" s="35">
        <f>NFM!D$64</f>
        <v>0</v>
      </c>
      <c r="E56" s="35">
        <f>NFM!E$64</f>
        <v>0</v>
      </c>
      <c r="F56" s="35">
        <f>NFM!F$64</f>
        <v>0</v>
      </c>
      <c r="G56" s="35">
        <f>NFM!G$64</f>
        <v>0</v>
      </c>
      <c r="H56" s="35">
        <f>NFM!H$64</f>
        <v>0</v>
      </c>
      <c r="I56" s="35">
        <f>NFM!I$64</f>
        <v>0</v>
      </c>
      <c r="J56" s="35">
        <f>NFM!J$64</f>
        <v>0</v>
      </c>
      <c r="K56" s="35">
        <f>NFM!K$64</f>
        <v>0</v>
      </c>
      <c r="L56" s="35">
        <f>NFM!L$64</f>
        <v>0</v>
      </c>
      <c r="M56" s="35">
        <f>NFM!M$64</f>
        <v>0</v>
      </c>
      <c r="N56" s="35">
        <f>NFM!N$64</f>
        <v>0</v>
      </c>
      <c r="O56" s="35">
        <f>NFM!O$64</f>
        <v>0</v>
      </c>
      <c r="P56" s="35">
        <f>NFM!P$64</f>
        <v>0</v>
      </c>
      <c r="Q56" s="35">
        <f>NFM!Q$64</f>
        <v>0</v>
      </c>
    </row>
    <row r="57" spans="1:17" x14ac:dyDescent="0.25">
      <c r="A57" s="60" t="s">
        <v>43</v>
      </c>
      <c r="B57" s="44">
        <f>NFM!B$65</f>
        <v>0</v>
      </c>
      <c r="C57" s="44">
        <f>NFM!C$65</f>
        <v>0</v>
      </c>
      <c r="D57" s="44">
        <f>NFM!D$65</f>
        <v>0</v>
      </c>
      <c r="E57" s="44">
        <f>NFM!E$65</f>
        <v>0</v>
      </c>
      <c r="F57" s="44">
        <f>NFM!F$65</f>
        <v>0</v>
      </c>
      <c r="G57" s="44">
        <f>NFM!G$65</f>
        <v>0</v>
      </c>
      <c r="H57" s="44">
        <f>NFM!H$65</f>
        <v>0</v>
      </c>
      <c r="I57" s="44">
        <f>NFM!I$65</f>
        <v>0</v>
      </c>
      <c r="J57" s="44">
        <f>NFM!J$65</f>
        <v>0</v>
      </c>
      <c r="K57" s="44">
        <f>NFM!K$65</f>
        <v>0</v>
      </c>
      <c r="L57" s="44">
        <f>NFM!L$65</f>
        <v>0</v>
      </c>
      <c r="M57" s="44">
        <f>NFM!M$65</f>
        <v>0</v>
      </c>
      <c r="N57" s="44">
        <f>NFM!N$65</f>
        <v>0</v>
      </c>
      <c r="O57" s="44">
        <f>NFM!O$65</f>
        <v>0</v>
      </c>
      <c r="P57" s="44">
        <f>NFM!P$65</f>
        <v>0</v>
      </c>
      <c r="Q57" s="44">
        <f>NFM!Q$65</f>
        <v>0</v>
      </c>
    </row>
    <row r="58" spans="1:17" x14ac:dyDescent="0.25">
      <c r="A58" s="59" t="s">
        <v>344</v>
      </c>
      <c r="B58" s="43">
        <f>NFM!B$66</f>
        <v>0</v>
      </c>
      <c r="C58" s="43">
        <f>NFM!C$66</f>
        <v>0</v>
      </c>
      <c r="D58" s="43">
        <f>NFM!D$66</f>
        <v>0</v>
      </c>
      <c r="E58" s="43">
        <f>NFM!E$66</f>
        <v>0</v>
      </c>
      <c r="F58" s="43">
        <f>NFM!F$66</f>
        <v>0</v>
      </c>
      <c r="G58" s="43">
        <f>NFM!G$66</f>
        <v>0</v>
      </c>
      <c r="H58" s="43">
        <f>NFM!H$66</f>
        <v>0</v>
      </c>
      <c r="I58" s="43">
        <f>NFM!I$66</f>
        <v>0</v>
      </c>
      <c r="J58" s="43">
        <f>NFM!J$66</f>
        <v>0</v>
      </c>
      <c r="K58" s="43">
        <f>NFM!K$66</f>
        <v>0</v>
      </c>
      <c r="L58" s="43">
        <f>NFM!L$66</f>
        <v>0</v>
      </c>
      <c r="M58" s="43">
        <f>NFM!M$66</f>
        <v>0</v>
      </c>
      <c r="N58" s="43">
        <f>NFM!N$66</f>
        <v>0</v>
      </c>
      <c r="O58" s="43">
        <f>NFM!O$66</f>
        <v>0</v>
      </c>
      <c r="P58" s="43">
        <f>NFM!P$66</f>
        <v>0</v>
      </c>
      <c r="Q58" s="43">
        <f>NFM!Q$66</f>
        <v>0</v>
      </c>
    </row>
    <row r="59" spans="1:17" x14ac:dyDescent="0.25">
      <c r="A59" s="57" t="s">
        <v>42</v>
      </c>
      <c r="B59" s="35">
        <f>NFM!B$67</f>
        <v>0</v>
      </c>
      <c r="C59" s="35">
        <f>NFM!C$67</f>
        <v>0</v>
      </c>
      <c r="D59" s="35">
        <f>NFM!D$67</f>
        <v>0</v>
      </c>
      <c r="E59" s="35">
        <f>NFM!E$67</f>
        <v>0</v>
      </c>
      <c r="F59" s="35">
        <f>NFM!F$67</f>
        <v>0</v>
      </c>
      <c r="G59" s="35">
        <f>NFM!G$67</f>
        <v>0</v>
      </c>
      <c r="H59" s="35">
        <f>NFM!H$67</f>
        <v>0</v>
      </c>
      <c r="I59" s="35">
        <f>NFM!I$67</f>
        <v>0</v>
      </c>
      <c r="J59" s="35">
        <f>NFM!J$67</f>
        <v>0</v>
      </c>
      <c r="K59" s="35">
        <f>NFM!K$67</f>
        <v>0</v>
      </c>
      <c r="L59" s="35">
        <f>NFM!L$67</f>
        <v>0</v>
      </c>
      <c r="M59" s="35">
        <f>NFM!M$67</f>
        <v>0</v>
      </c>
      <c r="N59" s="35">
        <f>NFM!N$67</f>
        <v>0</v>
      </c>
      <c r="O59" s="35">
        <f>NFM!O$67</f>
        <v>0</v>
      </c>
      <c r="P59" s="35">
        <f>NFM!P$67</f>
        <v>0</v>
      </c>
      <c r="Q59" s="35">
        <f>NFM!Q$67</f>
        <v>0</v>
      </c>
    </row>
    <row r="60" spans="1:17" x14ac:dyDescent="0.25">
      <c r="A60" s="58" t="s">
        <v>11</v>
      </c>
      <c r="B60" s="37">
        <f>CHI!B$51</f>
        <v>1.3851857158378491</v>
      </c>
      <c r="C60" s="37">
        <f>CHI!C$51</f>
        <v>1.599689999999967</v>
      </c>
      <c r="D60" s="37">
        <f>CHI!D$51</f>
        <v>1.6039700000000394</v>
      </c>
      <c r="E60" s="37">
        <f>CHI!E$51</f>
        <v>1.7005899999999485</v>
      </c>
      <c r="F60" s="37">
        <f>CHI!F$51</f>
        <v>1.8033899999999929</v>
      </c>
      <c r="G60" s="37">
        <f>CHI!G$51</f>
        <v>2.0530158931547136</v>
      </c>
      <c r="H60" s="37">
        <f>CHI!H$51</f>
        <v>2.0993300000000001</v>
      </c>
      <c r="I60" s="37">
        <f>CHI!I$51</f>
        <v>2.3028399999999998</v>
      </c>
      <c r="J60" s="37">
        <f>CHI!J$51</f>
        <v>2.3909699999999998</v>
      </c>
      <c r="K60" s="37">
        <f>CHI!K$51</f>
        <v>2.3950199999999997</v>
      </c>
      <c r="L60" s="37">
        <f>CHI!L$51</f>
        <v>2.5810284378941621</v>
      </c>
      <c r="M60" s="37">
        <f>CHI!M$51</f>
        <v>2.4841422819908265</v>
      </c>
      <c r="N60" s="37">
        <f>CHI!N$51</f>
        <v>3.7753106654594877</v>
      </c>
      <c r="O60" s="37">
        <f>CHI!O$51</f>
        <v>3.008999684974861</v>
      </c>
      <c r="P60" s="37">
        <f>CHI!P$51</f>
        <v>4.2984221394799285</v>
      </c>
      <c r="Q60" s="37">
        <f>CHI!Q$51</f>
        <v>5.4198393522481672</v>
      </c>
    </row>
    <row r="61" spans="1:17" x14ac:dyDescent="0.25">
      <c r="A61" s="57" t="s">
        <v>61</v>
      </c>
      <c r="B61" s="35">
        <f>CHI!B$52</f>
        <v>0</v>
      </c>
      <c r="C61" s="35">
        <f>CHI!C$52</f>
        <v>0</v>
      </c>
      <c r="D61" s="35">
        <f>CHI!D$52</f>
        <v>0</v>
      </c>
      <c r="E61" s="35">
        <f>CHI!E$52</f>
        <v>0</v>
      </c>
      <c r="F61" s="35">
        <f>CHI!F$52</f>
        <v>0</v>
      </c>
      <c r="G61" s="35">
        <f>CHI!G$52</f>
        <v>0</v>
      </c>
      <c r="H61" s="35">
        <f>CHI!H$52</f>
        <v>0</v>
      </c>
      <c r="I61" s="35">
        <f>CHI!I$52</f>
        <v>0</v>
      </c>
      <c r="J61" s="35">
        <f>CHI!J$52</f>
        <v>0</v>
      </c>
      <c r="K61" s="35">
        <f>CHI!K$52</f>
        <v>0</v>
      </c>
      <c r="L61" s="35">
        <f>CHI!L$52</f>
        <v>0</v>
      </c>
      <c r="M61" s="35">
        <f>CHI!M$52</f>
        <v>0</v>
      </c>
      <c r="N61" s="35">
        <f>CHI!N$52</f>
        <v>0</v>
      </c>
      <c r="O61" s="35">
        <f>CHI!O$52</f>
        <v>0</v>
      </c>
      <c r="P61" s="35">
        <f>CHI!P$52</f>
        <v>0</v>
      </c>
      <c r="Q61" s="35">
        <f>CHI!Q$52</f>
        <v>0</v>
      </c>
    </row>
    <row r="62" spans="1:17" x14ac:dyDescent="0.25">
      <c r="A62" s="57" t="s">
        <v>40</v>
      </c>
      <c r="B62" s="35">
        <f>CHI!B$53</f>
        <v>1.1445868047145236</v>
      </c>
      <c r="C62" s="35">
        <f>CHI!C$53</f>
        <v>1.2949995252388238</v>
      </c>
      <c r="D62" s="35">
        <f>CHI!D$53</f>
        <v>1.2989295994131109</v>
      </c>
      <c r="E62" s="35">
        <f>CHI!E$53</f>
        <v>1.372276545661534</v>
      </c>
      <c r="F62" s="35">
        <f>CHI!F$53</f>
        <v>1.4635550660162058</v>
      </c>
      <c r="G62" s="35">
        <f>CHI!G$53</f>
        <v>1.5521640304731181</v>
      </c>
      <c r="H62" s="35">
        <f>CHI!H$53</f>
        <v>1.6053392497431236</v>
      </c>
      <c r="I62" s="35">
        <f>CHI!I$53</f>
        <v>1.7757905825764118</v>
      </c>
      <c r="J62" s="35">
        <f>CHI!J$53</f>
        <v>1.780726332037299</v>
      </c>
      <c r="K62" s="35">
        <f>CHI!K$53</f>
        <v>1.7753996500010847</v>
      </c>
      <c r="L62" s="35">
        <f>CHI!L$53</f>
        <v>1.9062333939563842</v>
      </c>
      <c r="M62" s="35">
        <f>CHI!M$53</f>
        <v>1.7687981563676207</v>
      </c>
      <c r="N62" s="35">
        <f>CHI!N$53</f>
        <v>2.5708922820859441</v>
      </c>
      <c r="O62" s="35">
        <f>CHI!O$53</f>
        <v>1.8511502407855722</v>
      </c>
      <c r="P62" s="35">
        <f>CHI!P$53</f>
        <v>2.5955021091600345</v>
      </c>
      <c r="Q62" s="35">
        <f>CHI!Q$53</f>
        <v>2.9369344612779442</v>
      </c>
    </row>
    <row r="63" spans="1:17" x14ac:dyDescent="0.25">
      <c r="A63" s="57" t="s">
        <v>39</v>
      </c>
      <c r="B63" s="35">
        <f>CHI!B$54</f>
        <v>0.24059891112332557</v>
      </c>
      <c r="C63" s="35">
        <f>CHI!C$54</f>
        <v>0.30469047476114314</v>
      </c>
      <c r="D63" s="35">
        <f>CHI!D$54</f>
        <v>0.30504040058692855</v>
      </c>
      <c r="E63" s="35">
        <f>CHI!E$54</f>
        <v>0.32831345433841458</v>
      </c>
      <c r="F63" s="35">
        <f>CHI!F$54</f>
        <v>0.33983493398378722</v>
      </c>
      <c r="G63" s="35">
        <f>CHI!G$54</f>
        <v>0.50085186268159543</v>
      </c>
      <c r="H63" s="35">
        <f>CHI!H$54</f>
        <v>0.49399075025687655</v>
      </c>
      <c r="I63" s="35">
        <f>CHI!I$54</f>
        <v>0.52704941742358802</v>
      </c>
      <c r="J63" s="35">
        <f>CHI!J$54</f>
        <v>0.61024366796270069</v>
      </c>
      <c r="K63" s="35">
        <f>CHI!K$54</f>
        <v>0.61962034999891524</v>
      </c>
      <c r="L63" s="35">
        <f>CHI!L$54</f>
        <v>0.67479504393777801</v>
      </c>
      <c r="M63" s="35">
        <f>CHI!M$54</f>
        <v>0.7153441256232056</v>
      </c>
      <c r="N63" s="35">
        <f>CHI!N$54</f>
        <v>1.2044183833735433</v>
      </c>
      <c r="O63" s="35">
        <f>CHI!O$54</f>
        <v>1.157849444189289</v>
      </c>
      <c r="P63" s="35">
        <f>CHI!P$54</f>
        <v>1.7029200303198939</v>
      </c>
      <c r="Q63" s="35">
        <f>CHI!Q$54</f>
        <v>2.4829048909702229</v>
      </c>
    </row>
    <row r="64" spans="1:17" x14ac:dyDescent="0.25">
      <c r="A64" s="58" t="s">
        <v>10</v>
      </c>
      <c r="B64" s="37">
        <f>NMM!B$50</f>
        <v>229.71794694313834</v>
      </c>
      <c r="C64" s="37">
        <f>NMM!C$50</f>
        <v>210.79940935769386</v>
      </c>
      <c r="D64" s="37">
        <f>NMM!D$50</f>
        <v>215.97989899940967</v>
      </c>
      <c r="E64" s="37">
        <f>NMM!E$50</f>
        <v>227.55077788714843</v>
      </c>
      <c r="F64" s="37">
        <f>NMM!F$50</f>
        <v>244.35080715857794</v>
      </c>
      <c r="G64" s="37">
        <f>NMM!G$50</f>
        <v>217.05114238036501</v>
      </c>
      <c r="H64" s="37">
        <f>NMM!H$50</f>
        <v>211.59102279634655</v>
      </c>
      <c r="I64" s="37">
        <f>NMM!I$50</f>
        <v>213.40437279716878</v>
      </c>
      <c r="J64" s="37">
        <f>NMM!J$50</f>
        <v>217.89349742418892</v>
      </c>
      <c r="K64" s="37">
        <f>NMM!K$50</f>
        <v>189.23545602342381</v>
      </c>
      <c r="L64" s="37">
        <f>NMM!L$50</f>
        <v>164.76650096050793</v>
      </c>
      <c r="M64" s="37">
        <f>NMM!M$50</f>
        <v>123.20706450188446</v>
      </c>
      <c r="N64" s="37">
        <f>NMM!N$50</f>
        <v>102.76168522144269</v>
      </c>
      <c r="O64" s="37">
        <f>NMM!O$50</f>
        <v>130.04972704956336</v>
      </c>
      <c r="P64" s="37">
        <f>NMM!P$50</f>
        <v>163.28502768322625</v>
      </c>
      <c r="Q64" s="37">
        <f>NMM!Q$50</f>
        <v>145.91591643560366</v>
      </c>
    </row>
    <row r="65" spans="1:17" x14ac:dyDescent="0.25">
      <c r="A65" s="57" t="s">
        <v>38</v>
      </c>
      <c r="B65" s="35">
        <f>NMM!B$51</f>
        <v>188.73000000000002</v>
      </c>
      <c r="C65" s="35">
        <f>NMM!C$51</f>
        <v>172.37492355420827</v>
      </c>
      <c r="D65" s="35">
        <f>NMM!D$51</f>
        <v>172.64182663949489</v>
      </c>
      <c r="E65" s="35">
        <f>NMM!E$51</f>
        <v>182.13055894761922</v>
      </c>
      <c r="F65" s="35">
        <f>NMM!F$51</f>
        <v>186.73323101551631</v>
      </c>
      <c r="G65" s="35">
        <f>NMM!G$51</f>
        <v>161.03849090143976</v>
      </c>
      <c r="H65" s="35">
        <f>NMM!H$51</f>
        <v>158.83893282291936</v>
      </c>
      <c r="I65" s="35">
        <f>NMM!I$51</f>
        <v>189.74236701874904</v>
      </c>
      <c r="J65" s="35">
        <f>NMM!J$51</f>
        <v>190.84272231481251</v>
      </c>
      <c r="K65" s="35">
        <f>NMM!K$51</f>
        <v>146.66215234890609</v>
      </c>
      <c r="L65" s="35">
        <f>NMM!L$51</f>
        <v>130.28264379444636</v>
      </c>
      <c r="M65" s="35">
        <f>NMM!M$51</f>
        <v>115.62459936408509</v>
      </c>
      <c r="N65" s="35">
        <f>NMM!N$51</f>
        <v>92.060256380119611</v>
      </c>
      <c r="O65" s="35">
        <f>NMM!O$51</f>
        <v>78.059068241820299</v>
      </c>
      <c r="P65" s="35">
        <f>NMM!P$51</f>
        <v>69.297327043509227</v>
      </c>
      <c r="Q65" s="35">
        <f>NMM!Q$51</f>
        <v>46.94504462368721</v>
      </c>
    </row>
    <row r="66" spans="1:17" x14ac:dyDescent="0.25">
      <c r="A66" s="57" t="s">
        <v>37</v>
      </c>
      <c r="B66" s="35">
        <f>NMM!B$52</f>
        <v>40.987946943138333</v>
      </c>
      <c r="C66" s="35">
        <f>NMM!C$52</f>
        <v>38.424485803485588</v>
      </c>
      <c r="D66" s="35">
        <f>NMM!D$52</f>
        <v>43.338072359914783</v>
      </c>
      <c r="E66" s="35">
        <f>NMM!E$52</f>
        <v>45.4202189395292</v>
      </c>
      <c r="F66" s="35">
        <f>NMM!F$52</f>
        <v>57.617576143061633</v>
      </c>
      <c r="G66" s="35">
        <f>NMM!G$52</f>
        <v>56.012651478925243</v>
      </c>
      <c r="H66" s="35">
        <f>NMM!H$52</f>
        <v>52.752089973427196</v>
      </c>
      <c r="I66" s="35">
        <f>NMM!I$52</f>
        <v>23.662005778419729</v>
      </c>
      <c r="J66" s="35">
        <f>NMM!J$52</f>
        <v>27.050775109376424</v>
      </c>
      <c r="K66" s="35">
        <f>NMM!K$52</f>
        <v>42.573303674517724</v>
      </c>
      <c r="L66" s="35">
        <f>NMM!L$52</f>
        <v>34.483857166061568</v>
      </c>
      <c r="M66" s="35">
        <f>NMM!M$52</f>
        <v>7.5824651377993737</v>
      </c>
      <c r="N66" s="35">
        <f>NMM!N$52</f>
        <v>10.701428841323073</v>
      </c>
      <c r="O66" s="35">
        <f>NMM!O$52</f>
        <v>51.990658807743067</v>
      </c>
      <c r="P66" s="35">
        <f>NMM!P$52</f>
        <v>93.987700639717019</v>
      </c>
      <c r="Q66" s="35">
        <f>NMM!Q$52</f>
        <v>98.970871811916453</v>
      </c>
    </row>
    <row r="67" spans="1:17" x14ac:dyDescent="0.25">
      <c r="A67" s="57" t="s">
        <v>57</v>
      </c>
      <c r="B67" s="35">
        <f>NMM!B$53</f>
        <v>0</v>
      </c>
      <c r="C67" s="35">
        <f>NMM!C$53</f>
        <v>0</v>
      </c>
      <c r="D67" s="35">
        <f>NMM!D$53</f>
        <v>0</v>
      </c>
      <c r="E67" s="35">
        <f>NMM!E$53</f>
        <v>0</v>
      </c>
      <c r="F67" s="35">
        <f>NMM!F$53</f>
        <v>0</v>
      </c>
      <c r="G67" s="35">
        <f>NMM!G$53</f>
        <v>0</v>
      </c>
      <c r="H67" s="35">
        <f>NMM!H$53</f>
        <v>0</v>
      </c>
      <c r="I67" s="35">
        <f>NMM!I$53</f>
        <v>0</v>
      </c>
      <c r="J67" s="35">
        <f>NMM!J$53</f>
        <v>0</v>
      </c>
      <c r="K67" s="35">
        <f>NMM!K$53</f>
        <v>0</v>
      </c>
      <c r="L67" s="35">
        <f>NMM!L$53</f>
        <v>0</v>
      </c>
      <c r="M67" s="35">
        <f>NMM!M$53</f>
        <v>0</v>
      </c>
      <c r="N67" s="35">
        <f>NMM!N$53</f>
        <v>0</v>
      </c>
      <c r="O67" s="35">
        <f>NMM!O$53</f>
        <v>0</v>
      </c>
      <c r="P67" s="35">
        <f>NMM!P$53</f>
        <v>0</v>
      </c>
      <c r="Q67" s="35">
        <f>NMM!Q$53</f>
        <v>0</v>
      </c>
    </row>
    <row r="68" spans="1:17" x14ac:dyDescent="0.25">
      <c r="A68" s="58" t="s">
        <v>9</v>
      </c>
      <c r="B68" s="37">
        <f>PPA!B$51</f>
        <v>1.2896556664697159</v>
      </c>
      <c r="C68" s="37">
        <f>PPA!C$51</f>
        <v>1.3997200000000001</v>
      </c>
      <c r="D68" s="37">
        <f>PPA!D$51</f>
        <v>1.4034599999999999</v>
      </c>
      <c r="E68" s="37">
        <f>PPA!E$51</f>
        <v>1.5005200000000001</v>
      </c>
      <c r="F68" s="37">
        <f>PPA!F$51</f>
        <v>1.5028300000000001</v>
      </c>
      <c r="G68" s="37">
        <f>PPA!G$51</f>
        <v>1.5516980587797258</v>
      </c>
      <c r="H68" s="37">
        <f>PPA!H$51</f>
        <v>1.69946</v>
      </c>
      <c r="I68" s="37">
        <f>PPA!I$51</f>
        <v>1.7021000000000002</v>
      </c>
      <c r="J68" s="37">
        <f>PPA!J$51</f>
        <v>1.8928500000000001</v>
      </c>
      <c r="K68" s="37">
        <f>PPA!K$51</f>
        <v>1.8960600000000001</v>
      </c>
      <c r="L68" s="37">
        <f>PPA!L$51</f>
        <v>1.8162792711107052</v>
      </c>
      <c r="M68" s="37">
        <f>PPA!M$51</f>
        <v>1.6242468766863059</v>
      </c>
      <c r="N68" s="37">
        <f>PPA!N$51</f>
        <v>1.721105718740394</v>
      </c>
      <c r="O68" s="37">
        <f>PPA!O$51</f>
        <v>1.3850950930836692</v>
      </c>
      <c r="P68" s="37">
        <f>PPA!P$51</f>
        <v>1.3856894197608094</v>
      </c>
      <c r="Q68" s="37">
        <f>PPA!Q$51</f>
        <v>1.3850797276533338</v>
      </c>
    </row>
    <row r="69" spans="1:17" x14ac:dyDescent="0.25">
      <c r="A69" s="57" t="s">
        <v>35</v>
      </c>
      <c r="B69" s="35">
        <f>PPA!B$52</f>
        <v>0</v>
      </c>
      <c r="C69" s="35">
        <f>PPA!C$52</f>
        <v>0</v>
      </c>
      <c r="D69" s="35">
        <f>PPA!D$52</f>
        <v>0</v>
      </c>
      <c r="E69" s="35">
        <f>PPA!E$52</f>
        <v>0</v>
      </c>
      <c r="F69" s="35">
        <f>PPA!F$52</f>
        <v>0</v>
      </c>
      <c r="G69" s="35">
        <f>PPA!G$52</f>
        <v>0</v>
      </c>
      <c r="H69" s="35">
        <f>PPA!H$52</f>
        <v>0</v>
      </c>
      <c r="I69" s="35">
        <f>PPA!I$52</f>
        <v>0</v>
      </c>
      <c r="J69" s="35">
        <f>PPA!J$52</f>
        <v>0</v>
      </c>
      <c r="K69" s="35">
        <f>PPA!K$52</f>
        <v>0</v>
      </c>
      <c r="L69" s="35">
        <f>PPA!L$52</f>
        <v>0</v>
      </c>
      <c r="M69" s="35">
        <f>PPA!M$52</f>
        <v>0</v>
      </c>
      <c r="N69" s="35">
        <f>PPA!N$52</f>
        <v>0</v>
      </c>
      <c r="O69" s="35">
        <f>PPA!O$52</f>
        <v>0</v>
      </c>
      <c r="P69" s="35">
        <f>PPA!P$52</f>
        <v>0</v>
      </c>
      <c r="Q69" s="35">
        <f>PPA!Q$52</f>
        <v>0</v>
      </c>
    </row>
    <row r="70" spans="1:17" x14ac:dyDescent="0.25">
      <c r="A70" s="57" t="s">
        <v>56</v>
      </c>
      <c r="B70" s="35">
        <f>PPA!B$53</f>
        <v>0</v>
      </c>
      <c r="C70" s="35">
        <f>PPA!C$53</f>
        <v>0</v>
      </c>
      <c r="D70" s="35">
        <f>PPA!D$53</f>
        <v>0</v>
      </c>
      <c r="E70" s="35">
        <f>PPA!E$53</f>
        <v>0</v>
      </c>
      <c r="F70" s="35">
        <f>PPA!F$53</f>
        <v>0</v>
      </c>
      <c r="G70" s="35">
        <f>PPA!G$53</f>
        <v>0</v>
      </c>
      <c r="H70" s="35">
        <f>PPA!H$53</f>
        <v>0</v>
      </c>
      <c r="I70" s="35">
        <f>PPA!I$53</f>
        <v>0</v>
      </c>
      <c r="J70" s="35">
        <f>PPA!J$53</f>
        <v>0</v>
      </c>
      <c r="K70" s="35">
        <f>PPA!K$53</f>
        <v>0</v>
      </c>
      <c r="L70" s="35">
        <f>PPA!L$53</f>
        <v>0</v>
      </c>
      <c r="M70" s="35">
        <f>PPA!M$53</f>
        <v>0</v>
      </c>
      <c r="N70" s="35">
        <f>PPA!N$53</f>
        <v>0</v>
      </c>
      <c r="O70" s="35">
        <f>PPA!O$53</f>
        <v>0</v>
      </c>
      <c r="P70" s="35">
        <f>PPA!P$53</f>
        <v>0</v>
      </c>
      <c r="Q70" s="35">
        <f>PPA!Q$53</f>
        <v>0</v>
      </c>
    </row>
    <row r="71" spans="1:17" x14ac:dyDescent="0.25">
      <c r="A71" s="57" t="s">
        <v>55</v>
      </c>
      <c r="B71" s="35">
        <f>PPA!B$54</f>
        <v>1.2896556664697159</v>
      </c>
      <c r="C71" s="35">
        <f>PPA!C$54</f>
        <v>1.3997200000000001</v>
      </c>
      <c r="D71" s="35">
        <f>PPA!D$54</f>
        <v>1.4034599999999999</v>
      </c>
      <c r="E71" s="35">
        <f>PPA!E$54</f>
        <v>1.5005200000000001</v>
      </c>
      <c r="F71" s="35">
        <f>PPA!F$54</f>
        <v>1.5028300000000001</v>
      </c>
      <c r="G71" s="35">
        <f>PPA!G$54</f>
        <v>1.5516980587797258</v>
      </c>
      <c r="H71" s="35">
        <f>PPA!H$54</f>
        <v>1.69946</v>
      </c>
      <c r="I71" s="35">
        <f>PPA!I$54</f>
        <v>1.7021000000000002</v>
      </c>
      <c r="J71" s="35">
        <f>PPA!J$54</f>
        <v>1.8928500000000001</v>
      </c>
      <c r="K71" s="35">
        <f>PPA!K$54</f>
        <v>1.8960600000000001</v>
      </c>
      <c r="L71" s="35">
        <f>PPA!L$54</f>
        <v>1.8162792711107052</v>
      </c>
      <c r="M71" s="35">
        <f>PPA!M$54</f>
        <v>1.6242468766863059</v>
      </c>
      <c r="N71" s="35">
        <f>PPA!N$54</f>
        <v>1.721105718740394</v>
      </c>
      <c r="O71" s="35">
        <f>PPA!O$54</f>
        <v>1.3850950930836692</v>
      </c>
      <c r="P71" s="35">
        <f>PPA!P$54</f>
        <v>1.3856894197608094</v>
      </c>
      <c r="Q71" s="35">
        <f>PPA!Q$54</f>
        <v>1.3850797276533338</v>
      </c>
    </row>
    <row r="72" spans="1:17" x14ac:dyDescent="0.25">
      <c r="A72" s="56" t="s">
        <v>54</v>
      </c>
      <c r="B72" s="36">
        <f>FBT!B$12</f>
        <v>15.069819508661803</v>
      </c>
      <c r="C72" s="36">
        <f>FBT!C$12</f>
        <v>15.497039357693978</v>
      </c>
      <c r="D72" s="36">
        <f>FBT!D$12</f>
        <v>16.657118999409672</v>
      </c>
      <c r="E72" s="36">
        <f>FBT!E$12</f>
        <v>17.837887887148252</v>
      </c>
      <c r="F72" s="36">
        <f>FBT!F$12</f>
        <v>17.646417158577879</v>
      </c>
      <c r="G72" s="36">
        <f>FBT!G$12</f>
        <v>17.691541022229814</v>
      </c>
      <c r="H72" s="36">
        <f>FBT!H$12</f>
        <v>21.858392796346561</v>
      </c>
      <c r="I72" s="36">
        <f>FBT!I$12</f>
        <v>22.621172797168718</v>
      </c>
      <c r="J72" s="36">
        <f>FBT!J$12</f>
        <v>23.501517424188968</v>
      </c>
      <c r="K72" s="36">
        <f>FBT!K$12</f>
        <v>23.203996023423816</v>
      </c>
      <c r="L72" s="36">
        <f>FBT!L$12</f>
        <v>23.272993523612584</v>
      </c>
      <c r="M72" s="36">
        <f>FBT!M$12</f>
        <v>23.632226017067133</v>
      </c>
      <c r="N72" s="36">
        <f>FBT!N$12</f>
        <v>33.15994084944068</v>
      </c>
      <c r="O72" s="36">
        <f>FBT!O$12</f>
        <v>28.819228663836352</v>
      </c>
      <c r="P72" s="36">
        <f>FBT!P$12</f>
        <v>31.72863078282996</v>
      </c>
      <c r="Q72" s="36">
        <f>FBT!Q$12</f>
        <v>28.037739262690017</v>
      </c>
    </row>
    <row r="73" spans="1:17" x14ac:dyDescent="0.25">
      <c r="A73" s="21" t="s">
        <v>53</v>
      </c>
      <c r="B73" s="35">
        <f>TRE!B$12</f>
        <v>9.5530049368128575E-2</v>
      </c>
      <c r="C73" s="35">
        <f>TRE!C$12</f>
        <v>9.9979999999999999E-2</v>
      </c>
      <c r="D73" s="35">
        <f>TRE!D$12</f>
        <v>0.10025000000000001</v>
      </c>
      <c r="E73" s="35">
        <f>TRE!E$12</f>
        <v>0.10002999999999999</v>
      </c>
      <c r="F73" s="35">
        <f>TRE!F$12</f>
        <v>0.10019</v>
      </c>
      <c r="G73" s="35">
        <f>TRE!G$12</f>
        <v>9.5489111309523422E-2</v>
      </c>
      <c r="H73" s="35">
        <f>TRE!H$12</f>
        <v>9.9970000000000003E-2</v>
      </c>
      <c r="I73" s="35">
        <f>TRE!I$12</f>
        <v>0.10012</v>
      </c>
      <c r="J73" s="35">
        <f>TRE!J$12</f>
        <v>9.962E-2</v>
      </c>
      <c r="K73" s="35">
        <f>TRE!K$12</f>
        <v>9.9790000000000004E-2</v>
      </c>
      <c r="L73" s="35">
        <f>TRE!L$12</f>
        <v>9.5593645847933409E-2</v>
      </c>
      <c r="M73" s="35">
        <f>TRE!M$12</f>
        <v>9.554393392272563E-2</v>
      </c>
      <c r="N73" s="35">
        <f>TRE!N$12</f>
        <v>0.16732972265531901</v>
      </c>
      <c r="O73" s="35">
        <f>TRE!O$12</f>
        <v>0.16716664916527285</v>
      </c>
      <c r="P73" s="35">
        <f>TRE!P$12</f>
        <v>0.16723837824699667</v>
      </c>
      <c r="Q73" s="35">
        <f>TRE!Q$12</f>
        <v>0.16716479471678408</v>
      </c>
    </row>
    <row r="74" spans="1:17" x14ac:dyDescent="0.25">
      <c r="A74" s="21" t="s">
        <v>52</v>
      </c>
      <c r="B74" s="35">
        <f>MAE!B$12</f>
        <v>1.9822485243886381</v>
      </c>
      <c r="C74" s="35">
        <f>MAE!C$12</f>
        <v>1.9996</v>
      </c>
      <c r="D74" s="35">
        <f>MAE!D$12</f>
        <v>2.1051899999999999</v>
      </c>
      <c r="E74" s="35">
        <f>MAE!E$12</f>
        <v>2.0006900000000001</v>
      </c>
      <c r="F74" s="35">
        <f>MAE!F$12</f>
        <v>2.3043399999999998</v>
      </c>
      <c r="G74" s="35">
        <f>MAE!G$12</f>
        <v>2.4827168940475692</v>
      </c>
      <c r="H74" s="35">
        <f>MAE!H$12</f>
        <v>2.6991399999999999</v>
      </c>
      <c r="I74" s="35">
        <f>MAE!I$12</f>
        <v>2.8034500000000002</v>
      </c>
      <c r="J74" s="35">
        <f>MAE!J$12</f>
        <v>2.8890899999999999</v>
      </c>
      <c r="K74" s="35">
        <f>MAE!K$12</f>
        <v>2.5945999999999998</v>
      </c>
      <c r="L74" s="35">
        <f>MAE!L$12</f>
        <v>2.4854347920462287</v>
      </c>
      <c r="M74" s="35">
        <f>MAE!M$12</f>
        <v>2.2452824471840125</v>
      </c>
      <c r="N74" s="35">
        <f>MAE!N$12</f>
        <v>2.0557651640510217</v>
      </c>
      <c r="O74" s="35">
        <f>MAE!O$12</f>
        <v>1.7194283914142048</v>
      </c>
      <c r="P74" s="35">
        <f>MAE!P$12</f>
        <v>1.4573630104380937</v>
      </c>
      <c r="Q74" s="35">
        <f>MAE!Q$12</f>
        <v>1.4567217825319554</v>
      </c>
    </row>
    <row r="75" spans="1:17" x14ac:dyDescent="0.25">
      <c r="A75" s="21" t="s">
        <v>51</v>
      </c>
      <c r="B75" s="35">
        <f>TEL!B$12</f>
        <v>1.2896556664697159</v>
      </c>
      <c r="C75" s="35">
        <f>TEL!C$12</f>
        <v>1.1997599999999999</v>
      </c>
      <c r="D75" s="35">
        <f>TEL!D$12</f>
        <v>1.1027199999999999</v>
      </c>
      <c r="E75" s="35">
        <f>TEL!E$12</f>
        <v>1.1003799999999999</v>
      </c>
      <c r="F75" s="35">
        <f>TEL!F$12</f>
        <v>0.90169999999999995</v>
      </c>
      <c r="G75" s="35">
        <f>TEL!G$12</f>
        <v>0.95489111309521435</v>
      </c>
      <c r="H75" s="35">
        <f>TEL!H$12</f>
        <v>0.89971000000000001</v>
      </c>
      <c r="I75" s="35">
        <f>TEL!I$12</f>
        <v>0.80098999999999998</v>
      </c>
      <c r="J75" s="35">
        <f>TEL!J$12</f>
        <v>0.79698999999999998</v>
      </c>
      <c r="K75" s="35">
        <f>TEL!K$12</f>
        <v>0.79834000000000005</v>
      </c>
      <c r="L75" s="35">
        <f>TEL!L$12</f>
        <v>0.69305393239750734</v>
      </c>
      <c r="M75" s="35">
        <f>TEL!M$12</f>
        <v>0.59714958701702525</v>
      </c>
      <c r="N75" s="35">
        <f>TEL!N$12</f>
        <v>0.52589341405956402</v>
      </c>
      <c r="O75" s="35">
        <f>TEL!O$12</f>
        <v>0.52538089737656168</v>
      </c>
      <c r="P75" s="35">
        <f>TEL!P$12</f>
        <v>0.43004154406369566</v>
      </c>
      <c r="Q75" s="35">
        <f>TEL!Q$12</f>
        <v>0.42985232927172046</v>
      </c>
    </row>
    <row r="76" spans="1:17" x14ac:dyDescent="0.25">
      <c r="A76" s="21" t="s">
        <v>50</v>
      </c>
      <c r="B76" s="35">
        <f>WWP!B$12</f>
        <v>0.76424039494501861</v>
      </c>
      <c r="C76" s="35">
        <f>WWP!C$12</f>
        <v>0.59987999999999997</v>
      </c>
      <c r="D76" s="35">
        <f>WWP!D$12</f>
        <v>0.60148000000000001</v>
      </c>
      <c r="E76" s="35">
        <f>WWP!E$12</f>
        <v>0.70023999999999997</v>
      </c>
      <c r="F76" s="35">
        <f>WWP!F$12</f>
        <v>0.70132000000000005</v>
      </c>
      <c r="G76" s="35">
        <f>WWP!G$12</f>
        <v>0.69229605699403496</v>
      </c>
      <c r="H76" s="35">
        <f>WWP!H$12</f>
        <v>0.69977999999999996</v>
      </c>
      <c r="I76" s="35">
        <f>WWP!I$12</f>
        <v>0.80098999999999998</v>
      </c>
      <c r="J76" s="35">
        <f>WWP!J$12</f>
        <v>0.79698999999999998</v>
      </c>
      <c r="K76" s="35">
        <f>WWP!K$12</f>
        <v>0.79834000000000005</v>
      </c>
      <c r="L76" s="35">
        <f>WWP!L$12</f>
        <v>0.76474916678345728</v>
      </c>
      <c r="M76" s="35">
        <f>WWP!M$12</f>
        <v>0.6926935209397509</v>
      </c>
      <c r="N76" s="35">
        <f>WWP!N$12</f>
        <v>0.59760615234041503</v>
      </c>
      <c r="O76" s="35">
        <f>WWP!O$12</f>
        <v>0.4298570978535487</v>
      </c>
      <c r="P76" s="35">
        <f>WWP!P$12</f>
        <v>0.43004154406369566</v>
      </c>
      <c r="Q76" s="35">
        <f>WWP!Q$12</f>
        <v>0.42985232927172046</v>
      </c>
    </row>
    <row r="77" spans="1:17" x14ac:dyDescent="0.25">
      <c r="A77" s="47" t="s">
        <v>49</v>
      </c>
      <c r="B77" s="34">
        <f>OIS!B$12</f>
        <v>17.949549403172206</v>
      </c>
      <c r="C77" s="34">
        <f>OIS!C$12</f>
        <v>18.259144001179617</v>
      </c>
      <c r="D77" s="34">
        <f>OIS!D$12</f>
        <v>18.02148945963485</v>
      </c>
      <c r="E77" s="34">
        <f>OIS!E$12</f>
        <v>18.753634076365593</v>
      </c>
      <c r="F77" s="34">
        <f>OIS!F$12</f>
        <v>23.846234297067873</v>
      </c>
      <c r="G77" s="34">
        <f>OIS!G$12</f>
        <v>46.596042750614124</v>
      </c>
      <c r="H77" s="34">
        <f>OIS!H$12</f>
        <v>40.456223046893733</v>
      </c>
      <c r="I77" s="34">
        <f>OIS!I$12</f>
        <v>46.621617721848445</v>
      </c>
      <c r="J77" s="34">
        <f>OIS!J$12</f>
        <v>45.929715151621977</v>
      </c>
      <c r="K77" s="34">
        <f>OIS!K$12</f>
        <v>38.912757953152266</v>
      </c>
      <c r="L77" s="34">
        <f>OIS!L$12</f>
        <v>38.43740149740735</v>
      </c>
      <c r="M77" s="34">
        <f>OIS!M$12</f>
        <v>53.255704959968952</v>
      </c>
      <c r="N77" s="34">
        <f>OIS!N$12</f>
        <v>26.563785917282864</v>
      </c>
      <c r="O77" s="34">
        <f>OIS!O$12</f>
        <v>18.0815130764042</v>
      </c>
      <c r="P77" s="34">
        <f>OIS!P$12</f>
        <v>18.189305438578714</v>
      </c>
      <c r="Q77" s="34">
        <f>OIS!Q$12</f>
        <v>17.811680514209094</v>
      </c>
    </row>
    <row r="78" spans="1:17" x14ac:dyDescent="0.25">
      <c r="A78" s="40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17" x14ac:dyDescent="0.25">
      <c r="A79" s="31" t="s">
        <v>70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</row>
    <row r="80" spans="1:17" x14ac:dyDescent="0.25">
      <c r="A80" s="50" t="s">
        <v>69</v>
      </c>
      <c r="B80" s="38">
        <v>81.613403544036714</v>
      </c>
      <c r="C80" s="38">
        <v>80.704639999999998</v>
      </c>
      <c r="D80" s="38">
        <v>82.600000000000009</v>
      </c>
      <c r="E80" s="38">
        <v>69.18974</v>
      </c>
      <c r="F80" s="38">
        <v>65.302540000000008</v>
      </c>
      <c r="G80" s="38">
        <v>71.152598231999775</v>
      </c>
      <c r="H80" s="38">
        <v>71.075659999999999</v>
      </c>
      <c r="I80" s="38">
        <v>59.573229999999995</v>
      </c>
      <c r="J80" s="38">
        <v>67.267960000000002</v>
      </c>
      <c r="K80" s="38">
        <v>74.864429999999999</v>
      </c>
      <c r="L80" s="38">
        <v>83.544584899779252</v>
      </c>
      <c r="M80" s="38">
        <v>65.298603084778662</v>
      </c>
      <c r="N80" s="38">
        <v>38.40852904479047</v>
      </c>
      <c r="O80" s="38">
        <v>25.927756748415675</v>
      </c>
      <c r="P80" s="38">
        <v>23.040871884119575</v>
      </c>
      <c r="Q80" s="38">
        <v>23.048433461860821</v>
      </c>
    </row>
    <row r="81" spans="1:17" x14ac:dyDescent="0.25">
      <c r="A81" s="55" t="s">
        <v>33</v>
      </c>
      <c r="B81" s="54">
        <v>0</v>
      </c>
      <c r="C81" s="54">
        <v>0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</row>
    <row r="82" spans="1:17" x14ac:dyDescent="0.25">
      <c r="A82" s="52" t="s">
        <v>32</v>
      </c>
      <c r="B82" s="51">
        <v>81.613403544036714</v>
      </c>
      <c r="C82" s="51">
        <v>80.704639999999998</v>
      </c>
      <c r="D82" s="51">
        <v>82.600000000000009</v>
      </c>
      <c r="E82" s="51">
        <v>69.18974</v>
      </c>
      <c r="F82" s="51">
        <v>65.302540000000008</v>
      </c>
      <c r="G82" s="51">
        <v>71.152598231999775</v>
      </c>
      <c r="H82" s="51">
        <v>71.075659999999999</v>
      </c>
      <c r="I82" s="51">
        <v>59.573229999999995</v>
      </c>
      <c r="J82" s="51">
        <v>67.267960000000002</v>
      </c>
      <c r="K82" s="51">
        <v>74.864429999999999</v>
      </c>
      <c r="L82" s="51">
        <v>83.544584899779252</v>
      </c>
      <c r="M82" s="51">
        <v>65.298603084778662</v>
      </c>
      <c r="N82" s="51">
        <v>38.40852904479047</v>
      </c>
      <c r="O82" s="51">
        <v>25.927756748415675</v>
      </c>
      <c r="P82" s="51">
        <v>23.040871884119575</v>
      </c>
      <c r="Q82" s="51">
        <v>23.048433461860821</v>
      </c>
    </row>
    <row r="83" spans="1:17" x14ac:dyDescent="0.25">
      <c r="A83" s="53" t="s">
        <v>31</v>
      </c>
      <c r="B83" s="51">
        <v>0</v>
      </c>
      <c r="C83" s="51">
        <v>0</v>
      </c>
      <c r="D83" s="51">
        <v>0</v>
      </c>
      <c r="E83" s="51">
        <v>0</v>
      </c>
      <c r="F83" s="51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</row>
    <row r="84" spans="1:17" x14ac:dyDescent="0.25">
      <c r="A84" s="53" t="s">
        <v>30</v>
      </c>
      <c r="B84" s="51">
        <v>0</v>
      </c>
      <c r="C84" s="51">
        <v>0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</row>
    <row r="85" spans="1:17" x14ac:dyDescent="0.25">
      <c r="A85" s="53" t="s">
        <v>68</v>
      </c>
      <c r="B85" s="51">
        <v>0</v>
      </c>
      <c r="C85" s="51">
        <v>0</v>
      </c>
      <c r="D85" s="51">
        <v>0</v>
      </c>
      <c r="E85" s="51">
        <v>0</v>
      </c>
      <c r="F85" s="51">
        <v>0</v>
      </c>
      <c r="G85" s="51">
        <v>0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</row>
    <row r="86" spans="1:17" x14ac:dyDescent="0.25">
      <c r="A86" s="53" t="s">
        <v>29</v>
      </c>
      <c r="B86" s="51">
        <v>0</v>
      </c>
      <c r="C86" s="51">
        <v>0</v>
      </c>
      <c r="D86" s="51">
        <v>0</v>
      </c>
      <c r="E86" s="51">
        <v>0</v>
      </c>
      <c r="F86" s="51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</row>
    <row r="87" spans="1:17" x14ac:dyDescent="0.25">
      <c r="A87" s="53" t="s">
        <v>28</v>
      </c>
      <c r="B87" s="51">
        <f t="shared" ref="B87:Q87" si="5">IF(ABS(B82-B83-B84-B85-B86-B88)&lt;0.0000001,0,B82-B83-B84-B85-B86-B88)</f>
        <v>81.613403544036714</v>
      </c>
      <c r="C87" s="51">
        <f t="shared" si="5"/>
        <v>80.704639999999998</v>
      </c>
      <c r="D87" s="51">
        <f t="shared" si="5"/>
        <v>82.600000000000009</v>
      </c>
      <c r="E87" s="51">
        <f t="shared" si="5"/>
        <v>69.18974</v>
      </c>
      <c r="F87" s="51">
        <f t="shared" si="5"/>
        <v>65.302540000000008</v>
      </c>
      <c r="G87" s="51">
        <f t="shared" si="5"/>
        <v>71.152598231999775</v>
      </c>
      <c r="H87" s="51">
        <f t="shared" si="5"/>
        <v>71.075659999999999</v>
      </c>
      <c r="I87" s="51">
        <f t="shared" si="5"/>
        <v>59.573229999999995</v>
      </c>
      <c r="J87" s="51">
        <f t="shared" si="5"/>
        <v>67.267960000000002</v>
      </c>
      <c r="K87" s="51">
        <f t="shared" si="5"/>
        <v>74.864429999999999</v>
      </c>
      <c r="L87" s="51">
        <f t="shared" si="5"/>
        <v>83.544584899779252</v>
      </c>
      <c r="M87" s="51">
        <f t="shared" si="5"/>
        <v>65.298603084778662</v>
      </c>
      <c r="N87" s="51">
        <f t="shared" si="5"/>
        <v>38.40852904479047</v>
      </c>
      <c r="O87" s="51">
        <f t="shared" si="5"/>
        <v>25.927756748415675</v>
      </c>
      <c r="P87" s="51">
        <f t="shared" si="5"/>
        <v>23.040871884119575</v>
      </c>
      <c r="Q87" s="51">
        <f t="shared" si="5"/>
        <v>23.048433461860821</v>
      </c>
    </row>
    <row r="88" spans="1:17" x14ac:dyDescent="0.25">
      <c r="A88" s="53" t="s">
        <v>67</v>
      </c>
      <c r="B88" s="51">
        <v>0</v>
      </c>
      <c r="C88" s="51">
        <v>0</v>
      </c>
      <c r="D88" s="51">
        <v>0</v>
      </c>
      <c r="E88" s="51">
        <v>0</v>
      </c>
      <c r="F88" s="51">
        <v>0</v>
      </c>
      <c r="G88" s="51">
        <v>0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</row>
    <row r="89" spans="1:17" x14ac:dyDescent="0.25">
      <c r="A89" s="52" t="s">
        <v>27</v>
      </c>
      <c r="B89" s="51">
        <v>0</v>
      </c>
      <c r="C89" s="51">
        <v>0</v>
      </c>
      <c r="D89" s="51">
        <v>0</v>
      </c>
      <c r="E89" s="51">
        <v>0</v>
      </c>
      <c r="F89" s="51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</row>
    <row r="90" spans="1:17" x14ac:dyDescent="0.25">
      <c r="A90" s="53" t="s">
        <v>66</v>
      </c>
      <c r="B90" s="51">
        <v>0</v>
      </c>
      <c r="C90" s="51">
        <v>0</v>
      </c>
      <c r="D90" s="51">
        <v>0</v>
      </c>
      <c r="E90" s="51">
        <v>0</v>
      </c>
      <c r="F90" s="51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</row>
    <row r="91" spans="1:17" x14ac:dyDescent="0.25">
      <c r="A91" s="53" t="s">
        <v>25</v>
      </c>
      <c r="B91" s="51">
        <v>0</v>
      </c>
      <c r="C91" s="51">
        <v>0</v>
      </c>
      <c r="D91" s="51">
        <v>0</v>
      </c>
      <c r="E91" s="51">
        <v>0</v>
      </c>
      <c r="F91" s="51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0</v>
      </c>
      <c r="Q91" s="51">
        <v>0</v>
      </c>
    </row>
    <row r="92" spans="1:17" x14ac:dyDescent="0.25">
      <c r="A92" s="52" t="s">
        <v>24</v>
      </c>
      <c r="B92" s="51">
        <v>0</v>
      </c>
      <c r="C92" s="51">
        <v>0</v>
      </c>
      <c r="D92" s="51">
        <v>0</v>
      </c>
      <c r="E92" s="51">
        <v>0</v>
      </c>
      <c r="F92" s="51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</row>
    <row r="93" spans="1:17" x14ac:dyDescent="0.25">
      <c r="A93" s="50" t="s">
        <v>65</v>
      </c>
      <c r="B93" s="38">
        <f t="shared" ref="B93:Q93" si="6">SUM(B94:B95)</f>
        <v>81.613403544036714</v>
      </c>
      <c r="C93" s="38">
        <f t="shared" si="6"/>
        <v>80.704639999999998</v>
      </c>
      <c r="D93" s="38">
        <f t="shared" si="6"/>
        <v>82.600000000000009</v>
      </c>
      <c r="E93" s="38">
        <f t="shared" si="6"/>
        <v>69.18974</v>
      </c>
      <c r="F93" s="38">
        <f t="shared" si="6"/>
        <v>65.302540000000008</v>
      </c>
      <c r="G93" s="38">
        <f t="shared" si="6"/>
        <v>71.152598231999775</v>
      </c>
      <c r="H93" s="38">
        <f t="shared" si="6"/>
        <v>71.075659999999999</v>
      </c>
      <c r="I93" s="38">
        <f t="shared" si="6"/>
        <v>59.573229999999995</v>
      </c>
      <c r="J93" s="38">
        <f t="shared" si="6"/>
        <v>67.267960000000002</v>
      </c>
      <c r="K93" s="38">
        <f t="shared" si="6"/>
        <v>74.864429999999999</v>
      </c>
      <c r="L93" s="38">
        <f t="shared" si="6"/>
        <v>83.544584899779252</v>
      </c>
      <c r="M93" s="38">
        <f t="shared" si="6"/>
        <v>65.298603084778662</v>
      </c>
      <c r="N93" s="38">
        <f t="shared" si="6"/>
        <v>38.40852904479047</v>
      </c>
      <c r="O93" s="38">
        <f t="shared" si="6"/>
        <v>25.927756748415675</v>
      </c>
      <c r="P93" s="38">
        <f t="shared" si="6"/>
        <v>23.040871884119575</v>
      </c>
      <c r="Q93" s="38">
        <f t="shared" si="6"/>
        <v>23.048433461860821</v>
      </c>
    </row>
    <row r="94" spans="1:17" x14ac:dyDescent="0.25">
      <c r="A94" s="49" t="s">
        <v>41</v>
      </c>
      <c r="B94" s="48">
        <f>CHI!B57</f>
        <v>0</v>
      </c>
      <c r="C94" s="48">
        <f>CHI!C57</f>
        <v>0</v>
      </c>
      <c r="D94" s="48">
        <f>CHI!D57</f>
        <v>0</v>
      </c>
      <c r="E94" s="48">
        <f>CHI!E57</f>
        <v>0</v>
      </c>
      <c r="F94" s="48">
        <f>CHI!F57</f>
        <v>0</v>
      </c>
      <c r="G94" s="48">
        <f>CHI!G57</f>
        <v>0</v>
      </c>
      <c r="H94" s="48">
        <f>CHI!H57</f>
        <v>0</v>
      </c>
      <c r="I94" s="48">
        <f>CHI!I57</f>
        <v>0</v>
      </c>
      <c r="J94" s="48">
        <f>CHI!J57</f>
        <v>0</v>
      </c>
      <c r="K94" s="48">
        <f>CHI!K57</f>
        <v>0</v>
      </c>
      <c r="L94" s="48">
        <f>CHI!L57</f>
        <v>0</v>
      </c>
      <c r="M94" s="48">
        <f>CHI!M57</f>
        <v>0</v>
      </c>
      <c r="N94" s="48">
        <f>CHI!N57</f>
        <v>0</v>
      </c>
      <c r="O94" s="48">
        <f>CHI!O57</f>
        <v>0</v>
      </c>
      <c r="P94" s="48">
        <f>CHI!P57</f>
        <v>0</v>
      </c>
      <c r="Q94" s="48">
        <f>CHI!Q57</f>
        <v>0</v>
      </c>
    </row>
    <row r="95" spans="1:17" x14ac:dyDescent="0.25">
      <c r="A95" s="47" t="s">
        <v>64</v>
      </c>
      <c r="B95" s="34">
        <v>81.613403544036714</v>
      </c>
      <c r="C95" s="34">
        <v>80.704639999999998</v>
      </c>
      <c r="D95" s="34">
        <v>82.600000000000009</v>
      </c>
      <c r="E95" s="34">
        <v>69.18974</v>
      </c>
      <c r="F95" s="34">
        <v>65.302540000000008</v>
      </c>
      <c r="G95" s="34">
        <v>71.152598231999775</v>
      </c>
      <c r="H95" s="34">
        <v>71.075659999999999</v>
      </c>
      <c r="I95" s="34">
        <v>59.573229999999995</v>
      </c>
      <c r="J95" s="34">
        <v>67.267960000000002</v>
      </c>
      <c r="K95" s="34">
        <v>74.864429999999999</v>
      </c>
      <c r="L95" s="34">
        <v>83.544584899779252</v>
      </c>
      <c r="M95" s="34">
        <v>65.298603084778662</v>
      </c>
      <c r="N95" s="34">
        <v>38.40852904479047</v>
      </c>
      <c r="O95" s="34">
        <v>25.927756748415675</v>
      </c>
      <c r="P95" s="34">
        <v>23.040871884119575</v>
      </c>
      <c r="Q95" s="34">
        <v>23.048433461860821</v>
      </c>
    </row>
    <row r="96" spans="1:17" x14ac:dyDescent="0.25">
      <c r="A96" s="40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x14ac:dyDescent="0.25">
      <c r="A97" s="31" t="s">
        <v>63</v>
      </c>
      <c r="B97" s="46">
        <f t="shared" ref="B97:Q97" si="7">SUM(B98,B101,B107,B111,B115,B119:B125)</f>
        <v>1672.4350146010115</v>
      </c>
      <c r="C97" s="46">
        <f t="shared" si="7"/>
        <v>1591.9997719422061</v>
      </c>
      <c r="D97" s="46">
        <f t="shared" si="7"/>
        <v>1639.9458858324924</v>
      </c>
      <c r="E97" s="46">
        <f t="shared" si="7"/>
        <v>1667.6567212170839</v>
      </c>
      <c r="F97" s="46">
        <f t="shared" si="7"/>
        <v>1818.13251207699</v>
      </c>
      <c r="G97" s="46">
        <f t="shared" si="7"/>
        <v>1826.1552783546288</v>
      </c>
      <c r="H97" s="46">
        <f t="shared" si="7"/>
        <v>1796.3295518436084</v>
      </c>
      <c r="I97" s="46">
        <f t="shared" si="7"/>
        <v>1808.6491016963696</v>
      </c>
      <c r="J97" s="46">
        <f t="shared" si="7"/>
        <v>1803.556864921612</v>
      </c>
      <c r="K97" s="46">
        <f t="shared" si="7"/>
        <v>1510.9608255960959</v>
      </c>
      <c r="L97" s="46">
        <f t="shared" si="7"/>
        <v>1277.2453011446553</v>
      </c>
      <c r="M97" s="46">
        <f t="shared" si="7"/>
        <v>1151.4683720574737</v>
      </c>
      <c r="N97" s="46">
        <f t="shared" si="7"/>
        <v>1004.4430525148452</v>
      </c>
      <c r="O97" s="46">
        <f t="shared" si="7"/>
        <v>1312.488458454088</v>
      </c>
      <c r="P97" s="46">
        <f t="shared" si="7"/>
        <v>1676.3607076191795</v>
      </c>
      <c r="Q97" s="46">
        <f t="shared" si="7"/>
        <v>1482.3914604569345</v>
      </c>
    </row>
    <row r="98" spans="1:17" x14ac:dyDescent="0.25">
      <c r="A98" s="29" t="s">
        <v>13</v>
      </c>
      <c r="B98" s="45">
        <f>ISI!B$53</f>
        <v>0</v>
      </c>
      <c r="C98" s="45">
        <f>ISI!C$53</f>
        <v>0</v>
      </c>
      <c r="D98" s="45">
        <f>ISI!D$53</f>
        <v>0</v>
      </c>
      <c r="E98" s="45">
        <f>ISI!E$53</f>
        <v>0</v>
      </c>
      <c r="F98" s="45">
        <f>ISI!F$53</f>
        <v>0</v>
      </c>
      <c r="G98" s="45">
        <f>ISI!G$53</f>
        <v>0</v>
      </c>
      <c r="H98" s="45">
        <f>ISI!H$53</f>
        <v>0</v>
      </c>
      <c r="I98" s="45">
        <f>ISI!I$53</f>
        <v>0</v>
      </c>
      <c r="J98" s="45">
        <f>ISI!J$53</f>
        <v>0</v>
      </c>
      <c r="K98" s="45">
        <f>ISI!K$53</f>
        <v>0</v>
      </c>
      <c r="L98" s="45">
        <f>ISI!L$53</f>
        <v>0</v>
      </c>
      <c r="M98" s="45">
        <f>ISI!M$53</f>
        <v>0</v>
      </c>
      <c r="N98" s="45">
        <f>ISI!N$53</f>
        <v>0</v>
      </c>
      <c r="O98" s="45">
        <f>ISI!O$53</f>
        <v>0</v>
      </c>
      <c r="P98" s="45">
        <f>ISI!P$53</f>
        <v>0</v>
      </c>
      <c r="Q98" s="45">
        <f>ISI!Q$53</f>
        <v>0</v>
      </c>
    </row>
    <row r="99" spans="1:17" x14ac:dyDescent="0.25">
      <c r="A99" s="21" t="s">
        <v>46</v>
      </c>
      <c r="B99" s="35">
        <f>ISI!B$54</f>
        <v>0</v>
      </c>
      <c r="C99" s="35">
        <f>ISI!C$54</f>
        <v>0</v>
      </c>
      <c r="D99" s="35">
        <f>ISI!D$54</f>
        <v>0</v>
      </c>
      <c r="E99" s="35">
        <f>ISI!E$54</f>
        <v>0</v>
      </c>
      <c r="F99" s="35">
        <f>ISI!F$54</f>
        <v>0</v>
      </c>
      <c r="G99" s="35">
        <f>ISI!G$54</f>
        <v>0</v>
      </c>
      <c r="H99" s="35">
        <f>ISI!H$54</f>
        <v>0</v>
      </c>
      <c r="I99" s="35">
        <f>ISI!I$54</f>
        <v>0</v>
      </c>
      <c r="J99" s="35">
        <f>ISI!J$54</f>
        <v>0</v>
      </c>
      <c r="K99" s="35">
        <f>ISI!K$54</f>
        <v>0</v>
      </c>
      <c r="L99" s="35">
        <f>ISI!L$54</f>
        <v>0</v>
      </c>
      <c r="M99" s="35">
        <f>ISI!M$54</f>
        <v>0</v>
      </c>
      <c r="N99" s="35">
        <f>ISI!N$54</f>
        <v>0</v>
      </c>
      <c r="O99" s="35">
        <f>ISI!O$54</f>
        <v>0</v>
      </c>
      <c r="P99" s="35">
        <f>ISI!P$54</f>
        <v>0</v>
      </c>
      <c r="Q99" s="35">
        <f>ISI!Q$54</f>
        <v>0</v>
      </c>
    </row>
    <row r="100" spans="1:17" x14ac:dyDescent="0.25">
      <c r="A100" s="21" t="s">
        <v>45</v>
      </c>
      <c r="B100" s="35">
        <f>ISI!B$55</f>
        <v>0</v>
      </c>
      <c r="C100" s="35">
        <f>ISI!C$55</f>
        <v>0</v>
      </c>
      <c r="D100" s="35">
        <f>ISI!D$55</f>
        <v>0</v>
      </c>
      <c r="E100" s="35">
        <f>ISI!E$55</f>
        <v>0</v>
      </c>
      <c r="F100" s="35">
        <f>ISI!F$55</f>
        <v>0</v>
      </c>
      <c r="G100" s="35">
        <f>ISI!G$55</f>
        <v>0</v>
      </c>
      <c r="H100" s="35">
        <f>ISI!H$55</f>
        <v>0</v>
      </c>
      <c r="I100" s="35">
        <f>ISI!I$55</f>
        <v>0</v>
      </c>
      <c r="J100" s="35">
        <f>ISI!J$55</f>
        <v>0</v>
      </c>
      <c r="K100" s="35">
        <f>ISI!K$55</f>
        <v>0</v>
      </c>
      <c r="L100" s="35">
        <f>ISI!L$55</f>
        <v>0</v>
      </c>
      <c r="M100" s="35">
        <f>ISI!M$55</f>
        <v>0</v>
      </c>
      <c r="N100" s="35">
        <f>ISI!N$55</f>
        <v>0</v>
      </c>
      <c r="O100" s="35">
        <f>ISI!O$55</f>
        <v>0</v>
      </c>
      <c r="P100" s="35">
        <f>ISI!P$55</f>
        <v>0</v>
      </c>
      <c r="Q100" s="35">
        <f>ISI!Q$55</f>
        <v>0</v>
      </c>
    </row>
    <row r="101" spans="1:17" x14ac:dyDescent="0.25">
      <c r="A101" s="23" t="s">
        <v>12</v>
      </c>
      <c r="B101" s="37">
        <f>NFM!B$72</f>
        <v>0</v>
      </c>
      <c r="C101" s="37">
        <f>NFM!C$72</f>
        <v>0</v>
      </c>
      <c r="D101" s="37">
        <f>NFM!D$72</f>
        <v>0</v>
      </c>
      <c r="E101" s="37">
        <f>NFM!E$72</f>
        <v>0</v>
      </c>
      <c r="F101" s="37">
        <f>NFM!F$72</f>
        <v>0</v>
      </c>
      <c r="G101" s="37">
        <f>NFM!G$72</f>
        <v>0</v>
      </c>
      <c r="H101" s="37">
        <f>NFM!H$72</f>
        <v>0</v>
      </c>
      <c r="I101" s="37">
        <f>NFM!I$72</f>
        <v>0</v>
      </c>
      <c r="J101" s="37">
        <f>NFM!J$72</f>
        <v>0</v>
      </c>
      <c r="K101" s="37">
        <f>NFM!K$72</f>
        <v>0</v>
      </c>
      <c r="L101" s="37">
        <f>NFM!L$72</f>
        <v>0</v>
      </c>
      <c r="M101" s="37">
        <f>NFM!M$72</f>
        <v>0</v>
      </c>
      <c r="N101" s="37">
        <f>NFM!N$72</f>
        <v>0</v>
      </c>
      <c r="O101" s="37">
        <f>NFM!O$72</f>
        <v>0</v>
      </c>
      <c r="P101" s="37">
        <f>NFM!P$72</f>
        <v>0</v>
      </c>
      <c r="Q101" s="37">
        <f>NFM!Q$72</f>
        <v>0</v>
      </c>
    </row>
    <row r="102" spans="1:17" x14ac:dyDescent="0.25">
      <c r="A102" s="21" t="s">
        <v>44</v>
      </c>
      <c r="B102" s="35">
        <f>NFM!B$73</f>
        <v>0</v>
      </c>
      <c r="C102" s="35">
        <f>NFM!C$73</f>
        <v>0</v>
      </c>
      <c r="D102" s="35">
        <f>NFM!D$73</f>
        <v>0</v>
      </c>
      <c r="E102" s="35">
        <f>NFM!E$73</f>
        <v>0</v>
      </c>
      <c r="F102" s="35">
        <f>NFM!F$73</f>
        <v>0</v>
      </c>
      <c r="G102" s="35">
        <f>NFM!G$73</f>
        <v>0</v>
      </c>
      <c r="H102" s="35">
        <f>NFM!H$73</f>
        <v>0</v>
      </c>
      <c r="I102" s="35">
        <f>NFM!I$73</f>
        <v>0</v>
      </c>
      <c r="J102" s="35">
        <f>NFM!J$73</f>
        <v>0</v>
      </c>
      <c r="K102" s="35">
        <f>NFM!K$73</f>
        <v>0</v>
      </c>
      <c r="L102" s="35">
        <f>NFM!L$73</f>
        <v>0</v>
      </c>
      <c r="M102" s="35">
        <f>NFM!M$73</f>
        <v>0</v>
      </c>
      <c r="N102" s="35">
        <f>NFM!N$73</f>
        <v>0</v>
      </c>
      <c r="O102" s="35">
        <f>NFM!O$73</f>
        <v>0</v>
      </c>
      <c r="P102" s="35">
        <f>NFM!P$73</f>
        <v>0</v>
      </c>
      <c r="Q102" s="35">
        <f>NFM!Q$73</f>
        <v>0</v>
      </c>
    </row>
    <row r="103" spans="1:17" x14ac:dyDescent="0.25">
      <c r="A103" s="21" t="s">
        <v>59</v>
      </c>
      <c r="B103" s="35">
        <f>NFM!B$74</f>
        <v>0</v>
      </c>
      <c r="C103" s="35">
        <f>NFM!C$74</f>
        <v>0</v>
      </c>
      <c r="D103" s="35">
        <f>NFM!D$74</f>
        <v>0</v>
      </c>
      <c r="E103" s="35">
        <f>NFM!E$74</f>
        <v>0</v>
      </c>
      <c r="F103" s="35">
        <f>NFM!F$74</f>
        <v>0</v>
      </c>
      <c r="G103" s="35">
        <f>NFM!G$74</f>
        <v>0</v>
      </c>
      <c r="H103" s="35">
        <f>NFM!H$74</f>
        <v>0</v>
      </c>
      <c r="I103" s="35">
        <f>NFM!I$74</f>
        <v>0</v>
      </c>
      <c r="J103" s="35">
        <f>NFM!J$74</f>
        <v>0</v>
      </c>
      <c r="K103" s="35">
        <f>NFM!K$74</f>
        <v>0</v>
      </c>
      <c r="L103" s="35">
        <f>NFM!L$74</f>
        <v>0</v>
      </c>
      <c r="M103" s="35">
        <f>NFM!M$74</f>
        <v>0</v>
      </c>
      <c r="N103" s="35">
        <f>NFM!N$74</f>
        <v>0</v>
      </c>
      <c r="O103" s="35">
        <f>NFM!O$74</f>
        <v>0</v>
      </c>
      <c r="P103" s="35">
        <f>NFM!P$74</f>
        <v>0</v>
      </c>
      <c r="Q103" s="35">
        <f>NFM!Q$74</f>
        <v>0</v>
      </c>
    </row>
    <row r="104" spans="1:17" x14ac:dyDescent="0.25">
      <c r="A104" s="27" t="s">
        <v>43</v>
      </c>
      <c r="B104" s="44">
        <f>NFM!B$75</f>
        <v>0</v>
      </c>
      <c r="C104" s="44">
        <f>NFM!C$75</f>
        <v>0</v>
      </c>
      <c r="D104" s="44">
        <f>NFM!D$75</f>
        <v>0</v>
      </c>
      <c r="E104" s="44">
        <f>NFM!E$75</f>
        <v>0</v>
      </c>
      <c r="F104" s="44">
        <f>NFM!F$75</f>
        <v>0</v>
      </c>
      <c r="G104" s="44">
        <f>NFM!G$75</f>
        <v>0</v>
      </c>
      <c r="H104" s="44">
        <f>NFM!H$75</f>
        <v>0</v>
      </c>
      <c r="I104" s="44">
        <f>NFM!I$75</f>
        <v>0</v>
      </c>
      <c r="J104" s="44">
        <f>NFM!J$75</f>
        <v>0</v>
      </c>
      <c r="K104" s="44">
        <f>NFM!K$75</f>
        <v>0</v>
      </c>
      <c r="L104" s="44">
        <f>NFM!L$75</f>
        <v>0</v>
      </c>
      <c r="M104" s="44">
        <f>NFM!M$75</f>
        <v>0</v>
      </c>
      <c r="N104" s="44">
        <f>NFM!N$75</f>
        <v>0</v>
      </c>
      <c r="O104" s="44">
        <f>NFM!O$75</f>
        <v>0</v>
      </c>
      <c r="P104" s="44">
        <f>NFM!P$75</f>
        <v>0</v>
      </c>
      <c r="Q104" s="44">
        <f>NFM!Q$75</f>
        <v>0</v>
      </c>
    </row>
    <row r="105" spans="1:17" x14ac:dyDescent="0.25">
      <c r="A105" s="25" t="s">
        <v>344</v>
      </c>
      <c r="B105" s="43">
        <f>NFM!B$76</f>
        <v>0</v>
      </c>
      <c r="C105" s="43">
        <f>NFM!C$76</f>
        <v>0</v>
      </c>
      <c r="D105" s="43">
        <f>NFM!D$76</f>
        <v>0</v>
      </c>
      <c r="E105" s="43">
        <f>NFM!E$76</f>
        <v>0</v>
      </c>
      <c r="F105" s="43">
        <f>NFM!F$76</f>
        <v>0</v>
      </c>
      <c r="G105" s="43">
        <f>NFM!G$76</f>
        <v>0</v>
      </c>
      <c r="H105" s="43">
        <f>NFM!H$76</f>
        <v>0</v>
      </c>
      <c r="I105" s="43">
        <f>NFM!I$76</f>
        <v>0</v>
      </c>
      <c r="J105" s="43">
        <f>NFM!J$76</f>
        <v>0</v>
      </c>
      <c r="K105" s="43">
        <f>NFM!K$76</f>
        <v>0</v>
      </c>
      <c r="L105" s="43">
        <f>NFM!L$76</f>
        <v>0</v>
      </c>
      <c r="M105" s="43">
        <f>NFM!M$76</f>
        <v>0</v>
      </c>
      <c r="N105" s="43">
        <f>NFM!N$76</f>
        <v>0</v>
      </c>
      <c r="O105" s="43">
        <f>NFM!O$76</f>
        <v>0</v>
      </c>
      <c r="P105" s="43">
        <f>NFM!P$76</f>
        <v>0</v>
      </c>
      <c r="Q105" s="43">
        <f>NFM!Q$76</f>
        <v>0</v>
      </c>
    </row>
    <row r="106" spans="1:17" x14ac:dyDescent="0.25">
      <c r="A106" s="21" t="s">
        <v>42</v>
      </c>
      <c r="B106" s="35">
        <f>NFM!B$77</f>
        <v>0</v>
      </c>
      <c r="C106" s="35">
        <f>NFM!C$77</f>
        <v>0</v>
      </c>
      <c r="D106" s="35">
        <f>NFM!D$77</f>
        <v>0</v>
      </c>
      <c r="E106" s="35">
        <f>NFM!E$77</f>
        <v>0</v>
      </c>
      <c r="F106" s="35">
        <f>NFM!F$77</f>
        <v>0</v>
      </c>
      <c r="G106" s="35">
        <f>NFM!G$77</f>
        <v>0</v>
      </c>
      <c r="H106" s="35">
        <f>NFM!H$77</f>
        <v>0</v>
      </c>
      <c r="I106" s="35">
        <f>NFM!I$77</f>
        <v>0</v>
      </c>
      <c r="J106" s="35">
        <f>NFM!J$77</f>
        <v>0</v>
      </c>
      <c r="K106" s="35">
        <f>NFM!K$77</f>
        <v>0</v>
      </c>
      <c r="L106" s="35">
        <f>NFM!L$77</f>
        <v>0</v>
      </c>
      <c r="M106" s="35">
        <f>NFM!M$77</f>
        <v>0</v>
      </c>
      <c r="N106" s="35">
        <f>NFM!N$77</f>
        <v>0</v>
      </c>
      <c r="O106" s="35">
        <f>NFM!O$77</f>
        <v>0</v>
      </c>
      <c r="P106" s="35">
        <f>NFM!P$77</f>
        <v>0</v>
      </c>
      <c r="Q106" s="35">
        <f>NFM!Q$77</f>
        <v>0</v>
      </c>
    </row>
    <row r="107" spans="1:17" x14ac:dyDescent="0.25">
      <c r="A107" s="23" t="s">
        <v>11</v>
      </c>
      <c r="B107" s="37">
        <f>CHI!B$78</f>
        <v>0</v>
      </c>
      <c r="C107" s="37">
        <f>CHI!C$78</f>
        <v>0</v>
      </c>
      <c r="D107" s="37">
        <f>CHI!D$78</f>
        <v>0</v>
      </c>
      <c r="E107" s="37">
        <f>CHI!E$78</f>
        <v>0</v>
      </c>
      <c r="F107" s="37">
        <f>CHI!F$78</f>
        <v>0</v>
      </c>
      <c r="G107" s="37">
        <f>CHI!G$78</f>
        <v>0</v>
      </c>
      <c r="H107" s="37">
        <f>CHI!H$78</f>
        <v>0</v>
      </c>
      <c r="I107" s="37">
        <f>CHI!I$78</f>
        <v>0</v>
      </c>
      <c r="J107" s="37">
        <f>CHI!J$78</f>
        <v>0</v>
      </c>
      <c r="K107" s="37">
        <f>CHI!K$78</f>
        <v>0</v>
      </c>
      <c r="L107" s="37">
        <f>CHI!L$78</f>
        <v>0</v>
      </c>
      <c r="M107" s="37">
        <f>CHI!M$78</f>
        <v>0</v>
      </c>
      <c r="N107" s="37">
        <f>CHI!N$78</f>
        <v>3.1840817990858268</v>
      </c>
      <c r="O107" s="37">
        <f>CHI!O$78</f>
        <v>0</v>
      </c>
      <c r="P107" s="37">
        <f>CHI!P$78</f>
        <v>3.180997375939782</v>
      </c>
      <c r="Q107" s="37">
        <f>CHI!Q$78</f>
        <v>6.2780072163886569</v>
      </c>
    </row>
    <row r="108" spans="1:17" x14ac:dyDescent="0.25">
      <c r="A108" s="21" t="s">
        <v>61</v>
      </c>
      <c r="B108" s="35">
        <f>CHI!B$79</f>
        <v>0</v>
      </c>
      <c r="C108" s="35">
        <f>CHI!C$79</f>
        <v>0</v>
      </c>
      <c r="D108" s="35">
        <f>CHI!D$79</f>
        <v>0</v>
      </c>
      <c r="E108" s="35">
        <f>CHI!E$79</f>
        <v>0</v>
      </c>
      <c r="F108" s="35">
        <f>CHI!F$79</f>
        <v>0</v>
      </c>
      <c r="G108" s="35">
        <f>CHI!G$79</f>
        <v>0</v>
      </c>
      <c r="H108" s="35">
        <f>CHI!H$79</f>
        <v>0</v>
      </c>
      <c r="I108" s="35">
        <f>CHI!I$79</f>
        <v>0</v>
      </c>
      <c r="J108" s="35">
        <f>CHI!J$79</f>
        <v>0</v>
      </c>
      <c r="K108" s="35">
        <f>CHI!K$79</f>
        <v>0</v>
      </c>
      <c r="L108" s="35">
        <f>CHI!L$79</f>
        <v>0</v>
      </c>
      <c r="M108" s="35">
        <f>CHI!M$79</f>
        <v>0</v>
      </c>
      <c r="N108" s="35">
        <f>CHI!N$79</f>
        <v>0</v>
      </c>
      <c r="O108" s="35">
        <f>CHI!O$79</f>
        <v>0</v>
      </c>
      <c r="P108" s="35">
        <f>CHI!P$79</f>
        <v>0</v>
      </c>
      <c r="Q108" s="35">
        <f>CHI!Q$79</f>
        <v>0</v>
      </c>
    </row>
    <row r="109" spans="1:17" x14ac:dyDescent="0.25">
      <c r="A109" s="21" t="s">
        <v>40</v>
      </c>
      <c r="B109" s="35">
        <f>CHI!B$80</f>
        <v>0</v>
      </c>
      <c r="C109" s="35">
        <f>CHI!C$80</f>
        <v>0</v>
      </c>
      <c r="D109" s="35">
        <f>CHI!D$80</f>
        <v>0</v>
      </c>
      <c r="E109" s="35">
        <f>CHI!E$80</f>
        <v>0</v>
      </c>
      <c r="F109" s="35">
        <f>CHI!F$80</f>
        <v>0</v>
      </c>
      <c r="G109" s="35">
        <f>CHI!G$80</f>
        <v>0</v>
      </c>
      <c r="H109" s="35">
        <f>CHI!H$80</f>
        <v>0</v>
      </c>
      <c r="I109" s="35">
        <f>CHI!I$80</f>
        <v>0</v>
      </c>
      <c r="J109" s="35">
        <f>CHI!J$80</f>
        <v>0</v>
      </c>
      <c r="K109" s="35">
        <f>CHI!K$80</f>
        <v>0</v>
      </c>
      <c r="L109" s="35">
        <f>CHI!L$80</f>
        <v>0</v>
      </c>
      <c r="M109" s="35">
        <f>CHI!M$80</f>
        <v>0</v>
      </c>
      <c r="N109" s="35">
        <f>CHI!N$80</f>
        <v>2.1993340879651475</v>
      </c>
      <c r="O109" s="35">
        <f>CHI!O$80</f>
        <v>0</v>
      </c>
      <c r="P109" s="35">
        <f>CHI!P$80</f>
        <v>1.9268806735739124</v>
      </c>
      <c r="Q109" s="35">
        <f>CHI!Q$80</f>
        <v>3.5789504083363157</v>
      </c>
    </row>
    <row r="110" spans="1:17" x14ac:dyDescent="0.25">
      <c r="A110" s="21" t="s">
        <v>39</v>
      </c>
      <c r="B110" s="35">
        <f>CHI!B$81</f>
        <v>0</v>
      </c>
      <c r="C110" s="35">
        <f>CHI!C$81</f>
        <v>0</v>
      </c>
      <c r="D110" s="35">
        <f>CHI!D$81</f>
        <v>0</v>
      </c>
      <c r="E110" s="35">
        <f>CHI!E$81</f>
        <v>0</v>
      </c>
      <c r="F110" s="35">
        <f>CHI!F$81</f>
        <v>0</v>
      </c>
      <c r="G110" s="35">
        <f>CHI!G$81</f>
        <v>0</v>
      </c>
      <c r="H110" s="35">
        <f>CHI!H$81</f>
        <v>0</v>
      </c>
      <c r="I110" s="35">
        <f>CHI!I$81</f>
        <v>0</v>
      </c>
      <c r="J110" s="35">
        <f>CHI!J$81</f>
        <v>0</v>
      </c>
      <c r="K110" s="35">
        <f>CHI!K$81</f>
        <v>0</v>
      </c>
      <c r="L110" s="35">
        <f>CHI!L$81</f>
        <v>0</v>
      </c>
      <c r="M110" s="35">
        <f>CHI!M$81</f>
        <v>0</v>
      </c>
      <c r="N110" s="35">
        <f>CHI!N$81</f>
        <v>0.98474771112067916</v>
      </c>
      <c r="O110" s="35">
        <f>CHI!O$81</f>
        <v>0</v>
      </c>
      <c r="P110" s="35">
        <f>CHI!P$81</f>
        <v>1.2541167023658695</v>
      </c>
      <c r="Q110" s="35">
        <f>CHI!Q$81</f>
        <v>2.6990568080523416</v>
      </c>
    </row>
    <row r="111" spans="1:17" x14ac:dyDescent="0.25">
      <c r="A111" s="23" t="s">
        <v>10</v>
      </c>
      <c r="B111" s="37">
        <f>NMM!B$58</f>
        <v>1607.4488824339562</v>
      </c>
      <c r="C111" s="37">
        <f>NMM!C$58</f>
        <v>1525.4839067964774</v>
      </c>
      <c r="D111" s="37">
        <f>NMM!D$58</f>
        <v>1574.7103510827017</v>
      </c>
      <c r="E111" s="37">
        <f>NMM!E$58</f>
        <v>1599.7205863678619</v>
      </c>
      <c r="F111" s="37">
        <f>NMM!F$58</f>
        <v>1734.5812710171231</v>
      </c>
      <c r="G111" s="37">
        <f>NMM!G$58</f>
        <v>1668.10680687681</v>
      </c>
      <c r="H111" s="37">
        <f>NMM!H$58</f>
        <v>1648.449293412518</v>
      </c>
      <c r="I111" s="37">
        <f>NMM!I$58</f>
        <v>1648.5562469264689</v>
      </c>
      <c r="J111" s="37">
        <f>NMM!J$58</f>
        <v>1650.9073246504195</v>
      </c>
      <c r="K111" s="37">
        <f>NMM!K$58</f>
        <v>1380.5223446366954</v>
      </c>
      <c r="L111" s="37">
        <f>NMM!L$58</f>
        <v>1147.7247902241093</v>
      </c>
      <c r="M111" s="37">
        <f>NMM!M$58</f>
        <v>974.87352749457148</v>
      </c>
      <c r="N111" s="37">
        <f>NMM!N$58</f>
        <v>877.62859210831652</v>
      </c>
      <c r="O111" s="37">
        <f>NMM!O$58</f>
        <v>1222.3441833111701</v>
      </c>
      <c r="P111" s="37">
        <f>NMM!P$58</f>
        <v>1574.2290963834314</v>
      </c>
      <c r="Q111" s="37">
        <f>NMM!Q$58</f>
        <v>1384.8217402409439</v>
      </c>
    </row>
    <row r="112" spans="1:17" x14ac:dyDescent="0.25">
      <c r="A112" s="21" t="s">
        <v>38</v>
      </c>
      <c r="B112" s="35">
        <f>NMM!B$59</f>
        <v>1445.8146156767509</v>
      </c>
      <c r="C112" s="35">
        <f>NMM!C$59</f>
        <v>1375.3086192879773</v>
      </c>
      <c r="D112" s="35">
        <f>NMM!D$59</f>
        <v>1401.5979624109902</v>
      </c>
      <c r="E112" s="35">
        <f>NMM!E$59</f>
        <v>1405.6661313890122</v>
      </c>
      <c r="F112" s="35">
        <f>NMM!F$59</f>
        <v>1495.8924561152564</v>
      </c>
      <c r="G112" s="35">
        <f>NMM!G$59</f>
        <v>1440.254719356125</v>
      </c>
      <c r="H112" s="35">
        <f>NMM!H$59</f>
        <v>1422.3776342486972</v>
      </c>
      <c r="I112" s="35">
        <f>NMM!I$59</f>
        <v>1515.1511279377737</v>
      </c>
      <c r="J112" s="35">
        <f>NMM!J$59</f>
        <v>1512.3809636084707</v>
      </c>
      <c r="K112" s="35">
        <f>NMM!K$59</f>
        <v>1215.5711922137698</v>
      </c>
      <c r="L112" s="35">
        <f>NMM!L$59</f>
        <v>1030.8254515168328</v>
      </c>
      <c r="M112" s="35">
        <f>NMM!M$59</f>
        <v>935.59479828354779</v>
      </c>
      <c r="N112" s="35">
        <f>NMM!N$59</f>
        <v>829.99268525722641</v>
      </c>
      <c r="O112" s="35">
        <f>NMM!O$59</f>
        <v>1048.1469342061857</v>
      </c>
      <c r="P112" s="35">
        <f>NMM!P$59</f>
        <v>1236.8859275579239</v>
      </c>
      <c r="Q112" s="35">
        <f>NMM!Q$59</f>
        <v>1056.2826679175646</v>
      </c>
    </row>
    <row r="113" spans="1:17" x14ac:dyDescent="0.25">
      <c r="A113" s="21" t="s">
        <v>37</v>
      </c>
      <c r="B113" s="35">
        <f>NMM!B$60</f>
        <v>161.6342667572053</v>
      </c>
      <c r="C113" s="35">
        <f>NMM!C$60</f>
        <v>150.17528750850005</v>
      </c>
      <c r="D113" s="35">
        <f>NMM!D$60</f>
        <v>173.11238867171141</v>
      </c>
      <c r="E113" s="35">
        <f>NMM!E$60</f>
        <v>194.05445497884955</v>
      </c>
      <c r="F113" s="35">
        <f>NMM!F$60</f>
        <v>238.68881490186661</v>
      </c>
      <c r="G113" s="35">
        <f>NMM!G$60</f>
        <v>227.8520875206851</v>
      </c>
      <c r="H113" s="35">
        <f>NMM!H$60</f>
        <v>226.07165916382084</v>
      </c>
      <c r="I113" s="35">
        <f>NMM!I$60</f>
        <v>133.40511898869519</v>
      </c>
      <c r="J113" s="35">
        <f>NMM!J$60</f>
        <v>138.5263610419488</v>
      </c>
      <c r="K113" s="35">
        <f>NMM!K$60</f>
        <v>164.95115242292547</v>
      </c>
      <c r="L113" s="35">
        <f>NMM!L$60</f>
        <v>116.89933870727641</v>
      </c>
      <c r="M113" s="35">
        <f>NMM!M$60</f>
        <v>39.278729211023702</v>
      </c>
      <c r="N113" s="35">
        <f>NMM!N$60</f>
        <v>47.635906851090127</v>
      </c>
      <c r="O113" s="35">
        <f>NMM!O$60</f>
        <v>174.19724910498445</v>
      </c>
      <c r="P113" s="35">
        <f>NMM!P$60</f>
        <v>337.34316882550752</v>
      </c>
      <c r="Q113" s="35">
        <f>NMM!Q$60</f>
        <v>328.53907232337929</v>
      </c>
    </row>
    <row r="114" spans="1:17" x14ac:dyDescent="0.25">
      <c r="A114" s="21" t="s">
        <v>57</v>
      </c>
      <c r="B114" s="35">
        <f>NMM!B$61</f>
        <v>0</v>
      </c>
      <c r="C114" s="35">
        <f>NMM!C$61</f>
        <v>0</v>
      </c>
      <c r="D114" s="35">
        <f>NMM!D$61</f>
        <v>0</v>
      </c>
      <c r="E114" s="35">
        <f>NMM!E$61</f>
        <v>0</v>
      </c>
      <c r="F114" s="35">
        <f>NMM!F$61</f>
        <v>0</v>
      </c>
      <c r="G114" s="35">
        <f>NMM!G$61</f>
        <v>0</v>
      </c>
      <c r="H114" s="35">
        <f>NMM!H$61</f>
        <v>0</v>
      </c>
      <c r="I114" s="35">
        <f>NMM!I$61</f>
        <v>0</v>
      </c>
      <c r="J114" s="35">
        <f>NMM!J$61</f>
        <v>0</v>
      </c>
      <c r="K114" s="35">
        <f>NMM!K$61</f>
        <v>0</v>
      </c>
      <c r="L114" s="35">
        <f>NMM!L$61</f>
        <v>0</v>
      </c>
      <c r="M114" s="35">
        <f>NMM!M$61</f>
        <v>0</v>
      </c>
      <c r="N114" s="35">
        <f>NMM!N$61</f>
        <v>0</v>
      </c>
      <c r="O114" s="35">
        <f>NMM!O$61</f>
        <v>0</v>
      </c>
      <c r="P114" s="35">
        <f>NMM!P$61</f>
        <v>0</v>
      </c>
      <c r="Q114" s="35">
        <f>NMM!Q$61</f>
        <v>0</v>
      </c>
    </row>
    <row r="115" spans="1:17" x14ac:dyDescent="0.25">
      <c r="A115" s="23" t="s">
        <v>9</v>
      </c>
      <c r="B115" s="37">
        <f>PPA!B$56</f>
        <v>0</v>
      </c>
      <c r="C115" s="37">
        <f>PPA!C$56</f>
        <v>0</v>
      </c>
      <c r="D115" s="37">
        <f>PPA!D$56</f>
        <v>0</v>
      </c>
      <c r="E115" s="37">
        <f>PPA!E$56</f>
        <v>0</v>
      </c>
      <c r="F115" s="37">
        <f>PPA!F$56</f>
        <v>0</v>
      </c>
      <c r="G115" s="37">
        <f>PPA!G$56</f>
        <v>0</v>
      </c>
      <c r="H115" s="37">
        <f>PPA!H$56</f>
        <v>0</v>
      </c>
      <c r="I115" s="37">
        <f>PPA!I$56</f>
        <v>0</v>
      </c>
      <c r="J115" s="37">
        <f>PPA!J$56</f>
        <v>0</v>
      </c>
      <c r="K115" s="37">
        <f>PPA!K$56</f>
        <v>0</v>
      </c>
      <c r="L115" s="37">
        <f>PPA!L$56</f>
        <v>0</v>
      </c>
      <c r="M115" s="37">
        <f>PPA!M$56</f>
        <v>0</v>
      </c>
      <c r="N115" s="37">
        <f>PPA!N$56</f>
        <v>0</v>
      </c>
      <c r="O115" s="37">
        <f>PPA!O$56</f>
        <v>0</v>
      </c>
      <c r="P115" s="37">
        <f>PPA!P$56</f>
        <v>0</v>
      </c>
      <c r="Q115" s="37">
        <f>PPA!Q$56</f>
        <v>0</v>
      </c>
    </row>
    <row r="116" spans="1:17" x14ac:dyDescent="0.25">
      <c r="A116" s="21" t="s">
        <v>35</v>
      </c>
      <c r="B116" s="35">
        <f>PPA!B$57</f>
        <v>0</v>
      </c>
      <c r="C116" s="35">
        <f>PPA!C$57</f>
        <v>0</v>
      </c>
      <c r="D116" s="35">
        <f>PPA!D$57</f>
        <v>0</v>
      </c>
      <c r="E116" s="35">
        <f>PPA!E$57</f>
        <v>0</v>
      </c>
      <c r="F116" s="35">
        <f>PPA!F$57</f>
        <v>0</v>
      </c>
      <c r="G116" s="35">
        <f>PPA!G$57</f>
        <v>0</v>
      </c>
      <c r="H116" s="35">
        <f>PPA!H$57</f>
        <v>0</v>
      </c>
      <c r="I116" s="35">
        <f>PPA!I$57</f>
        <v>0</v>
      </c>
      <c r="J116" s="35">
        <f>PPA!J$57</f>
        <v>0</v>
      </c>
      <c r="K116" s="35">
        <f>PPA!K$57</f>
        <v>0</v>
      </c>
      <c r="L116" s="35">
        <f>PPA!L$57</f>
        <v>0</v>
      </c>
      <c r="M116" s="35">
        <f>PPA!M$57</f>
        <v>0</v>
      </c>
      <c r="N116" s="35">
        <f>PPA!N$57</f>
        <v>0</v>
      </c>
      <c r="O116" s="35">
        <f>PPA!O$57</f>
        <v>0</v>
      </c>
      <c r="P116" s="35">
        <f>PPA!P$57</f>
        <v>0</v>
      </c>
      <c r="Q116" s="35">
        <f>PPA!Q$57</f>
        <v>0</v>
      </c>
    </row>
    <row r="117" spans="1:17" x14ac:dyDescent="0.25">
      <c r="A117" s="21" t="s">
        <v>56</v>
      </c>
      <c r="B117" s="35">
        <f>PPA!B$58</f>
        <v>0</v>
      </c>
      <c r="C117" s="35">
        <f>PPA!C$58</f>
        <v>0</v>
      </c>
      <c r="D117" s="35">
        <f>PPA!D$58</f>
        <v>0</v>
      </c>
      <c r="E117" s="35">
        <f>PPA!E$58</f>
        <v>0</v>
      </c>
      <c r="F117" s="35">
        <f>PPA!F$58</f>
        <v>0</v>
      </c>
      <c r="G117" s="35">
        <f>PPA!G$58</f>
        <v>0</v>
      </c>
      <c r="H117" s="35">
        <f>PPA!H$58</f>
        <v>0</v>
      </c>
      <c r="I117" s="35">
        <f>PPA!I$58</f>
        <v>0</v>
      </c>
      <c r="J117" s="35">
        <f>PPA!J$58</f>
        <v>0</v>
      </c>
      <c r="K117" s="35">
        <f>PPA!K$58</f>
        <v>0</v>
      </c>
      <c r="L117" s="35">
        <f>PPA!L$58</f>
        <v>0</v>
      </c>
      <c r="M117" s="35">
        <f>PPA!M$58</f>
        <v>0</v>
      </c>
      <c r="N117" s="35">
        <f>PPA!N$58</f>
        <v>0</v>
      </c>
      <c r="O117" s="35">
        <f>PPA!O$58</f>
        <v>0</v>
      </c>
      <c r="P117" s="35">
        <f>PPA!P$58</f>
        <v>0</v>
      </c>
      <c r="Q117" s="35">
        <f>PPA!Q$58</f>
        <v>0</v>
      </c>
    </row>
    <row r="118" spans="1:17" x14ac:dyDescent="0.25">
      <c r="A118" s="21" t="s">
        <v>55</v>
      </c>
      <c r="B118" s="35">
        <f>PPA!B$59</f>
        <v>0</v>
      </c>
      <c r="C118" s="35">
        <f>PPA!C$59</f>
        <v>0</v>
      </c>
      <c r="D118" s="35">
        <f>PPA!D$59</f>
        <v>0</v>
      </c>
      <c r="E118" s="35">
        <f>PPA!E$59</f>
        <v>0</v>
      </c>
      <c r="F118" s="35">
        <f>PPA!F$59</f>
        <v>0</v>
      </c>
      <c r="G118" s="35">
        <f>PPA!G$59</f>
        <v>0</v>
      </c>
      <c r="H118" s="35">
        <f>PPA!H$59</f>
        <v>0</v>
      </c>
      <c r="I118" s="35">
        <f>PPA!I$59</f>
        <v>0</v>
      </c>
      <c r="J118" s="35">
        <f>PPA!J$59</f>
        <v>0</v>
      </c>
      <c r="K118" s="35">
        <f>PPA!K$59</f>
        <v>0</v>
      </c>
      <c r="L118" s="35">
        <f>PPA!L$59</f>
        <v>0</v>
      </c>
      <c r="M118" s="35">
        <f>PPA!M$59</f>
        <v>0</v>
      </c>
      <c r="N118" s="35">
        <f>PPA!N$59</f>
        <v>0</v>
      </c>
      <c r="O118" s="35">
        <f>PPA!O$59</f>
        <v>0</v>
      </c>
      <c r="P118" s="35">
        <f>PPA!P$59</f>
        <v>0</v>
      </c>
      <c r="Q118" s="35">
        <f>PPA!Q$59</f>
        <v>0</v>
      </c>
    </row>
    <row r="119" spans="1:17" x14ac:dyDescent="0.25">
      <c r="A119" s="20" t="s">
        <v>54</v>
      </c>
      <c r="B119" s="36">
        <f>FBT!B$32</f>
        <v>12.892136592792884</v>
      </c>
      <c r="C119" s="36">
        <f>FBT!C$32</f>
        <v>13.027985274137723</v>
      </c>
      <c r="D119" s="36">
        <f>FBT!D$32</f>
        <v>12.49021088779776</v>
      </c>
      <c r="E119" s="36">
        <f>FBT!E$32</f>
        <v>12.822786732457015</v>
      </c>
      <c r="F119" s="36">
        <f>FBT!F$32</f>
        <v>11.541609604478595</v>
      </c>
      <c r="G119" s="36">
        <f>FBT!G$32</f>
        <v>10.59761095710487</v>
      </c>
      <c r="H119" s="36">
        <f>FBT!H$32</f>
        <v>20.657235990902144</v>
      </c>
      <c r="I119" s="36">
        <f>FBT!I$32</f>
        <v>19.846962998468829</v>
      </c>
      <c r="J119" s="36">
        <f>FBT!J$32</f>
        <v>19.424089242611434</v>
      </c>
      <c r="K119" s="36">
        <f>FBT!K$32</f>
        <v>19.028790435723295</v>
      </c>
      <c r="L119" s="36">
        <f>FBT!L$32</f>
        <v>18.072759211412624</v>
      </c>
      <c r="M119" s="36">
        <f>FBT!M$32</f>
        <v>21.87733693528007</v>
      </c>
      <c r="N119" s="36">
        <f>FBT!N$32</f>
        <v>52.365541897772431</v>
      </c>
      <c r="O119" s="36">
        <f>FBT!O$32</f>
        <v>43.043486798456215</v>
      </c>
      <c r="P119" s="36">
        <f>FBT!P$32</f>
        <v>52.377064985263658</v>
      </c>
      <c r="Q119" s="36">
        <f>FBT!Q$32</f>
        <v>43.377991887628454</v>
      </c>
    </row>
    <row r="120" spans="1:17" x14ac:dyDescent="0.25">
      <c r="A120" s="18" t="s">
        <v>53</v>
      </c>
      <c r="B120" s="35">
        <f>TRE!B$32</f>
        <v>0</v>
      </c>
      <c r="C120" s="35">
        <f>TRE!C$32</f>
        <v>0</v>
      </c>
      <c r="D120" s="35">
        <f>TRE!D$32</f>
        <v>0</v>
      </c>
      <c r="E120" s="35">
        <f>TRE!E$32</f>
        <v>0</v>
      </c>
      <c r="F120" s="35">
        <f>TRE!F$32</f>
        <v>0</v>
      </c>
      <c r="G120" s="35">
        <f>TRE!G$32</f>
        <v>0</v>
      </c>
      <c r="H120" s="35">
        <f>TRE!H$32</f>
        <v>0</v>
      </c>
      <c r="I120" s="35">
        <f>TRE!I$32</f>
        <v>0</v>
      </c>
      <c r="J120" s="35">
        <f>TRE!J$32</f>
        <v>0</v>
      </c>
      <c r="K120" s="35">
        <f>TRE!K$32</f>
        <v>0</v>
      </c>
      <c r="L120" s="35">
        <f>TRE!L$32</f>
        <v>0</v>
      </c>
      <c r="M120" s="35">
        <f>TRE!M$32</f>
        <v>0</v>
      </c>
      <c r="N120" s="35">
        <f>TRE!N$32</f>
        <v>0</v>
      </c>
      <c r="O120" s="35">
        <f>TRE!O$32</f>
        <v>0</v>
      </c>
      <c r="P120" s="35">
        <f>TRE!P$32</f>
        <v>0</v>
      </c>
      <c r="Q120" s="35">
        <f>TRE!Q$32</f>
        <v>0</v>
      </c>
    </row>
    <row r="121" spans="1:17" x14ac:dyDescent="0.25">
      <c r="A121" s="18" t="s">
        <v>52</v>
      </c>
      <c r="B121" s="35">
        <f>MAE!B$32</f>
        <v>0</v>
      </c>
      <c r="C121" s="35">
        <f>MAE!C$32</f>
        <v>0</v>
      </c>
      <c r="D121" s="35">
        <f>MAE!D$32</f>
        <v>0</v>
      </c>
      <c r="E121" s="35">
        <f>MAE!E$32</f>
        <v>0</v>
      </c>
      <c r="F121" s="35">
        <f>MAE!F$32</f>
        <v>0</v>
      </c>
      <c r="G121" s="35">
        <f>MAE!G$32</f>
        <v>0</v>
      </c>
      <c r="H121" s="35">
        <f>MAE!H$32</f>
        <v>0</v>
      </c>
      <c r="I121" s="35">
        <f>MAE!I$32</f>
        <v>0</v>
      </c>
      <c r="J121" s="35">
        <f>MAE!J$32</f>
        <v>0</v>
      </c>
      <c r="K121" s="35">
        <f>MAE!K$32</f>
        <v>0</v>
      </c>
      <c r="L121" s="35">
        <f>MAE!L$32</f>
        <v>0</v>
      </c>
      <c r="M121" s="35">
        <f>MAE!M$32</f>
        <v>0</v>
      </c>
      <c r="N121" s="35">
        <f>MAE!N$32</f>
        <v>0</v>
      </c>
      <c r="O121" s="35">
        <f>MAE!O$32</f>
        <v>0</v>
      </c>
      <c r="P121" s="35">
        <f>MAE!P$32</f>
        <v>0</v>
      </c>
      <c r="Q121" s="35">
        <f>MAE!Q$32</f>
        <v>0</v>
      </c>
    </row>
    <row r="122" spans="1:17" x14ac:dyDescent="0.25">
      <c r="A122" s="18" t="s">
        <v>51</v>
      </c>
      <c r="B122" s="35">
        <f>TEL!B$32</f>
        <v>0</v>
      </c>
      <c r="C122" s="35">
        <f>TEL!C$32</f>
        <v>0</v>
      </c>
      <c r="D122" s="35">
        <f>TEL!D$32</f>
        <v>0</v>
      </c>
      <c r="E122" s="35">
        <f>TEL!E$32</f>
        <v>0</v>
      </c>
      <c r="F122" s="35">
        <f>TEL!F$32</f>
        <v>0</v>
      </c>
      <c r="G122" s="35">
        <f>TEL!G$32</f>
        <v>0</v>
      </c>
      <c r="H122" s="35">
        <f>TEL!H$32</f>
        <v>0</v>
      </c>
      <c r="I122" s="35">
        <f>TEL!I$32</f>
        <v>0</v>
      </c>
      <c r="J122" s="35">
        <f>TEL!J$32</f>
        <v>0</v>
      </c>
      <c r="K122" s="35">
        <f>TEL!K$32</f>
        <v>0</v>
      </c>
      <c r="L122" s="35">
        <f>TEL!L$32</f>
        <v>0</v>
      </c>
      <c r="M122" s="35">
        <f>TEL!M$32</f>
        <v>0</v>
      </c>
      <c r="N122" s="35">
        <f>TEL!N$32</f>
        <v>0</v>
      </c>
      <c r="O122" s="35">
        <f>TEL!O$32</f>
        <v>0</v>
      </c>
      <c r="P122" s="35">
        <f>TEL!P$32</f>
        <v>0</v>
      </c>
      <c r="Q122" s="35">
        <f>TEL!Q$32</f>
        <v>0</v>
      </c>
    </row>
    <row r="123" spans="1:17" x14ac:dyDescent="0.25">
      <c r="A123" s="18" t="s">
        <v>50</v>
      </c>
      <c r="B123" s="35">
        <f>WWP!B$32</f>
        <v>0</v>
      </c>
      <c r="C123" s="35">
        <f>WWP!C$32</f>
        <v>0</v>
      </c>
      <c r="D123" s="35">
        <f>WWP!D$32</f>
        <v>0</v>
      </c>
      <c r="E123" s="35">
        <f>WWP!E$32</f>
        <v>0</v>
      </c>
      <c r="F123" s="35">
        <f>WWP!F$32</f>
        <v>0</v>
      </c>
      <c r="G123" s="35">
        <f>WWP!G$32</f>
        <v>0</v>
      </c>
      <c r="H123" s="35">
        <f>WWP!H$32</f>
        <v>0</v>
      </c>
      <c r="I123" s="35">
        <f>WWP!I$32</f>
        <v>0</v>
      </c>
      <c r="J123" s="35">
        <f>WWP!J$32</f>
        <v>0</v>
      </c>
      <c r="K123" s="35">
        <f>WWP!K$32</f>
        <v>0</v>
      </c>
      <c r="L123" s="35">
        <f>WWP!L$32</f>
        <v>0</v>
      </c>
      <c r="M123" s="35">
        <f>WWP!M$32</f>
        <v>0</v>
      </c>
      <c r="N123" s="35">
        <f>WWP!N$32</f>
        <v>0</v>
      </c>
      <c r="O123" s="35">
        <f>WWP!O$32</f>
        <v>0</v>
      </c>
      <c r="P123" s="35">
        <f>WWP!P$32</f>
        <v>0</v>
      </c>
      <c r="Q123" s="35">
        <f>WWP!Q$32</f>
        <v>0</v>
      </c>
    </row>
    <row r="124" spans="1:17" x14ac:dyDescent="0.25">
      <c r="A124" s="18" t="s">
        <v>49</v>
      </c>
      <c r="B124" s="35">
        <f>OIS!B$32</f>
        <v>41.016495574262237</v>
      </c>
      <c r="C124" s="35">
        <f>OIS!C$32</f>
        <v>41.448699871590868</v>
      </c>
      <c r="D124" s="35">
        <f>OIS!D$32</f>
        <v>39.737763861993002</v>
      </c>
      <c r="E124" s="35">
        <f>OIS!E$32</f>
        <v>40.795858116765253</v>
      </c>
      <c r="F124" s="35">
        <f>OIS!F$32</f>
        <v>54.214671455388171</v>
      </c>
      <c r="G124" s="35">
        <f>OIS!G$32</f>
        <v>129.82209052071374</v>
      </c>
      <c r="H124" s="35">
        <f>OIS!H$32</f>
        <v>107.45005244018839</v>
      </c>
      <c r="I124" s="35">
        <f>OIS!I$32</f>
        <v>121.72395177143176</v>
      </c>
      <c r="J124" s="35">
        <f>OIS!J$32</f>
        <v>116.85603102858107</v>
      </c>
      <c r="K124" s="35">
        <f>OIS!K$32</f>
        <v>95.633480523677193</v>
      </c>
      <c r="L124" s="35">
        <f>OIS!L$32</f>
        <v>94.236871709133297</v>
      </c>
      <c r="M124" s="35">
        <f>OIS!M$32</f>
        <v>142.29014762762222</v>
      </c>
      <c r="N124" s="35">
        <f>OIS!N$32</f>
        <v>59.624336709670516</v>
      </c>
      <c r="O124" s="35">
        <f>OIS!O$32</f>
        <v>37.566208344461828</v>
      </c>
      <c r="P124" s="35">
        <f>OIS!P$32</f>
        <v>37.407038874544703</v>
      </c>
      <c r="Q124" s="35">
        <f>OIS!Q$32</f>
        <v>37.195341111973462</v>
      </c>
    </row>
    <row r="125" spans="1:17" x14ac:dyDescent="0.25">
      <c r="A125" s="42" t="s">
        <v>62</v>
      </c>
      <c r="B125" s="41">
        <f>Ind_Summary_emi!B42</f>
        <v>11.077500000000001</v>
      </c>
      <c r="C125" s="41">
        <f>Ind_Summary_emi!C42</f>
        <v>12.03918</v>
      </c>
      <c r="D125" s="41">
        <f>Ind_Summary_emi!D42</f>
        <v>13.00756</v>
      </c>
      <c r="E125" s="41">
        <f>Ind_Summary_emi!E42</f>
        <v>14.317490000000001</v>
      </c>
      <c r="F125" s="41">
        <f>Ind_Summary_emi!F42</f>
        <v>17.79496</v>
      </c>
      <c r="G125" s="41">
        <f>Ind_Summary_emi!G42</f>
        <v>17.628769999999999</v>
      </c>
      <c r="H125" s="41">
        <f>Ind_Summary_emi!H42</f>
        <v>19.772970000000001</v>
      </c>
      <c r="I125" s="41">
        <f>Ind_Summary_emi!I42</f>
        <v>18.521940000000001</v>
      </c>
      <c r="J125" s="41">
        <f>Ind_Summary_emi!J42</f>
        <v>16.369420000000002</v>
      </c>
      <c r="K125" s="41">
        <f>Ind_Summary_emi!K42</f>
        <v>15.776209999999999</v>
      </c>
      <c r="L125" s="41">
        <f>Ind_Summary_emi!L42</f>
        <v>17.21088</v>
      </c>
      <c r="M125" s="41">
        <f>Ind_Summary_emi!M42</f>
        <v>12.42736</v>
      </c>
      <c r="N125" s="41">
        <f>Ind_Summary_emi!N42</f>
        <v>11.640499999999999</v>
      </c>
      <c r="O125" s="41">
        <f>Ind_Summary_emi!O42</f>
        <v>9.5345800000000001</v>
      </c>
      <c r="P125" s="41">
        <f>Ind_Summary_emi!P42</f>
        <v>9.1665100000000006</v>
      </c>
      <c r="Q125" s="41">
        <f>Ind_Summary_emi!Q42</f>
        <v>10.71838</v>
      </c>
    </row>
    <row r="126" spans="1:17" x14ac:dyDescent="0.25">
      <c r="A126" s="40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</row>
    <row r="127" spans="1:17" x14ac:dyDescent="0.25">
      <c r="A127" s="39" t="str">
        <f>FBT!$A$34</f>
        <v>Value added intensity (toe / M€2010)</v>
      </c>
      <c r="B127" s="38">
        <f t="shared" ref="B127:Q127" si="8">IF(B29=0,"",B29/B3*1000)</f>
        <v>244.32611953137774</v>
      </c>
      <c r="C127" s="38">
        <f t="shared" si="8"/>
        <v>230.90573830628171</v>
      </c>
      <c r="D127" s="38">
        <f t="shared" si="8"/>
        <v>227.43435475400148</v>
      </c>
      <c r="E127" s="38">
        <f t="shared" si="8"/>
        <v>242.49792031019925</v>
      </c>
      <c r="F127" s="38">
        <f t="shared" si="8"/>
        <v>251.07737126390666</v>
      </c>
      <c r="G127" s="38">
        <f t="shared" si="8"/>
        <v>249.84415561747608</v>
      </c>
      <c r="H127" s="38">
        <f t="shared" si="8"/>
        <v>258.11512315402973</v>
      </c>
      <c r="I127" s="38">
        <f t="shared" si="8"/>
        <v>268.88546155221132</v>
      </c>
      <c r="J127" s="38">
        <f t="shared" si="8"/>
        <v>276.80517196771677</v>
      </c>
      <c r="K127" s="38">
        <f t="shared" si="8"/>
        <v>257.284275698594</v>
      </c>
      <c r="L127" s="38">
        <f t="shared" si="8"/>
        <v>242.30328543332425</v>
      </c>
      <c r="M127" s="38">
        <f t="shared" si="8"/>
        <v>238.7489049328004</v>
      </c>
      <c r="N127" s="38">
        <f t="shared" si="8"/>
        <v>229.36510341792692</v>
      </c>
      <c r="O127" s="38">
        <f t="shared" si="8"/>
        <v>285.74786659451235</v>
      </c>
      <c r="P127" s="38">
        <f t="shared" si="8"/>
        <v>327.13971115754418</v>
      </c>
      <c r="Q127" s="38">
        <f t="shared" si="8"/>
        <v>284.04736882361107</v>
      </c>
    </row>
    <row r="128" spans="1:17" x14ac:dyDescent="0.25">
      <c r="A128" s="18" t="s">
        <v>13</v>
      </c>
      <c r="B128" s="35" t="str">
        <f t="shared" ref="B128:Q128" si="9">IF(B51=0,"",B51/B4*1000)</f>
        <v/>
      </c>
      <c r="C128" s="35" t="str">
        <f t="shared" si="9"/>
        <v/>
      </c>
      <c r="D128" s="35" t="str">
        <f t="shared" si="9"/>
        <v/>
      </c>
      <c r="E128" s="35" t="str">
        <f t="shared" si="9"/>
        <v/>
      </c>
      <c r="F128" s="35" t="str">
        <f t="shared" si="9"/>
        <v/>
      </c>
      <c r="G128" s="35" t="str">
        <f t="shared" si="9"/>
        <v/>
      </c>
      <c r="H128" s="35" t="str">
        <f t="shared" si="9"/>
        <v/>
      </c>
      <c r="I128" s="35" t="str">
        <f t="shared" si="9"/>
        <v/>
      </c>
      <c r="J128" s="35" t="str">
        <f t="shared" si="9"/>
        <v/>
      </c>
      <c r="K128" s="35" t="str">
        <f t="shared" si="9"/>
        <v/>
      </c>
      <c r="L128" s="35" t="str">
        <f t="shared" si="9"/>
        <v/>
      </c>
      <c r="M128" s="35" t="str">
        <f t="shared" si="9"/>
        <v/>
      </c>
      <c r="N128" s="35" t="str">
        <f t="shared" si="9"/>
        <v/>
      </c>
      <c r="O128" s="35" t="str">
        <f t="shared" si="9"/>
        <v/>
      </c>
      <c r="P128" s="35" t="str">
        <f t="shared" si="9"/>
        <v/>
      </c>
      <c r="Q128" s="35" t="str">
        <f t="shared" si="9"/>
        <v/>
      </c>
    </row>
    <row r="129" spans="1:17" x14ac:dyDescent="0.25">
      <c r="A129" s="23" t="s">
        <v>12</v>
      </c>
      <c r="B129" s="37" t="str">
        <f t="shared" ref="B129:Q129" si="10">IF(B54=0,"",B54/B5*1000)</f>
        <v/>
      </c>
      <c r="C129" s="37" t="str">
        <f t="shared" si="10"/>
        <v/>
      </c>
      <c r="D129" s="37" t="str">
        <f t="shared" si="10"/>
        <v/>
      </c>
      <c r="E129" s="37" t="str">
        <f t="shared" si="10"/>
        <v/>
      </c>
      <c r="F129" s="37" t="str">
        <f t="shared" si="10"/>
        <v/>
      </c>
      <c r="G129" s="37" t="str">
        <f t="shared" si="10"/>
        <v/>
      </c>
      <c r="H129" s="37" t="str">
        <f t="shared" si="10"/>
        <v/>
      </c>
      <c r="I129" s="37" t="str">
        <f t="shared" si="10"/>
        <v/>
      </c>
      <c r="J129" s="37" t="str">
        <f t="shared" si="10"/>
        <v/>
      </c>
      <c r="K129" s="37" t="str">
        <f t="shared" si="10"/>
        <v/>
      </c>
      <c r="L129" s="37" t="str">
        <f t="shared" si="10"/>
        <v/>
      </c>
      <c r="M129" s="37" t="str">
        <f t="shared" si="10"/>
        <v/>
      </c>
      <c r="N129" s="37" t="str">
        <f t="shared" si="10"/>
        <v/>
      </c>
      <c r="O129" s="37" t="str">
        <f t="shared" si="10"/>
        <v/>
      </c>
      <c r="P129" s="37" t="str">
        <f t="shared" si="10"/>
        <v/>
      </c>
      <c r="Q129" s="37" t="str">
        <f t="shared" si="10"/>
        <v/>
      </c>
    </row>
    <row r="130" spans="1:17" x14ac:dyDescent="0.25">
      <c r="A130" s="21" t="s">
        <v>44</v>
      </c>
      <c r="B130" s="35" t="str">
        <f t="shared" ref="B130:Q130" si="11">IF(B55=0,"",B55/B6*1000)</f>
        <v/>
      </c>
      <c r="C130" s="35" t="str">
        <f t="shared" si="11"/>
        <v/>
      </c>
      <c r="D130" s="35" t="str">
        <f t="shared" si="11"/>
        <v/>
      </c>
      <c r="E130" s="35" t="str">
        <f t="shared" si="11"/>
        <v/>
      </c>
      <c r="F130" s="35" t="str">
        <f t="shared" si="11"/>
        <v/>
      </c>
      <c r="G130" s="35" t="str">
        <f t="shared" si="11"/>
        <v/>
      </c>
      <c r="H130" s="35" t="str">
        <f t="shared" si="11"/>
        <v/>
      </c>
      <c r="I130" s="35" t="str">
        <f t="shared" si="11"/>
        <v/>
      </c>
      <c r="J130" s="35" t="str">
        <f t="shared" si="11"/>
        <v/>
      </c>
      <c r="K130" s="35" t="str">
        <f t="shared" si="11"/>
        <v/>
      </c>
      <c r="L130" s="35" t="str">
        <f t="shared" si="11"/>
        <v/>
      </c>
      <c r="M130" s="35" t="str">
        <f t="shared" si="11"/>
        <v/>
      </c>
      <c r="N130" s="35" t="str">
        <f t="shared" si="11"/>
        <v/>
      </c>
      <c r="O130" s="35" t="str">
        <f t="shared" si="11"/>
        <v/>
      </c>
      <c r="P130" s="35" t="str">
        <f t="shared" si="11"/>
        <v/>
      </c>
      <c r="Q130" s="35" t="str">
        <f t="shared" si="11"/>
        <v/>
      </c>
    </row>
    <row r="131" spans="1:17" x14ac:dyDescent="0.25">
      <c r="A131" s="21" t="s">
        <v>59</v>
      </c>
      <c r="B131" s="35" t="str">
        <f t="shared" ref="B131:Q131" si="12">IF(B56=0,"",B56/B7*1000)</f>
        <v/>
      </c>
      <c r="C131" s="35" t="str">
        <f t="shared" si="12"/>
        <v/>
      </c>
      <c r="D131" s="35" t="str">
        <f t="shared" si="12"/>
        <v/>
      </c>
      <c r="E131" s="35" t="str">
        <f t="shared" si="12"/>
        <v/>
      </c>
      <c r="F131" s="35" t="str">
        <f t="shared" si="12"/>
        <v/>
      </c>
      <c r="G131" s="35" t="str">
        <f t="shared" si="12"/>
        <v/>
      </c>
      <c r="H131" s="35" t="str">
        <f t="shared" si="12"/>
        <v/>
      </c>
      <c r="I131" s="35" t="str">
        <f t="shared" si="12"/>
        <v/>
      </c>
      <c r="J131" s="35" t="str">
        <f t="shared" si="12"/>
        <v/>
      </c>
      <c r="K131" s="35" t="str">
        <f t="shared" si="12"/>
        <v/>
      </c>
      <c r="L131" s="35" t="str">
        <f t="shared" si="12"/>
        <v/>
      </c>
      <c r="M131" s="35" t="str">
        <f t="shared" si="12"/>
        <v/>
      </c>
      <c r="N131" s="35" t="str">
        <f t="shared" si="12"/>
        <v/>
      </c>
      <c r="O131" s="35" t="str">
        <f t="shared" si="12"/>
        <v/>
      </c>
      <c r="P131" s="35" t="str">
        <f t="shared" si="12"/>
        <v/>
      </c>
      <c r="Q131" s="35" t="str">
        <f t="shared" si="12"/>
        <v/>
      </c>
    </row>
    <row r="132" spans="1:17" x14ac:dyDescent="0.25">
      <c r="A132" s="21" t="s">
        <v>42</v>
      </c>
      <c r="B132" s="35" t="str">
        <f t="shared" ref="B132:Q132" si="13">IF(B59=0,"",B59/B8*1000)</f>
        <v/>
      </c>
      <c r="C132" s="35" t="str">
        <f t="shared" si="13"/>
        <v/>
      </c>
      <c r="D132" s="35" t="str">
        <f t="shared" si="13"/>
        <v/>
      </c>
      <c r="E132" s="35" t="str">
        <f t="shared" si="13"/>
        <v/>
      </c>
      <c r="F132" s="35" t="str">
        <f t="shared" si="13"/>
        <v/>
      </c>
      <c r="G132" s="35" t="str">
        <f t="shared" si="13"/>
        <v/>
      </c>
      <c r="H132" s="35" t="str">
        <f t="shared" si="13"/>
        <v/>
      </c>
      <c r="I132" s="35" t="str">
        <f t="shared" si="13"/>
        <v/>
      </c>
      <c r="J132" s="35" t="str">
        <f t="shared" si="13"/>
        <v/>
      </c>
      <c r="K132" s="35" t="str">
        <f t="shared" si="13"/>
        <v/>
      </c>
      <c r="L132" s="35" t="str">
        <f t="shared" si="13"/>
        <v/>
      </c>
      <c r="M132" s="35" t="str">
        <f t="shared" si="13"/>
        <v/>
      </c>
      <c r="N132" s="35" t="str">
        <f t="shared" si="13"/>
        <v/>
      </c>
      <c r="O132" s="35" t="str">
        <f t="shared" si="13"/>
        <v/>
      </c>
      <c r="P132" s="35" t="str">
        <f t="shared" si="13"/>
        <v/>
      </c>
      <c r="Q132" s="35" t="str">
        <f t="shared" si="13"/>
        <v/>
      </c>
    </row>
    <row r="133" spans="1:17" x14ac:dyDescent="0.25">
      <c r="A133" s="23" t="s">
        <v>11</v>
      </c>
      <c r="B133" s="37">
        <f t="shared" ref="B133:Q133" si="14">IF(B60=0,"",B60/B9*1000)</f>
        <v>18.94162624839494</v>
      </c>
      <c r="C133" s="37">
        <f t="shared" si="14"/>
        <v>23.069077887096295</v>
      </c>
      <c r="D133" s="37">
        <f t="shared" si="14"/>
        <v>23.134182692308258</v>
      </c>
      <c r="E133" s="37">
        <f t="shared" si="14"/>
        <v>25.65155033089502</v>
      </c>
      <c r="F133" s="37">
        <f t="shared" si="14"/>
        <v>25.005728999999906</v>
      </c>
      <c r="G133" s="37">
        <f t="shared" si="14"/>
        <v>28.567275521855823</v>
      </c>
      <c r="H133" s="37">
        <f t="shared" si="14"/>
        <v>28.122612221068248</v>
      </c>
      <c r="I133" s="37">
        <f t="shared" si="14"/>
        <v>31.925799231231228</v>
      </c>
      <c r="J133" s="37">
        <f t="shared" si="14"/>
        <v>33.546530763503647</v>
      </c>
      <c r="K133" s="37">
        <f t="shared" si="14"/>
        <v>33.723949243165464</v>
      </c>
      <c r="L133" s="37">
        <f t="shared" si="14"/>
        <v>31.475956559684903</v>
      </c>
      <c r="M133" s="37">
        <f t="shared" si="14"/>
        <v>31.864009315963234</v>
      </c>
      <c r="N133" s="37">
        <f t="shared" si="14"/>
        <v>48.792507038044768</v>
      </c>
      <c r="O133" s="37">
        <f t="shared" si="14"/>
        <v>36.208179851901093</v>
      </c>
      <c r="P133" s="37">
        <f t="shared" si="14"/>
        <v>46.952103263466718</v>
      </c>
      <c r="Q133" s="37">
        <f t="shared" si="14"/>
        <v>51.030502543814123</v>
      </c>
    </row>
    <row r="134" spans="1:17" x14ac:dyDescent="0.25">
      <c r="A134" s="21" t="s">
        <v>61</v>
      </c>
      <c r="B134" s="35" t="str">
        <f t="shared" ref="B134:Q134" si="15">IF(B61=0,"",B61/B10*1000)</f>
        <v/>
      </c>
      <c r="C134" s="35" t="str">
        <f t="shared" si="15"/>
        <v/>
      </c>
      <c r="D134" s="35" t="str">
        <f t="shared" si="15"/>
        <v/>
      </c>
      <c r="E134" s="35" t="str">
        <f t="shared" si="15"/>
        <v/>
      </c>
      <c r="F134" s="35" t="str">
        <f t="shared" si="15"/>
        <v/>
      </c>
      <c r="G134" s="35" t="str">
        <f t="shared" si="15"/>
        <v/>
      </c>
      <c r="H134" s="35" t="str">
        <f t="shared" si="15"/>
        <v/>
      </c>
      <c r="I134" s="35" t="str">
        <f t="shared" si="15"/>
        <v/>
      </c>
      <c r="J134" s="35" t="str">
        <f t="shared" si="15"/>
        <v/>
      </c>
      <c r="K134" s="35" t="str">
        <f t="shared" si="15"/>
        <v/>
      </c>
      <c r="L134" s="35" t="str">
        <f t="shared" si="15"/>
        <v/>
      </c>
      <c r="M134" s="35" t="str">
        <f t="shared" si="15"/>
        <v/>
      </c>
      <c r="N134" s="35" t="str">
        <f t="shared" si="15"/>
        <v/>
      </c>
      <c r="O134" s="35" t="str">
        <f t="shared" si="15"/>
        <v/>
      </c>
      <c r="P134" s="35" t="str">
        <f t="shared" si="15"/>
        <v/>
      </c>
      <c r="Q134" s="35" t="str">
        <f t="shared" si="15"/>
        <v/>
      </c>
    </row>
    <row r="135" spans="1:17" x14ac:dyDescent="0.25">
      <c r="A135" s="21" t="s">
        <v>40</v>
      </c>
      <c r="B135" s="35">
        <f t="shared" ref="B135:Q135" si="16">IF(B62=0,"",B62/B11*1000)</f>
        <v>30.924042317963572</v>
      </c>
      <c r="C135" s="35">
        <f t="shared" si="16"/>
        <v>39.773785036810267</v>
      </c>
      <c r="D135" s="35">
        <f t="shared" si="16"/>
        <v>40.279307289493104</v>
      </c>
      <c r="E135" s="35">
        <f t="shared" si="16"/>
        <v>45.109627691628489</v>
      </c>
      <c r="F135" s="35">
        <f t="shared" si="16"/>
        <v>43.814080829667482</v>
      </c>
      <c r="G135" s="35">
        <f t="shared" si="16"/>
        <v>59.065915044838775</v>
      </c>
      <c r="H135" s="35">
        <f t="shared" si="16"/>
        <v>56.180029271339883</v>
      </c>
      <c r="I135" s="35">
        <f t="shared" si="16"/>
        <v>62.343078353781458</v>
      </c>
      <c r="J135" s="35">
        <f t="shared" si="16"/>
        <v>72.212585251380915</v>
      </c>
      <c r="K135" s="35">
        <f t="shared" si="16"/>
        <v>73.00174812958241</v>
      </c>
      <c r="L135" s="35">
        <f t="shared" si="16"/>
        <v>68.079764069870862</v>
      </c>
      <c r="M135" s="35">
        <f t="shared" si="16"/>
        <v>73.87536495033936</v>
      </c>
      <c r="N135" s="35">
        <f t="shared" si="16"/>
        <v>129.23183338739327</v>
      </c>
      <c r="O135" s="35">
        <f t="shared" si="16"/>
        <v>103.23347366987366</v>
      </c>
      <c r="P135" s="35">
        <f t="shared" si="16"/>
        <v>149.36892166606643</v>
      </c>
      <c r="Q135" s="35">
        <f t="shared" si="16"/>
        <v>153.17573994485005</v>
      </c>
    </row>
    <row r="136" spans="1:17" x14ac:dyDescent="0.25">
      <c r="A136" s="21" t="s">
        <v>39</v>
      </c>
      <c r="B136" s="35">
        <f t="shared" ref="B136:Q136" si="17">IF(B63=0,"",B63/B12*1000)</f>
        <v>6.6617743189433982</v>
      </c>
      <c r="C136" s="35">
        <f t="shared" si="17"/>
        <v>8.2831546667413605</v>
      </c>
      <c r="D136" s="35">
        <f t="shared" si="17"/>
        <v>8.2253786947562251</v>
      </c>
      <c r="E136" s="35">
        <f t="shared" si="17"/>
        <v>9.1516266229757601</v>
      </c>
      <c r="F136" s="35">
        <f t="shared" si="17"/>
        <v>8.7777912933050128</v>
      </c>
      <c r="G136" s="35">
        <f t="shared" si="17"/>
        <v>10.986606122642595</v>
      </c>
      <c r="H136" s="35">
        <f t="shared" si="17"/>
        <v>10.721617992774791</v>
      </c>
      <c r="I136" s="35">
        <f t="shared" si="17"/>
        <v>12.075316826192241</v>
      </c>
      <c r="J136" s="35">
        <f t="shared" si="17"/>
        <v>13.091497474157858</v>
      </c>
      <c r="K136" s="35">
        <f t="shared" si="17"/>
        <v>13.268552886563203</v>
      </c>
      <c r="L136" s="35">
        <f t="shared" si="17"/>
        <v>12.496204517366259</v>
      </c>
      <c r="M136" s="35">
        <f t="shared" si="17"/>
        <v>13.242759791537051</v>
      </c>
      <c r="N136" s="35">
        <f t="shared" si="17"/>
        <v>20.953272627621331</v>
      </c>
      <c r="O136" s="35">
        <f t="shared" si="17"/>
        <v>17.766309067666036</v>
      </c>
      <c r="P136" s="35">
        <f t="shared" si="17"/>
        <v>22.958872713995561</v>
      </c>
      <c r="Q136" s="35">
        <f t="shared" si="17"/>
        <v>28.527918525823498</v>
      </c>
    </row>
    <row r="137" spans="1:17" x14ac:dyDescent="0.25">
      <c r="A137" s="23" t="s">
        <v>10</v>
      </c>
      <c r="B137" s="37">
        <f t="shared" ref="B137:Q137" si="18">IF(B64=0,"",B64/B13*1000)</f>
        <v>1733.0055087214673</v>
      </c>
      <c r="C137" s="37">
        <f t="shared" si="18"/>
        <v>1585.3100627667541</v>
      </c>
      <c r="D137" s="37">
        <f t="shared" si="18"/>
        <v>1439.1222608948267</v>
      </c>
      <c r="E137" s="37">
        <f t="shared" si="18"/>
        <v>1452.0485021415877</v>
      </c>
      <c r="F137" s="37">
        <f t="shared" si="18"/>
        <v>1391.2395654087286</v>
      </c>
      <c r="G137" s="37">
        <f t="shared" si="18"/>
        <v>1174.8413225540548</v>
      </c>
      <c r="H137" s="37">
        <f t="shared" si="18"/>
        <v>1095.4324459437692</v>
      </c>
      <c r="I137" s="37">
        <f t="shared" si="18"/>
        <v>1097.7188049642446</v>
      </c>
      <c r="J137" s="37">
        <f t="shared" si="18"/>
        <v>1152.5330844216494</v>
      </c>
      <c r="K137" s="37">
        <f t="shared" si="18"/>
        <v>1205.6614711825714</v>
      </c>
      <c r="L137" s="37">
        <f t="shared" si="18"/>
        <v>1168.5567444007654</v>
      </c>
      <c r="M137" s="37">
        <f t="shared" si="18"/>
        <v>973.75281809089347</v>
      </c>
      <c r="N137" s="37">
        <f t="shared" si="18"/>
        <v>1166.5961737256418</v>
      </c>
      <c r="O137" s="37">
        <f t="shared" si="18"/>
        <v>2179.2678574588135</v>
      </c>
      <c r="P137" s="37">
        <f t="shared" si="18"/>
        <v>2268.2204721386752</v>
      </c>
      <c r="Q137" s="37">
        <f t="shared" si="18"/>
        <v>1755.5024072039969</v>
      </c>
    </row>
    <row r="138" spans="1:17" x14ac:dyDescent="0.25">
      <c r="A138" s="21" t="s">
        <v>38</v>
      </c>
      <c r="B138" s="35">
        <f t="shared" ref="B138:Q138" si="19">IF(B65=0,"",B65/B14*1000)</f>
        <v>2401.4260377179357</v>
      </c>
      <c r="C138" s="35">
        <f t="shared" si="19"/>
        <v>2209.9668864613072</v>
      </c>
      <c r="D138" s="35">
        <f t="shared" si="19"/>
        <v>2074.1029833523703</v>
      </c>
      <c r="E138" s="35">
        <f t="shared" si="19"/>
        <v>2094.3127388597736</v>
      </c>
      <c r="F138" s="35">
        <f t="shared" si="19"/>
        <v>2121.4667630422869</v>
      </c>
      <c r="G138" s="35">
        <f t="shared" si="19"/>
        <v>1859.5740280302696</v>
      </c>
      <c r="H138" s="35">
        <f t="shared" si="19"/>
        <v>1712.234534917184</v>
      </c>
      <c r="I138" s="35">
        <f t="shared" si="19"/>
        <v>1367.5762413915675</v>
      </c>
      <c r="J138" s="35">
        <f t="shared" si="19"/>
        <v>1464.0464368767134</v>
      </c>
      <c r="K138" s="35">
        <f t="shared" si="19"/>
        <v>1412.315501227167</v>
      </c>
      <c r="L138" s="35">
        <f t="shared" si="19"/>
        <v>1418.7759181293061</v>
      </c>
      <c r="M138" s="35">
        <f t="shared" si="19"/>
        <v>1477.5143610840644</v>
      </c>
      <c r="N138" s="35">
        <f t="shared" si="19"/>
        <v>2057.596730628431</v>
      </c>
      <c r="O138" s="35">
        <f t="shared" si="19"/>
        <v>2312.2289396547135</v>
      </c>
      <c r="P138" s="35">
        <f t="shared" si="19"/>
        <v>1702.5765290336494</v>
      </c>
      <c r="Q138" s="35">
        <f t="shared" si="19"/>
        <v>1571.8342912788794</v>
      </c>
    </row>
    <row r="139" spans="1:17" x14ac:dyDescent="0.25">
      <c r="A139" s="21" t="s">
        <v>37</v>
      </c>
      <c r="B139" s="35">
        <f t="shared" ref="B139:Q139" si="20">IF(B66=0,"",B66/B15*1000)</f>
        <v>759.54449848498086</v>
      </c>
      <c r="C139" s="35">
        <f t="shared" si="20"/>
        <v>698.98808627926928</v>
      </c>
      <c r="D139" s="35">
        <f t="shared" si="20"/>
        <v>648.3789200570194</v>
      </c>
      <c r="E139" s="35">
        <f t="shared" si="20"/>
        <v>651.22495298699778</v>
      </c>
      <c r="F139" s="35">
        <f t="shared" si="20"/>
        <v>657.62598280122347</v>
      </c>
      <c r="G139" s="35">
        <f t="shared" si="20"/>
        <v>570.68615312633881</v>
      </c>
      <c r="H139" s="35">
        <f t="shared" si="20"/>
        <v>525.46901884674412</v>
      </c>
      <c r="I139" s="35">
        <f t="shared" si="20"/>
        <v>425.08938355321533</v>
      </c>
      <c r="J139" s="35">
        <f t="shared" si="20"/>
        <v>460.80533237018898</v>
      </c>
      <c r="K139" s="35">
        <f t="shared" si="20"/>
        <v>801.59806842922933</v>
      </c>
      <c r="L139" s="35">
        <f t="shared" si="20"/>
        <v>701.2833649441277</v>
      </c>
      <c r="M139" s="35">
        <f t="shared" si="20"/>
        <v>157.07820720462323</v>
      </c>
      <c r="N139" s="35">
        <f t="shared" si="20"/>
        <v>246.88886871036195</v>
      </c>
      <c r="O139" s="35">
        <f t="shared" si="20"/>
        <v>2006.0717184047601</v>
      </c>
      <c r="P139" s="35">
        <f t="shared" si="20"/>
        <v>3004.0767095436404</v>
      </c>
      <c r="Q139" s="35">
        <f t="shared" si="20"/>
        <v>1858.5112646120283</v>
      </c>
    </row>
    <row r="140" spans="1:17" x14ac:dyDescent="0.25">
      <c r="A140" s="21" t="s">
        <v>57</v>
      </c>
      <c r="B140" s="35" t="str">
        <f t="shared" ref="B140:Q140" si="21">IF(B67=0,"",B67/B16*1000)</f>
        <v/>
      </c>
      <c r="C140" s="35" t="str">
        <f t="shared" si="21"/>
        <v/>
      </c>
      <c r="D140" s="35" t="str">
        <f t="shared" si="21"/>
        <v/>
      </c>
      <c r="E140" s="35" t="str">
        <f t="shared" si="21"/>
        <v/>
      </c>
      <c r="F140" s="35" t="str">
        <f t="shared" si="21"/>
        <v/>
      </c>
      <c r="G140" s="35" t="str">
        <f t="shared" si="21"/>
        <v/>
      </c>
      <c r="H140" s="35" t="str">
        <f t="shared" si="21"/>
        <v/>
      </c>
      <c r="I140" s="35" t="str">
        <f t="shared" si="21"/>
        <v/>
      </c>
      <c r="J140" s="35" t="str">
        <f t="shared" si="21"/>
        <v/>
      </c>
      <c r="K140" s="35" t="str">
        <f t="shared" si="21"/>
        <v/>
      </c>
      <c r="L140" s="35" t="str">
        <f t="shared" si="21"/>
        <v/>
      </c>
      <c r="M140" s="35" t="str">
        <f t="shared" si="21"/>
        <v/>
      </c>
      <c r="N140" s="35" t="str">
        <f t="shared" si="21"/>
        <v/>
      </c>
      <c r="O140" s="35" t="str">
        <f t="shared" si="21"/>
        <v/>
      </c>
      <c r="P140" s="35" t="str">
        <f t="shared" si="21"/>
        <v/>
      </c>
      <c r="Q140" s="35" t="str">
        <f t="shared" si="21"/>
        <v/>
      </c>
    </row>
    <row r="141" spans="1:17" x14ac:dyDescent="0.25">
      <c r="A141" s="23" t="s">
        <v>9</v>
      </c>
      <c r="B141" s="37">
        <f t="shared" ref="B141:Q141" si="22">IF(B68=0,"",B68/B17*1000)</f>
        <v>18.928121070229679</v>
      </c>
      <c r="C141" s="37">
        <f t="shared" si="22"/>
        <v>19.725756336252186</v>
      </c>
      <c r="D141" s="37">
        <f t="shared" si="22"/>
        <v>19.146186548223348</v>
      </c>
      <c r="E141" s="37">
        <f t="shared" si="22"/>
        <v>21.569060048780489</v>
      </c>
      <c r="F141" s="37">
        <f t="shared" si="22"/>
        <v>21.470701590219228</v>
      </c>
      <c r="G141" s="37">
        <f t="shared" si="22"/>
        <v>23.295166534586059</v>
      </c>
      <c r="H141" s="37">
        <f t="shared" si="22"/>
        <v>25.702268666666669</v>
      </c>
      <c r="I141" s="37">
        <f t="shared" si="22"/>
        <v>25.025206560509545</v>
      </c>
      <c r="J141" s="37">
        <f t="shared" si="22"/>
        <v>26.991086149851629</v>
      </c>
      <c r="K141" s="37">
        <f t="shared" si="22"/>
        <v>31.449529444067807</v>
      </c>
      <c r="L141" s="37">
        <f t="shared" si="22"/>
        <v>30.271321185178422</v>
      </c>
      <c r="M141" s="37">
        <f t="shared" si="22"/>
        <v>29.853599480904798</v>
      </c>
      <c r="N141" s="37">
        <f t="shared" si="22"/>
        <v>37.8846167428675</v>
      </c>
      <c r="O141" s="37">
        <f t="shared" si="22"/>
        <v>35.917939680072422</v>
      </c>
      <c r="P141" s="37">
        <f t="shared" si="22"/>
        <v>35.783119782956639</v>
      </c>
      <c r="Q141" s="37">
        <f t="shared" si="22"/>
        <v>37.801671821894388</v>
      </c>
    </row>
    <row r="142" spans="1:17" x14ac:dyDescent="0.25">
      <c r="A142" s="21" t="s">
        <v>35</v>
      </c>
      <c r="B142" s="35" t="str">
        <f t="shared" ref="B142:Q142" si="23">IF(B69=0,"",B69/B18*1000)</f>
        <v/>
      </c>
      <c r="C142" s="35" t="str">
        <f t="shared" si="23"/>
        <v/>
      </c>
      <c r="D142" s="35" t="str">
        <f t="shared" si="23"/>
        <v/>
      </c>
      <c r="E142" s="35" t="str">
        <f t="shared" si="23"/>
        <v/>
      </c>
      <c r="F142" s="35" t="str">
        <f t="shared" si="23"/>
        <v/>
      </c>
      <c r="G142" s="35" t="str">
        <f t="shared" si="23"/>
        <v/>
      </c>
      <c r="H142" s="35" t="str">
        <f t="shared" si="23"/>
        <v/>
      </c>
      <c r="I142" s="35" t="str">
        <f t="shared" si="23"/>
        <v/>
      </c>
      <c r="J142" s="35" t="str">
        <f t="shared" si="23"/>
        <v/>
      </c>
      <c r="K142" s="35" t="str">
        <f t="shared" si="23"/>
        <v/>
      </c>
      <c r="L142" s="35" t="str">
        <f t="shared" si="23"/>
        <v/>
      </c>
      <c r="M142" s="35" t="str">
        <f t="shared" si="23"/>
        <v/>
      </c>
      <c r="N142" s="35" t="str">
        <f t="shared" si="23"/>
        <v/>
      </c>
      <c r="O142" s="35" t="str">
        <f t="shared" si="23"/>
        <v/>
      </c>
      <c r="P142" s="35" t="str">
        <f t="shared" si="23"/>
        <v/>
      </c>
      <c r="Q142" s="35" t="str">
        <f t="shared" si="23"/>
        <v/>
      </c>
    </row>
    <row r="143" spans="1:17" x14ac:dyDescent="0.25">
      <c r="A143" s="21" t="s">
        <v>56</v>
      </c>
      <c r="B143" s="35" t="str">
        <f t="shared" ref="B143:Q143" si="24">IF(B70=0,"",B70/B19*1000)</f>
        <v/>
      </c>
      <c r="C143" s="35" t="str">
        <f t="shared" si="24"/>
        <v/>
      </c>
      <c r="D143" s="35" t="str">
        <f t="shared" si="24"/>
        <v/>
      </c>
      <c r="E143" s="35" t="str">
        <f t="shared" si="24"/>
        <v/>
      </c>
      <c r="F143" s="35" t="str">
        <f t="shared" si="24"/>
        <v/>
      </c>
      <c r="G143" s="35" t="str">
        <f t="shared" si="24"/>
        <v/>
      </c>
      <c r="H143" s="35" t="str">
        <f t="shared" si="24"/>
        <v/>
      </c>
      <c r="I143" s="35" t="str">
        <f t="shared" si="24"/>
        <v/>
      </c>
      <c r="J143" s="35" t="str">
        <f t="shared" si="24"/>
        <v/>
      </c>
      <c r="K143" s="35" t="str">
        <f t="shared" si="24"/>
        <v/>
      </c>
      <c r="L143" s="35" t="str">
        <f t="shared" si="24"/>
        <v/>
      </c>
      <c r="M143" s="35" t="str">
        <f t="shared" si="24"/>
        <v/>
      </c>
      <c r="N143" s="35" t="str">
        <f t="shared" si="24"/>
        <v/>
      </c>
      <c r="O143" s="35" t="str">
        <f t="shared" si="24"/>
        <v/>
      </c>
      <c r="P143" s="35" t="str">
        <f t="shared" si="24"/>
        <v/>
      </c>
      <c r="Q143" s="35" t="str">
        <f t="shared" si="24"/>
        <v/>
      </c>
    </row>
    <row r="144" spans="1:17" x14ac:dyDescent="0.25">
      <c r="A144" s="21" t="s">
        <v>55</v>
      </c>
      <c r="B144" s="35">
        <f t="shared" ref="B144:Q144" si="25">IF(B71=0,"",B71/B20*1000)</f>
        <v>18.928121070229679</v>
      </c>
      <c r="C144" s="35">
        <f t="shared" si="25"/>
        <v>19.725756336252186</v>
      </c>
      <c r="D144" s="35">
        <f t="shared" si="25"/>
        <v>19.146186548223348</v>
      </c>
      <c r="E144" s="35">
        <f t="shared" si="25"/>
        <v>21.569060048780489</v>
      </c>
      <c r="F144" s="35">
        <f t="shared" si="25"/>
        <v>21.470701590219228</v>
      </c>
      <c r="G144" s="35">
        <f t="shared" si="25"/>
        <v>23.295166534586059</v>
      </c>
      <c r="H144" s="35">
        <f t="shared" si="25"/>
        <v>25.702268666666669</v>
      </c>
      <c r="I144" s="35">
        <f t="shared" si="25"/>
        <v>25.025206560509545</v>
      </c>
      <c r="J144" s="35">
        <f t="shared" si="25"/>
        <v>26.991086149851629</v>
      </c>
      <c r="K144" s="35">
        <f t="shared" si="25"/>
        <v>31.449529444067807</v>
      </c>
      <c r="L144" s="35">
        <f t="shared" si="25"/>
        <v>30.271321185178422</v>
      </c>
      <c r="M144" s="35">
        <f t="shared" si="25"/>
        <v>29.853599480904798</v>
      </c>
      <c r="N144" s="35">
        <f t="shared" si="25"/>
        <v>37.8846167428675</v>
      </c>
      <c r="O144" s="35">
        <f t="shared" si="25"/>
        <v>35.917939680072422</v>
      </c>
      <c r="P144" s="35">
        <f t="shared" si="25"/>
        <v>35.783119782956639</v>
      </c>
      <c r="Q144" s="35">
        <f t="shared" si="25"/>
        <v>37.801671821894388</v>
      </c>
    </row>
    <row r="145" spans="1:17" x14ac:dyDescent="0.25">
      <c r="A145" s="20" t="s">
        <v>54</v>
      </c>
      <c r="B145" s="36">
        <f t="shared" ref="B145:Q145" si="26">IF(B72=0,"",B72/B21*1000)</f>
        <v>35.463127699090485</v>
      </c>
      <c r="C145" s="36">
        <f t="shared" si="26"/>
        <v>35.538080936855991</v>
      </c>
      <c r="D145" s="36">
        <f t="shared" si="26"/>
        <v>36.633393871451297</v>
      </c>
      <c r="E145" s="36">
        <f t="shared" si="26"/>
        <v>39.778007883262575</v>
      </c>
      <c r="F145" s="36">
        <f t="shared" si="26"/>
        <v>38.42256767134095</v>
      </c>
      <c r="G145" s="36">
        <f t="shared" si="26"/>
        <v>39.290394225568186</v>
      </c>
      <c r="H145" s="36">
        <f t="shared" si="26"/>
        <v>60.988023089905269</v>
      </c>
      <c r="I145" s="36">
        <f t="shared" si="26"/>
        <v>69.229636284659662</v>
      </c>
      <c r="J145" s="36">
        <f t="shared" si="26"/>
        <v>71.162802083219205</v>
      </c>
      <c r="K145" s="36">
        <f t="shared" si="26"/>
        <v>63.78622075405341</v>
      </c>
      <c r="L145" s="36">
        <f t="shared" si="26"/>
        <v>69.909863393248983</v>
      </c>
      <c r="M145" s="36">
        <f t="shared" si="26"/>
        <v>79.452533700835914</v>
      </c>
      <c r="N145" s="36">
        <f t="shared" si="26"/>
        <v>123.69142973436033</v>
      </c>
      <c r="O145" s="36">
        <f t="shared" si="26"/>
        <v>116.00047076498849</v>
      </c>
      <c r="P145" s="36">
        <f t="shared" si="26"/>
        <v>124.77243790588004</v>
      </c>
      <c r="Q145" s="36">
        <f t="shared" si="26"/>
        <v>110.09095129649698</v>
      </c>
    </row>
    <row r="146" spans="1:17" x14ac:dyDescent="0.25">
      <c r="A146" s="18" t="s">
        <v>53</v>
      </c>
      <c r="B146" s="35">
        <f t="shared" ref="B146:Q146" si="27">IF(B73=0,"",B73/B22*1000)</f>
        <v>11.132957887631116</v>
      </c>
      <c r="C146" s="35">
        <f t="shared" si="27"/>
        <v>11.020946054794519</v>
      </c>
      <c r="D146" s="35">
        <f t="shared" si="27"/>
        <v>10.231210443037975</v>
      </c>
      <c r="E146" s="35">
        <f t="shared" si="27"/>
        <v>11.790536100000001</v>
      </c>
      <c r="F146" s="35">
        <f t="shared" si="27"/>
        <v>12.86090453030303</v>
      </c>
      <c r="G146" s="35">
        <f t="shared" si="27"/>
        <v>13.058732778523012</v>
      </c>
      <c r="H146" s="35">
        <f t="shared" si="27"/>
        <v>13.273810779411766</v>
      </c>
      <c r="I146" s="35">
        <f t="shared" si="27"/>
        <v>11.85164082051282</v>
      </c>
      <c r="J146" s="35">
        <f t="shared" si="27"/>
        <v>13.677683685714285</v>
      </c>
      <c r="K146" s="35">
        <f t="shared" si="27"/>
        <v>13.196822945945947</v>
      </c>
      <c r="L146" s="35">
        <f t="shared" si="27"/>
        <v>15.418329975473132</v>
      </c>
      <c r="M146" s="35">
        <f t="shared" si="27"/>
        <v>18.878011436454848</v>
      </c>
      <c r="N146" s="35">
        <f t="shared" si="27"/>
        <v>54.672895256092289</v>
      </c>
      <c r="O146" s="35">
        <f t="shared" si="27"/>
        <v>59.792051786090539</v>
      </c>
      <c r="P146" s="35">
        <f t="shared" si="27"/>
        <v>56.142481038777603</v>
      </c>
      <c r="Q146" s="35">
        <f t="shared" si="27"/>
        <v>38.726251605830612</v>
      </c>
    </row>
    <row r="147" spans="1:17" x14ac:dyDescent="0.25">
      <c r="A147" s="18" t="s">
        <v>52</v>
      </c>
      <c r="B147" s="35">
        <f t="shared" ref="B147:Q147" si="28">IF(B74=0,"",B74/B23*1000)</f>
        <v>14.38438169449714</v>
      </c>
      <c r="C147" s="35">
        <f t="shared" si="28"/>
        <v>14.898686333333334</v>
      </c>
      <c r="D147" s="35">
        <f t="shared" si="28"/>
        <v>15.073796070159858</v>
      </c>
      <c r="E147" s="35">
        <f t="shared" si="28"/>
        <v>13.280364538213997</v>
      </c>
      <c r="F147" s="35">
        <f t="shared" si="28"/>
        <v>13.728972513361462</v>
      </c>
      <c r="G147" s="35">
        <f t="shared" si="28"/>
        <v>14.544666227216831</v>
      </c>
      <c r="H147" s="35">
        <f t="shared" si="28"/>
        <v>14.454487037959668</v>
      </c>
      <c r="I147" s="35">
        <f t="shared" si="28"/>
        <v>13.79052452850293</v>
      </c>
      <c r="J147" s="35">
        <f t="shared" si="28"/>
        <v>14.364591350750128</v>
      </c>
      <c r="K147" s="35">
        <f t="shared" si="28"/>
        <v>15.332895241545891</v>
      </c>
      <c r="L147" s="35">
        <f t="shared" si="28"/>
        <v>14.042004474837452</v>
      </c>
      <c r="M147" s="35">
        <f t="shared" si="28"/>
        <v>13.682639368533463</v>
      </c>
      <c r="N147" s="35">
        <f t="shared" si="28"/>
        <v>13.9031424639404</v>
      </c>
      <c r="O147" s="35">
        <f t="shared" si="28"/>
        <v>14.290957432389522</v>
      </c>
      <c r="P147" s="35">
        <f t="shared" si="28"/>
        <v>11.713686045030395</v>
      </c>
      <c r="Q147" s="35">
        <f t="shared" si="28"/>
        <v>11.435208596430517</v>
      </c>
    </row>
    <row r="148" spans="1:17" x14ac:dyDescent="0.25">
      <c r="A148" s="18" t="s">
        <v>51</v>
      </c>
      <c r="B148" s="35">
        <f t="shared" ref="B148:Q148" si="29">IF(B75=0,"",B75/B24*1000)</f>
        <v>15.188175579731807</v>
      </c>
      <c r="C148" s="35">
        <f t="shared" si="29"/>
        <v>16.308021527027027</v>
      </c>
      <c r="D148" s="35">
        <f t="shared" si="29"/>
        <v>16.077179023508137</v>
      </c>
      <c r="E148" s="35">
        <f t="shared" si="29"/>
        <v>19.737229004347824</v>
      </c>
      <c r="F148" s="35">
        <f t="shared" si="29"/>
        <v>20.371446853333332</v>
      </c>
      <c r="G148" s="35">
        <f t="shared" si="29"/>
        <v>23.087262370868931</v>
      </c>
      <c r="H148" s="35">
        <f t="shared" si="29"/>
        <v>22.818515783707866</v>
      </c>
      <c r="I148" s="35">
        <f t="shared" si="29"/>
        <v>21.436814110144926</v>
      </c>
      <c r="J148" s="35">
        <f t="shared" si="29"/>
        <v>26.142632051194536</v>
      </c>
      <c r="K148" s="35">
        <f t="shared" si="29"/>
        <v>31.126354215139443</v>
      </c>
      <c r="L148" s="35">
        <f t="shared" si="29"/>
        <v>32.846157933531146</v>
      </c>
      <c r="M148" s="35">
        <f t="shared" si="29"/>
        <v>30.83092320023982</v>
      </c>
      <c r="N148" s="35">
        <f t="shared" si="29"/>
        <v>36.656874533607848</v>
      </c>
      <c r="O148" s="35">
        <f t="shared" si="29"/>
        <v>49.095661569530293</v>
      </c>
      <c r="P148" s="35">
        <f t="shared" si="29"/>
        <v>37.660794734085954</v>
      </c>
      <c r="Q148" s="35">
        <f t="shared" si="29"/>
        <v>35.098499698960417</v>
      </c>
    </row>
    <row r="149" spans="1:17" x14ac:dyDescent="0.25">
      <c r="A149" s="18" t="s">
        <v>50</v>
      </c>
      <c r="B149" s="35">
        <f t="shared" ref="B149:Q149" si="30">IF(B76=0,"",B76/B25*1000)</f>
        <v>10.889170488631752</v>
      </c>
      <c r="C149" s="35">
        <f t="shared" si="30"/>
        <v>9.1597236660341554</v>
      </c>
      <c r="D149" s="35">
        <f t="shared" si="30"/>
        <v>8.7693173598553358</v>
      </c>
      <c r="E149" s="35">
        <f t="shared" si="30"/>
        <v>9.3792373636363653</v>
      </c>
      <c r="F149" s="35">
        <f t="shared" si="30"/>
        <v>8.8155091572700286</v>
      </c>
      <c r="G149" s="35">
        <f t="shared" si="30"/>
        <v>8.7942699698615243</v>
      </c>
      <c r="H149" s="35">
        <f t="shared" si="30"/>
        <v>8.6789061016483515</v>
      </c>
      <c r="I149" s="35">
        <f t="shared" si="30"/>
        <v>9.3498114639696599</v>
      </c>
      <c r="J149" s="35">
        <f t="shared" si="30"/>
        <v>9.6959382164556942</v>
      </c>
      <c r="K149" s="35">
        <f t="shared" si="30"/>
        <v>10.896394571827058</v>
      </c>
      <c r="L149" s="35">
        <f t="shared" si="30"/>
        <v>11.517306728666524</v>
      </c>
      <c r="M149" s="35">
        <f t="shared" si="30"/>
        <v>11.981498840982116</v>
      </c>
      <c r="N149" s="35">
        <f t="shared" si="30"/>
        <v>12.22765339806349</v>
      </c>
      <c r="O149" s="35">
        <f t="shared" si="30"/>
        <v>14.4297045919272</v>
      </c>
      <c r="P149" s="35">
        <f t="shared" si="30"/>
        <v>14.781540595289711</v>
      </c>
      <c r="Q149" s="35">
        <f t="shared" si="30"/>
        <v>13.054929766076739</v>
      </c>
    </row>
    <row r="150" spans="1:17" x14ac:dyDescent="0.25">
      <c r="A150" s="16" t="s">
        <v>49</v>
      </c>
      <c r="B150" s="34">
        <f t="shared" ref="B150:Q150" si="31">IF(B77=0,"",B77/B26*1000)</f>
        <v>174.31825459565786</v>
      </c>
      <c r="C150" s="34">
        <f t="shared" si="31"/>
        <v>187.64943277534132</v>
      </c>
      <c r="D150" s="34">
        <f t="shared" si="31"/>
        <v>182.99528812129216</v>
      </c>
      <c r="E150" s="34">
        <f t="shared" si="31"/>
        <v>213.13272644722437</v>
      </c>
      <c r="F150" s="34">
        <f t="shared" si="31"/>
        <v>261.69388806760202</v>
      </c>
      <c r="G150" s="34">
        <f t="shared" si="31"/>
        <v>543.0455453668111</v>
      </c>
      <c r="H150" s="34">
        <f t="shared" si="31"/>
        <v>468.90268583838105</v>
      </c>
      <c r="I150" s="34">
        <f t="shared" si="31"/>
        <v>537.41163639122476</v>
      </c>
      <c r="J150" s="34">
        <f t="shared" si="31"/>
        <v>520.54940961170246</v>
      </c>
      <c r="K150" s="34">
        <f t="shared" si="31"/>
        <v>471.29706915982518</v>
      </c>
      <c r="L150" s="34">
        <f t="shared" si="31"/>
        <v>463.65984918464835</v>
      </c>
      <c r="M150" s="34">
        <f t="shared" si="31"/>
        <v>785.03646347303436</v>
      </c>
      <c r="N150" s="34">
        <f t="shared" si="31"/>
        <v>493.32206045602612</v>
      </c>
      <c r="O150" s="34">
        <f t="shared" si="31"/>
        <v>353.20924799928031</v>
      </c>
      <c r="P150" s="34">
        <f t="shared" si="31"/>
        <v>348.26295437731955</v>
      </c>
      <c r="Q150" s="34">
        <f t="shared" si="31"/>
        <v>354.15735850368321</v>
      </c>
    </row>
    <row r="151" spans="1:17" x14ac:dyDescent="0.25">
      <c r="A151" s="33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 spans="1:17" x14ac:dyDescent="0.25">
      <c r="A152" s="31" t="s">
        <v>60</v>
      </c>
      <c r="B152" s="30">
        <f t="shared" ref="B152:Q152" si="32">IF(B50=0,"",B97/B50)</f>
        <v>6.2046866477449596</v>
      </c>
      <c r="C152" s="30">
        <f t="shared" si="32"/>
        <v>6.3311713549414774</v>
      </c>
      <c r="D152" s="30">
        <f t="shared" si="32"/>
        <v>6.3668531854383916</v>
      </c>
      <c r="E152" s="30">
        <f t="shared" si="32"/>
        <v>6.1481622119330854</v>
      </c>
      <c r="F152" s="30">
        <f t="shared" si="32"/>
        <v>6.2019023739289638</v>
      </c>
      <c r="G152" s="30">
        <f t="shared" si="32"/>
        <v>6.3151870747517673</v>
      </c>
      <c r="H152" s="30">
        <f t="shared" si="32"/>
        <v>6.3676365351560555</v>
      </c>
      <c r="I152" s="30">
        <f t="shared" si="32"/>
        <v>6.211923612848488</v>
      </c>
      <c r="J152" s="30">
        <f t="shared" si="32"/>
        <v>6.0891634233396399</v>
      </c>
      <c r="K152" s="30">
        <f t="shared" si="32"/>
        <v>5.8128553131494289</v>
      </c>
      <c r="L152" s="30">
        <f t="shared" si="32"/>
        <v>5.4370984560611078</v>
      </c>
      <c r="M152" s="30">
        <f t="shared" si="32"/>
        <v>5.5403257993308914</v>
      </c>
      <c r="N152" s="30">
        <f t="shared" si="32"/>
        <v>5.862676116140074</v>
      </c>
      <c r="O152" s="30">
        <f t="shared" si="32"/>
        <v>7.1258707627484021</v>
      </c>
      <c r="P152" s="30">
        <f t="shared" si="32"/>
        <v>7.5726041481909201</v>
      </c>
      <c r="Q152" s="30">
        <f t="shared" si="32"/>
        <v>7.3731066878595577</v>
      </c>
    </row>
    <row r="153" spans="1:17" x14ac:dyDescent="0.25">
      <c r="A153" s="29" t="s">
        <v>13</v>
      </c>
      <c r="B153" s="28" t="str">
        <f>ISI!B64</f>
        <v/>
      </c>
      <c r="C153" s="28" t="str">
        <f>ISI!C64</f>
        <v/>
      </c>
      <c r="D153" s="28" t="str">
        <f>ISI!D64</f>
        <v/>
      </c>
      <c r="E153" s="28" t="str">
        <f>ISI!E64</f>
        <v/>
      </c>
      <c r="F153" s="28" t="str">
        <f>ISI!F64</f>
        <v/>
      </c>
      <c r="G153" s="28" t="str">
        <f>ISI!G64</f>
        <v/>
      </c>
      <c r="H153" s="28" t="str">
        <f>ISI!H64</f>
        <v/>
      </c>
      <c r="I153" s="28" t="str">
        <f>ISI!I64</f>
        <v/>
      </c>
      <c r="J153" s="28" t="str">
        <f>ISI!J64</f>
        <v/>
      </c>
      <c r="K153" s="28" t="str">
        <f>ISI!K64</f>
        <v/>
      </c>
      <c r="L153" s="28" t="str">
        <f>ISI!L64</f>
        <v/>
      </c>
      <c r="M153" s="28" t="str">
        <f>ISI!M64</f>
        <v/>
      </c>
      <c r="N153" s="28" t="str">
        <f>ISI!N64</f>
        <v/>
      </c>
      <c r="O153" s="28" t="str">
        <f>ISI!O64</f>
        <v/>
      </c>
      <c r="P153" s="28" t="str">
        <f>ISI!P64</f>
        <v/>
      </c>
      <c r="Q153" s="28" t="str">
        <f>ISI!Q64</f>
        <v/>
      </c>
    </row>
    <row r="154" spans="1:17" x14ac:dyDescent="0.25">
      <c r="A154" s="21" t="s">
        <v>46</v>
      </c>
      <c r="B154" s="17" t="str">
        <f>ISI!B65</f>
        <v/>
      </c>
      <c r="C154" s="17" t="str">
        <f>ISI!C65</f>
        <v/>
      </c>
      <c r="D154" s="17" t="str">
        <f>ISI!D65</f>
        <v/>
      </c>
      <c r="E154" s="17" t="str">
        <f>ISI!E65</f>
        <v/>
      </c>
      <c r="F154" s="17" t="str">
        <f>ISI!F65</f>
        <v/>
      </c>
      <c r="G154" s="17" t="str">
        <f>ISI!G65</f>
        <v/>
      </c>
      <c r="H154" s="17" t="str">
        <f>ISI!H65</f>
        <v/>
      </c>
      <c r="I154" s="17" t="str">
        <f>ISI!I65</f>
        <v/>
      </c>
      <c r="J154" s="17" t="str">
        <f>ISI!J65</f>
        <v/>
      </c>
      <c r="K154" s="17" t="str">
        <f>ISI!K65</f>
        <v/>
      </c>
      <c r="L154" s="17" t="str">
        <f>ISI!L65</f>
        <v/>
      </c>
      <c r="M154" s="17" t="str">
        <f>ISI!M65</f>
        <v/>
      </c>
      <c r="N154" s="17" t="str">
        <f>ISI!N65</f>
        <v/>
      </c>
      <c r="O154" s="17" t="str">
        <f>ISI!O65</f>
        <v/>
      </c>
      <c r="P154" s="17" t="str">
        <f>ISI!P65</f>
        <v/>
      </c>
      <c r="Q154" s="17" t="str">
        <f>ISI!Q65</f>
        <v/>
      </c>
    </row>
    <row r="155" spans="1:17" x14ac:dyDescent="0.25">
      <c r="A155" s="21" t="s">
        <v>45</v>
      </c>
      <c r="B155" s="17" t="str">
        <f>ISI!B66</f>
        <v/>
      </c>
      <c r="C155" s="17" t="str">
        <f>ISI!C66</f>
        <v/>
      </c>
      <c r="D155" s="17" t="str">
        <f>ISI!D66</f>
        <v/>
      </c>
      <c r="E155" s="17" t="str">
        <f>ISI!E66</f>
        <v/>
      </c>
      <c r="F155" s="17" t="str">
        <f>ISI!F66</f>
        <v/>
      </c>
      <c r="G155" s="17" t="str">
        <f>ISI!G66</f>
        <v/>
      </c>
      <c r="H155" s="17" t="str">
        <f>ISI!H66</f>
        <v/>
      </c>
      <c r="I155" s="17" t="str">
        <f>ISI!I66</f>
        <v/>
      </c>
      <c r="J155" s="17" t="str">
        <f>ISI!J66</f>
        <v/>
      </c>
      <c r="K155" s="17" t="str">
        <f>ISI!K66</f>
        <v/>
      </c>
      <c r="L155" s="17" t="str">
        <f>ISI!L66</f>
        <v/>
      </c>
      <c r="M155" s="17" t="str">
        <f>ISI!M66</f>
        <v/>
      </c>
      <c r="N155" s="17" t="str">
        <f>ISI!N66</f>
        <v/>
      </c>
      <c r="O155" s="17" t="str">
        <f>ISI!O66</f>
        <v/>
      </c>
      <c r="P155" s="17" t="str">
        <f>ISI!P66</f>
        <v/>
      </c>
      <c r="Q155" s="17" t="str">
        <f>ISI!Q66</f>
        <v/>
      </c>
    </row>
    <row r="156" spans="1:17" x14ac:dyDescent="0.25">
      <c r="A156" s="23" t="s">
        <v>12</v>
      </c>
      <c r="B156" s="22" t="str">
        <f>NFM!B95</f>
        <v/>
      </c>
      <c r="C156" s="22" t="str">
        <f>NFM!C95</f>
        <v/>
      </c>
      <c r="D156" s="22" t="str">
        <f>NFM!D95</f>
        <v/>
      </c>
      <c r="E156" s="22" t="str">
        <f>NFM!E95</f>
        <v/>
      </c>
      <c r="F156" s="22" t="str">
        <f>NFM!F95</f>
        <v/>
      </c>
      <c r="G156" s="22" t="str">
        <f>NFM!G95</f>
        <v/>
      </c>
      <c r="H156" s="22" t="str">
        <f>NFM!H95</f>
        <v/>
      </c>
      <c r="I156" s="22" t="str">
        <f>NFM!I95</f>
        <v/>
      </c>
      <c r="J156" s="22" t="str">
        <f>NFM!J95</f>
        <v/>
      </c>
      <c r="K156" s="22" t="str">
        <f>NFM!K95</f>
        <v/>
      </c>
      <c r="L156" s="22" t="str">
        <f>NFM!L95</f>
        <v/>
      </c>
      <c r="M156" s="22" t="str">
        <f>NFM!M95</f>
        <v/>
      </c>
      <c r="N156" s="22" t="str">
        <f>NFM!N95</f>
        <v/>
      </c>
      <c r="O156" s="22" t="str">
        <f>NFM!O95</f>
        <v/>
      </c>
      <c r="P156" s="22" t="str">
        <f>NFM!P95</f>
        <v/>
      </c>
      <c r="Q156" s="22" t="str">
        <f>NFM!Q95</f>
        <v/>
      </c>
    </row>
    <row r="157" spans="1:17" x14ac:dyDescent="0.25">
      <c r="A157" s="21" t="s">
        <v>44</v>
      </c>
      <c r="B157" s="17" t="str">
        <f>NFM!B96</f>
        <v/>
      </c>
      <c r="C157" s="17" t="str">
        <f>NFM!C96</f>
        <v/>
      </c>
      <c r="D157" s="17" t="str">
        <f>NFM!D96</f>
        <v/>
      </c>
      <c r="E157" s="17" t="str">
        <f>NFM!E96</f>
        <v/>
      </c>
      <c r="F157" s="17" t="str">
        <f>NFM!F96</f>
        <v/>
      </c>
      <c r="G157" s="17" t="str">
        <f>NFM!G96</f>
        <v/>
      </c>
      <c r="H157" s="17" t="str">
        <f>NFM!H96</f>
        <v/>
      </c>
      <c r="I157" s="17" t="str">
        <f>NFM!I96</f>
        <v/>
      </c>
      <c r="J157" s="17" t="str">
        <f>NFM!J96</f>
        <v/>
      </c>
      <c r="K157" s="17" t="str">
        <f>NFM!K96</f>
        <v/>
      </c>
      <c r="L157" s="17" t="str">
        <f>NFM!L96</f>
        <v/>
      </c>
      <c r="M157" s="17" t="str">
        <f>NFM!M96</f>
        <v/>
      </c>
      <c r="N157" s="17" t="str">
        <f>NFM!N96</f>
        <v/>
      </c>
      <c r="O157" s="17" t="str">
        <f>NFM!O96</f>
        <v/>
      </c>
      <c r="P157" s="17" t="str">
        <f>NFM!P96</f>
        <v/>
      </c>
      <c r="Q157" s="17" t="str">
        <f>NFM!Q96</f>
        <v/>
      </c>
    </row>
    <row r="158" spans="1:17" x14ac:dyDescent="0.25">
      <c r="A158" s="21" t="s">
        <v>59</v>
      </c>
      <c r="B158" s="17" t="str">
        <f>NFM!B97</f>
        <v/>
      </c>
      <c r="C158" s="17" t="str">
        <f>NFM!C97</f>
        <v/>
      </c>
      <c r="D158" s="17" t="str">
        <f>NFM!D97</f>
        <v/>
      </c>
      <c r="E158" s="17" t="str">
        <f>NFM!E97</f>
        <v/>
      </c>
      <c r="F158" s="17" t="str">
        <f>NFM!F97</f>
        <v/>
      </c>
      <c r="G158" s="17" t="str">
        <f>NFM!G97</f>
        <v/>
      </c>
      <c r="H158" s="17" t="str">
        <f>NFM!H97</f>
        <v/>
      </c>
      <c r="I158" s="17" t="str">
        <f>NFM!I97</f>
        <v/>
      </c>
      <c r="J158" s="17" t="str">
        <f>NFM!J97</f>
        <v/>
      </c>
      <c r="K158" s="17" t="str">
        <f>NFM!K97</f>
        <v/>
      </c>
      <c r="L158" s="17" t="str">
        <f>NFM!L97</f>
        <v/>
      </c>
      <c r="M158" s="17" t="str">
        <f>NFM!M97</f>
        <v/>
      </c>
      <c r="N158" s="17" t="str">
        <f>NFM!N97</f>
        <v/>
      </c>
      <c r="O158" s="17" t="str">
        <f>NFM!O97</f>
        <v/>
      </c>
      <c r="P158" s="17" t="str">
        <f>NFM!P97</f>
        <v/>
      </c>
      <c r="Q158" s="17" t="str">
        <f>NFM!Q97</f>
        <v/>
      </c>
    </row>
    <row r="159" spans="1:17" x14ac:dyDescent="0.25">
      <c r="A159" s="27" t="s">
        <v>43</v>
      </c>
      <c r="B159" s="26" t="str">
        <f>NFM!B98</f>
        <v/>
      </c>
      <c r="C159" s="26" t="str">
        <f>NFM!C98</f>
        <v/>
      </c>
      <c r="D159" s="26" t="str">
        <f>NFM!D98</f>
        <v/>
      </c>
      <c r="E159" s="26" t="str">
        <f>NFM!E98</f>
        <v/>
      </c>
      <c r="F159" s="26" t="str">
        <f>NFM!F98</f>
        <v/>
      </c>
      <c r="G159" s="26" t="str">
        <f>NFM!G98</f>
        <v/>
      </c>
      <c r="H159" s="26" t="str">
        <f>NFM!H98</f>
        <v/>
      </c>
      <c r="I159" s="26" t="str">
        <f>NFM!I98</f>
        <v/>
      </c>
      <c r="J159" s="26" t="str">
        <f>NFM!J98</f>
        <v/>
      </c>
      <c r="K159" s="26" t="str">
        <f>NFM!K98</f>
        <v/>
      </c>
      <c r="L159" s="26" t="str">
        <f>NFM!L98</f>
        <v/>
      </c>
      <c r="M159" s="26" t="str">
        <f>NFM!M98</f>
        <v/>
      </c>
      <c r="N159" s="26" t="str">
        <f>NFM!N98</f>
        <v/>
      </c>
      <c r="O159" s="26" t="str">
        <f>NFM!O98</f>
        <v/>
      </c>
      <c r="P159" s="26" t="str">
        <f>NFM!P98</f>
        <v/>
      </c>
      <c r="Q159" s="26" t="str">
        <f>NFM!Q98</f>
        <v/>
      </c>
    </row>
    <row r="160" spans="1:17" x14ac:dyDescent="0.25">
      <c r="A160" s="25" t="s">
        <v>344</v>
      </c>
      <c r="B160" s="24" t="str">
        <f>NFM!B99</f>
        <v/>
      </c>
      <c r="C160" s="24" t="str">
        <f>NFM!C99</f>
        <v/>
      </c>
      <c r="D160" s="24" t="str">
        <f>NFM!D99</f>
        <v/>
      </c>
      <c r="E160" s="24" t="str">
        <f>NFM!E99</f>
        <v/>
      </c>
      <c r="F160" s="24" t="str">
        <f>NFM!F99</f>
        <v/>
      </c>
      <c r="G160" s="24" t="str">
        <f>NFM!G99</f>
        <v/>
      </c>
      <c r="H160" s="24" t="str">
        <f>NFM!H99</f>
        <v/>
      </c>
      <c r="I160" s="24" t="str">
        <f>NFM!I99</f>
        <v/>
      </c>
      <c r="J160" s="24" t="str">
        <f>NFM!J99</f>
        <v/>
      </c>
      <c r="K160" s="24" t="str">
        <f>NFM!K99</f>
        <v/>
      </c>
      <c r="L160" s="24" t="str">
        <f>NFM!L99</f>
        <v/>
      </c>
      <c r="M160" s="24" t="str">
        <f>NFM!M99</f>
        <v/>
      </c>
      <c r="N160" s="24" t="str">
        <f>NFM!N99</f>
        <v/>
      </c>
      <c r="O160" s="24" t="str">
        <f>NFM!O99</f>
        <v/>
      </c>
      <c r="P160" s="24" t="str">
        <f>NFM!P99</f>
        <v/>
      </c>
      <c r="Q160" s="24" t="str">
        <f>NFM!Q99</f>
        <v/>
      </c>
    </row>
    <row r="161" spans="1:17" x14ac:dyDescent="0.25">
      <c r="A161" s="21" t="s">
        <v>42</v>
      </c>
      <c r="B161" s="17" t="str">
        <f>NFM!B100</f>
        <v/>
      </c>
      <c r="C161" s="17" t="str">
        <f>NFM!C100</f>
        <v/>
      </c>
      <c r="D161" s="17" t="str">
        <f>NFM!D100</f>
        <v/>
      </c>
      <c r="E161" s="17" t="str">
        <f>NFM!E100</f>
        <v/>
      </c>
      <c r="F161" s="17" t="str">
        <f>NFM!F100</f>
        <v/>
      </c>
      <c r="G161" s="17" t="str">
        <f>NFM!G100</f>
        <v/>
      </c>
      <c r="H161" s="17" t="str">
        <f>NFM!H100</f>
        <v/>
      </c>
      <c r="I161" s="17" t="str">
        <f>NFM!I100</f>
        <v/>
      </c>
      <c r="J161" s="17" t="str">
        <f>NFM!J100</f>
        <v/>
      </c>
      <c r="K161" s="17" t="str">
        <f>NFM!K100</f>
        <v/>
      </c>
      <c r="L161" s="17" t="str">
        <f>NFM!L100</f>
        <v/>
      </c>
      <c r="M161" s="17" t="str">
        <f>NFM!M100</f>
        <v/>
      </c>
      <c r="N161" s="17" t="str">
        <f>NFM!N100</f>
        <v/>
      </c>
      <c r="O161" s="17" t="str">
        <f>NFM!O100</f>
        <v/>
      </c>
      <c r="P161" s="17" t="str">
        <f>NFM!P100</f>
        <v/>
      </c>
      <c r="Q161" s="17" t="str">
        <f>NFM!Q100</f>
        <v/>
      </c>
    </row>
    <row r="162" spans="1:17" x14ac:dyDescent="0.25">
      <c r="A162" s="23" t="s">
        <v>11</v>
      </c>
      <c r="B162" s="22">
        <f>CHI!B99</f>
        <v>0</v>
      </c>
      <c r="C162" s="22">
        <f>CHI!C99</f>
        <v>0</v>
      </c>
      <c r="D162" s="22">
        <f>CHI!D99</f>
        <v>0</v>
      </c>
      <c r="E162" s="22">
        <f>CHI!E99</f>
        <v>0</v>
      </c>
      <c r="F162" s="22">
        <f>CHI!F99</f>
        <v>0</v>
      </c>
      <c r="G162" s="22">
        <f>CHI!G99</f>
        <v>0</v>
      </c>
      <c r="H162" s="22">
        <f>CHI!H99</f>
        <v>0</v>
      </c>
      <c r="I162" s="22">
        <f>CHI!I99</f>
        <v>0</v>
      </c>
      <c r="J162" s="22">
        <f>CHI!J99</f>
        <v>0</v>
      </c>
      <c r="K162" s="22">
        <f>CHI!K99</f>
        <v>0</v>
      </c>
      <c r="L162" s="22">
        <f>CHI!L99</f>
        <v>0</v>
      </c>
      <c r="M162" s="22">
        <f>CHI!M99</f>
        <v>0</v>
      </c>
      <c r="N162" s="22">
        <f>CHI!N99</f>
        <v>0.84339596956010954</v>
      </c>
      <c r="O162" s="22">
        <f>CHI!O99</f>
        <v>0</v>
      </c>
      <c r="P162" s="22">
        <f>CHI!P99</f>
        <v>0.74003838448604653</v>
      </c>
      <c r="Q162" s="22">
        <f>CHI!Q99</f>
        <v>1.1583382473844948</v>
      </c>
    </row>
    <row r="163" spans="1:17" x14ac:dyDescent="0.25">
      <c r="A163" s="21" t="s">
        <v>58</v>
      </c>
      <c r="B163" s="17" t="str">
        <f>CHI!B100</f>
        <v/>
      </c>
      <c r="C163" s="17" t="str">
        <f>CHI!C100</f>
        <v/>
      </c>
      <c r="D163" s="17" t="str">
        <f>CHI!D100</f>
        <v/>
      </c>
      <c r="E163" s="17" t="str">
        <f>CHI!E100</f>
        <v/>
      </c>
      <c r="F163" s="17" t="str">
        <f>CHI!F100</f>
        <v/>
      </c>
      <c r="G163" s="17" t="str">
        <f>CHI!G100</f>
        <v/>
      </c>
      <c r="H163" s="17" t="str">
        <f>CHI!H100</f>
        <v/>
      </c>
      <c r="I163" s="17" t="str">
        <f>CHI!I100</f>
        <v/>
      </c>
      <c r="J163" s="17" t="str">
        <f>CHI!J100</f>
        <v/>
      </c>
      <c r="K163" s="17" t="str">
        <f>CHI!K100</f>
        <v/>
      </c>
      <c r="L163" s="17" t="str">
        <f>CHI!L100</f>
        <v/>
      </c>
      <c r="M163" s="17" t="str">
        <f>CHI!M100</f>
        <v/>
      </c>
      <c r="N163" s="17" t="str">
        <f>CHI!N100</f>
        <v/>
      </c>
      <c r="O163" s="17" t="str">
        <f>CHI!O100</f>
        <v/>
      </c>
      <c r="P163" s="17" t="str">
        <f>CHI!P100</f>
        <v/>
      </c>
      <c r="Q163" s="17" t="str">
        <f>CHI!Q100</f>
        <v/>
      </c>
    </row>
    <row r="164" spans="1:17" x14ac:dyDescent="0.25">
      <c r="A164" s="21" t="s">
        <v>40</v>
      </c>
      <c r="B164" s="17">
        <f>CHI!B101</f>
        <v>0</v>
      </c>
      <c r="C164" s="17">
        <f>CHI!C101</f>
        <v>0</v>
      </c>
      <c r="D164" s="17">
        <f>CHI!D101</f>
        <v>0</v>
      </c>
      <c r="E164" s="17">
        <f>CHI!E101</f>
        <v>0</v>
      </c>
      <c r="F164" s="17">
        <f>CHI!F101</f>
        <v>0</v>
      </c>
      <c r="G164" s="17">
        <f>CHI!G101</f>
        <v>0</v>
      </c>
      <c r="H164" s="17">
        <f>CHI!H101</f>
        <v>0</v>
      </c>
      <c r="I164" s="17">
        <f>CHI!I101</f>
        <v>0</v>
      </c>
      <c r="J164" s="17">
        <f>CHI!J101</f>
        <v>0</v>
      </c>
      <c r="K164" s="17">
        <f>CHI!K101</f>
        <v>0</v>
      </c>
      <c r="L164" s="17">
        <f>CHI!L101</f>
        <v>0</v>
      </c>
      <c r="M164" s="17">
        <f>CHI!M101</f>
        <v>0</v>
      </c>
      <c r="N164" s="17">
        <f>CHI!N101</f>
        <v>0.85547500503625706</v>
      </c>
      <c r="O164" s="17">
        <f>CHI!O101</f>
        <v>0</v>
      </c>
      <c r="P164" s="17">
        <f>CHI!P101</f>
        <v>0.74239225881326532</v>
      </c>
      <c r="Q164" s="17">
        <f>CHI!Q101</f>
        <v>1.2186007061182469</v>
      </c>
    </row>
    <row r="165" spans="1:17" x14ac:dyDescent="0.25">
      <c r="A165" s="21" t="s">
        <v>39</v>
      </c>
      <c r="B165" s="17">
        <f>CHI!B102</f>
        <v>0</v>
      </c>
      <c r="C165" s="17">
        <f>CHI!C102</f>
        <v>0</v>
      </c>
      <c r="D165" s="17">
        <f>CHI!D102</f>
        <v>0</v>
      </c>
      <c r="E165" s="17">
        <f>CHI!E102</f>
        <v>0</v>
      </c>
      <c r="F165" s="17">
        <f>CHI!F102</f>
        <v>0</v>
      </c>
      <c r="G165" s="17">
        <f>CHI!G102</f>
        <v>0</v>
      </c>
      <c r="H165" s="17">
        <f>CHI!H102</f>
        <v>0</v>
      </c>
      <c r="I165" s="17">
        <f>CHI!I102</f>
        <v>0</v>
      </c>
      <c r="J165" s="17">
        <f>CHI!J102</f>
        <v>0</v>
      </c>
      <c r="K165" s="17">
        <f>CHI!K102</f>
        <v>0</v>
      </c>
      <c r="L165" s="17">
        <f>CHI!L102</f>
        <v>0</v>
      </c>
      <c r="M165" s="17">
        <f>CHI!M102</f>
        <v>0</v>
      </c>
      <c r="N165" s="17">
        <f>CHI!N102</f>
        <v>0.8176126541363703</v>
      </c>
      <c r="O165" s="17">
        <f>CHI!O102</f>
        <v>0</v>
      </c>
      <c r="P165" s="17">
        <f>CHI!P102</f>
        <v>0.73645073170598818</v>
      </c>
      <c r="Q165" s="17">
        <f>CHI!Q102</f>
        <v>1.0870560599675869</v>
      </c>
    </row>
    <row r="166" spans="1:17" x14ac:dyDescent="0.25">
      <c r="A166" s="23" t="s">
        <v>10</v>
      </c>
      <c r="B166" s="22">
        <f>NMM!B75</f>
        <v>6.9974893290851368</v>
      </c>
      <c r="C166" s="22">
        <f>NMM!C75</f>
        <v>7.2366612005442965</v>
      </c>
      <c r="D166" s="22">
        <f>NMM!D75</f>
        <v>7.2910042016780725</v>
      </c>
      <c r="E166" s="22">
        <f>NMM!E75</f>
        <v>7.0301697107852892</v>
      </c>
      <c r="F166" s="22">
        <f>NMM!F75</f>
        <v>7.0987335429238856</v>
      </c>
      <c r="G166" s="22">
        <f>NMM!G75</f>
        <v>7.6853168731707679</v>
      </c>
      <c r="H166" s="22">
        <f>NMM!H75</f>
        <v>7.7907336125461608</v>
      </c>
      <c r="I166" s="22">
        <f>NMM!I75</f>
        <v>7.725034990231185</v>
      </c>
      <c r="J166" s="22">
        <f>NMM!J75</f>
        <v>7.5766709156835441</v>
      </c>
      <c r="K166" s="22">
        <f>NMM!K75</f>
        <v>7.2952625984942934</v>
      </c>
      <c r="L166" s="22">
        <f>NMM!L75</f>
        <v>6.9657653924398248</v>
      </c>
      <c r="M166" s="22">
        <f>NMM!M75</f>
        <v>7.9124807610334775</v>
      </c>
      <c r="N166" s="22">
        <f>NMM!N75</f>
        <v>8.5404262319861886</v>
      </c>
      <c r="O166" s="22">
        <f>NMM!O75</f>
        <v>9.399052278251391</v>
      </c>
      <c r="P166" s="22">
        <f>NMM!P75</f>
        <v>9.6409886363705279</v>
      </c>
      <c r="Q166" s="22">
        <f>NMM!Q75</f>
        <v>9.4905461588359366</v>
      </c>
    </row>
    <row r="167" spans="1:17" x14ac:dyDescent="0.25">
      <c r="A167" s="21" t="s">
        <v>38</v>
      </c>
      <c r="B167" s="17">
        <f>NMM!B76</f>
        <v>7.6607567195292257</v>
      </c>
      <c r="C167" s="17">
        <f>NMM!C76</f>
        <v>7.9785887119217307</v>
      </c>
      <c r="D167" s="17">
        <f>NMM!D76</f>
        <v>8.1185306579138672</v>
      </c>
      <c r="E167" s="17">
        <f>NMM!E76</f>
        <v>7.7179037911659956</v>
      </c>
      <c r="F167" s="17">
        <f>NMM!F76</f>
        <v>8.010852958416157</v>
      </c>
      <c r="G167" s="17">
        <f>NMM!G76</f>
        <v>8.9435433187063502</v>
      </c>
      <c r="H167" s="17">
        <f>NMM!H76</f>
        <v>8.9548425500593503</v>
      </c>
      <c r="I167" s="17">
        <f>NMM!I76</f>
        <v>7.9853074025795037</v>
      </c>
      <c r="J167" s="17">
        <f>NMM!J76</f>
        <v>7.9247505236990916</v>
      </c>
      <c r="K167" s="17">
        <f>NMM!K76</f>
        <v>8.288240508852974</v>
      </c>
      <c r="L167" s="17">
        <f>NMM!L76</f>
        <v>7.9122239271043595</v>
      </c>
      <c r="M167" s="17">
        <f>NMM!M76</f>
        <v>8.0916587251255727</v>
      </c>
      <c r="N167" s="17">
        <f>NMM!N76</f>
        <v>9.0157546577989223</v>
      </c>
      <c r="O167" s="17">
        <f>NMM!O76</f>
        <v>13.427612676071362</v>
      </c>
      <c r="P167" s="17">
        <f>NMM!P76</f>
        <v>17.848970232016725</v>
      </c>
      <c r="Q167" s="17">
        <f>NMM!Q76</f>
        <v>22.500408219541722</v>
      </c>
    </row>
    <row r="168" spans="1:17" x14ac:dyDescent="0.25">
      <c r="A168" s="21" t="s">
        <v>37</v>
      </c>
      <c r="B168" s="17">
        <f>NMM!B77</f>
        <v>3.9434584752790109</v>
      </c>
      <c r="C168" s="17">
        <f>NMM!C77</f>
        <v>3.9083226325146359</v>
      </c>
      <c r="D168" s="17">
        <f>NMM!D77</f>
        <v>3.9944644338134059</v>
      </c>
      <c r="E168" s="17">
        <f>NMM!E77</f>
        <v>4.2724244732771206</v>
      </c>
      <c r="F168" s="17">
        <f>NMM!F77</f>
        <v>4.1426389459565938</v>
      </c>
      <c r="G168" s="17">
        <f>NMM!G77</f>
        <v>4.0678682673398248</v>
      </c>
      <c r="H168" s="17">
        <f>NMM!H77</f>
        <v>4.2855488621910505</v>
      </c>
      <c r="I168" s="17">
        <f>NMM!I77</f>
        <v>5.6379463447838223</v>
      </c>
      <c r="J168" s="17">
        <f>NMM!J77</f>
        <v>5.1209756645358517</v>
      </c>
      <c r="K168" s="17">
        <f>NMM!K77</f>
        <v>3.8745208425452096</v>
      </c>
      <c r="L168" s="17">
        <f>NMM!L77</f>
        <v>3.3899728253812271</v>
      </c>
      <c r="M168" s="17">
        <f>NMM!M77</f>
        <v>5.1802057110971962</v>
      </c>
      <c r="N168" s="17">
        <f>NMM!N77</f>
        <v>4.4513594920284172</v>
      </c>
      <c r="O168" s="17">
        <f>NMM!O77</f>
        <v>3.3505489851388637</v>
      </c>
      <c r="P168" s="17">
        <f>NMM!P77</f>
        <v>3.5892267448763837</v>
      </c>
      <c r="Q168" s="17">
        <f>NMM!Q77</f>
        <v>3.3195531807351624</v>
      </c>
    </row>
    <row r="169" spans="1:17" x14ac:dyDescent="0.25">
      <c r="A169" s="21" t="s">
        <v>57</v>
      </c>
      <c r="B169" s="17" t="str">
        <f>NMM!B78</f>
        <v/>
      </c>
      <c r="C169" s="17" t="str">
        <f>NMM!C78</f>
        <v/>
      </c>
      <c r="D169" s="17" t="str">
        <f>NMM!D78</f>
        <v/>
      </c>
      <c r="E169" s="17" t="str">
        <f>NMM!E78</f>
        <v/>
      </c>
      <c r="F169" s="17" t="str">
        <f>NMM!F78</f>
        <v/>
      </c>
      <c r="G169" s="17" t="str">
        <f>NMM!G78</f>
        <v/>
      </c>
      <c r="H169" s="17" t="str">
        <f>NMM!H78</f>
        <v/>
      </c>
      <c r="I169" s="17" t="str">
        <f>NMM!I78</f>
        <v/>
      </c>
      <c r="J169" s="17" t="str">
        <f>NMM!J78</f>
        <v/>
      </c>
      <c r="K169" s="17" t="str">
        <f>NMM!K78</f>
        <v/>
      </c>
      <c r="L169" s="17" t="str">
        <f>NMM!L78</f>
        <v/>
      </c>
      <c r="M169" s="17" t="str">
        <f>NMM!M78</f>
        <v/>
      </c>
      <c r="N169" s="17" t="str">
        <f>NMM!N78</f>
        <v/>
      </c>
      <c r="O169" s="17" t="str">
        <f>NMM!O78</f>
        <v/>
      </c>
      <c r="P169" s="17" t="str">
        <f>NMM!P78</f>
        <v/>
      </c>
      <c r="Q169" s="17" t="str">
        <f>NMM!Q78</f>
        <v/>
      </c>
    </row>
    <row r="170" spans="1:17" x14ac:dyDescent="0.25">
      <c r="A170" s="23" t="s">
        <v>9</v>
      </c>
      <c r="B170" s="22">
        <f>PPA!B73</f>
        <v>0</v>
      </c>
      <c r="C170" s="22">
        <f>PPA!C73</f>
        <v>0</v>
      </c>
      <c r="D170" s="22">
        <f>PPA!D73</f>
        <v>0</v>
      </c>
      <c r="E170" s="22">
        <f>PPA!E73</f>
        <v>0</v>
      </c>
      <c r="F170" s="22">
        <f>PPA!F73</f>
        <v>0</v>
      </c>
      <c r="G170" s="22">
        <f>PPA!G73</f>
        <v>0</v>
      </c>
      <c r="H170" s="22">
        <f>PPA!H73</f>
        <v>0</v>
      </c>
      <c r="I170" s="22">
        <f>PPA!I73</f>
        <v>0</v>
      </c>
      <c r="J170" s="22">
        <f>PPA!J73</f>
        <v>0</v>
      </c>
      <c r="K170" s="22">
        <f>PPA!K73</f>
        <v>0</v>
      </c>
      <c r="L170" s="22">
        <f>PPA!L73</f>
        <v>0</v>
      </c>
      <c r="M170" s="22">
        <f>PPA!M73</f>
        <v>0</v>
      </c>
      <c r="N170" s="22">
        <f>PPA!N73</f>
        <v>0</v>
      </c>
      <c r="O170" s="22">
        <f>PPA!O73</f>
        <v>0</v>
      </c>
      <c r="P170" s="22">
        <f>PPA!P73</f>
        <v>0</v>
      </c>
      <c r="Q170" s="22">
        <f>PPA!Q73</f>
        <v>0</v>
      </c>
    </row>
    <row r="171" spans="1:17" x14ac:dyDescent="0.25">
      <c r="A171" s="21" t="s">
        <v>35</v>
      </c>
      <c r="B171" s="17" t="str">
        <f>PPA!B74</f>
        <v/>
      </c>
      <c r="C171" s="17" t="str">
        <f>PPA!C74</f>
        <v/>
      </c>
      <c r="D171" s="17" t="str">
        <f>PPA!D74</f>
        <v/>
      </c>
      <c r="E171" s="17" t="str">
        <f>PPA!E74</f>
        <v/>
      </c>
      <c r="F171" s="17" t="str">
        <f>PPA!F74</f>
        <v/>
      </c>
      <c r="G171" s="17" t="str">
        <f>PPA!G74</f>
        <v/>
      </c>
      <c r="H171" s="17" t="str">
        <f>PPA!H74</f>
        <v/>
      </c>
      <c r="I171" s="17" t="str">
        <f>PPA!I74</f>
        <v/>
      </c>
      <c r="J171" s="17" t="str">
        <f>PPA!J74</f>
        <v/>
      </c>
      <c r="K171" s="17" t="str">
        <f>PPA!K74</f>
        <v/>
      </c>
      <c r="L171" s="17" t="str">
        <f>PPA!L74</f>
        <v/>
      </c>
      <c r="M171" s="17" t="str">
        <f>PPA!M74</f>
        <v/>
      </c>
      <c r="N171" s="17" t="str">
        <f>PPA!N74</f>
        <v/>
      </c>
      <c r="O171" s="17" t="str">
        <f>PPA!O74</f>
        <v/>
      </c>
      <c r="P171" s="17" t="str">
        <f>PPA!P74</f>
        <v/>
      </c>
      <c r="Q171" s="17" t="str">
        <f>PPA!Q74</f>
        <v/>
      </c>
    </row>
    <row r="172" spans="1:17" x14ac:dyDescent="0.25">
      <c r="A172" s="21" t="s">
        <v>56</v>
      </c>
      <c r="B172" s="17" t="str">
        <f>PPA!B75</f>
        <v/>
      </c>
      <c r="C172" s="17" t="str">
        <f>PPA!C75</f>
        <v/>
      </c>
      <c r="D172" s="17" t="str">
        <f>PPA!D75</f>
        <v/>
      </c>
      <c r="E172" s="17" t="str">
        <f>PPA!E75</f>
        <v/>
      </c>
      <c r="F172" s="17" t="str">
        <f>PPA!F75</f>
        <v/>
      </c>
      <c r="G172" s="17" t="str">
        <f>PPA!G75</f>
        <v/>
      </c>
      <c r="H172" s="17" t="str">
        <f>PPA!H75</f>
        <v/>
      </c>
      <c r="I172" s="17" t="str">
        <f>PPA!I75</f>
        <v/>
      </c>
      <c r="J172" s="17" t="str">
        <f>PPA!J75</f>
        <v/>
      </c>
      <c r="K172" s="17" t="str">
        <f>PPA!K75</f>
        <v/>
      </c>
      <c r="L172" s="17" t="str">
        <f>PPA!L75</f>
        <v/>
      </c>
      <c r="M172" s="17" t="str">
        <f>PPA!M75</f>
        <v/>
      </c>
      <c r="N172" s="17" t="str">
        <f>PPA!N75</f>
        <v/>
      </c>
      <c r="O172" s="17" t="str">
        <f>PPA!O75</f>
        <v/>
      </c>
      <c r="P172" s="17" t="str">
        <f>PPA!P75</f>
        <v/>
      </c>
      <c r="Q172" s="17" t="str">
        <f>PPA!Q75</f>
        <v/>
      </c>
    </row>
    <row r="173" spans="1:17" x14ac:dyDescent="0.25">
      <c r="A173" s="21" t="s">
        <v>55</v>
      </c>
      <c r="B173" s="17">
        <f>PPA!B76</f>
        <v>0</v>
      </c>
      <c r="C173" s="17">
        <f>PPA!C76</f>
        <v>0</v>
      </c>
      <c r="D173" s="17">
        <f>PPA!D76</f>
        <v>0</v>
      </c>
      <c r="E173" s="17">
        <f>PPA!E76</f>
        <v>0</v>
      </c>
      <c r="F173" s="17">
        <f>PPA!F76</f>
        <v>0</v>
      </c>
      <c r="G173" s="17">
        <f>PPA!G76</f>
        <v>0</v>
      </c>
      <c r="H173" s="17">
        <f>PPA!H76</f>
        <v>0</v>
      </c>
      <c r="I173" s="17">
        <f>PPA!I76</f>
        <v>0</v>
      </c>
      <c r="J173" s="17">
        <f>PPA!J76</f>
        <v>0</v>
      </c>
      <c r="K173" s="17">
        <f>PPA!K76</f>
        <v>0</v>
      </c>
      <c r="L173" s="17">
        <f>PPA!L76</f>
        <v>0</v>
      </c>
      <c r="M173" s="17">
        <f>PPA!M76</f>
        <v>0</v>
      </c>
      <c r="N173" s="17">
        <f>PPA!N76</f>
        <v>0</v>
      </c>
      <c r="O173" s="17">
        <f>PPA!O76</f>
        <v>0</v>
      </c>
      <c r="P173" s="17">
        <f>PPA!P76</f>
        <v>0</v>
      </c>
      <c r="Q173" s="17">
        <f>PPA!Q76</f>
        <v>0</v>
      </c>
    </row>
    <row r="174" spans="1:17" x14ac:dyDescent="0.25">
      <c r="A174" s="20" t="s">
        <v>54</v>
      </c>
      <c r="B174" s="19">
        <f>FBT!B$37</f>
        <v>0.85549376257511012</v>
      </c>
      <c r="C174" s="19">
        <f>FBT!C$37</f>
        <v>0.84067575576425069</v>
      </c>
      <c r="D174" s="19">
        <f>FBT!D$37</f>
        <v>0.74984220790164335</v>
      </c>
      <c r="E174" s="19">
        <f>FBT!E$37</f>
        <v>0.71885117865862969</v>
      </c>
      <c r="F174" s="19">
        <f>FBT!F$37</f>
        <v>0.65404832611407737</v>
      </c>
      <c r="G174" s="19">
        <f>FBT!G$37</f>
        <v>0.59902135963106529</v>
      </c>
      <c r="H174" s="19">
        <f>FBT!H$37</f>
        <v>0.94504825598864806</v>
      </c>
      <c r="I174" s="19">
        <f>FBT!I$37</f>
        <v>0.87736224714895816</v>
      </c>
      <c r="J174" s="19">
        <f>FBT!J$37</f>
        <v>0.82650362068192085</v>
      </c>
      <c r="K174" s="19">
        <f>FBT!K$37</f>
        <v>0.82006523430336042</v>
      </c>
      <c r="L174" s="19">
        <f>FBT!L$37</f>
        <v>0.77655498821310431</v>
      </c>
      <c r="M174" s="19">
        <f>FBT!M$37</f>
        <v>0.92574169354509028</v>
      </c>
      <c r="N174" s="19">
        <f>FBT!N$37</f>
        <v>1.5791807993727376</v>
      </c>
      <c r="O174" s="19">
        <f>FBT!O$37</f>
        <v>1.4935683151183394</v>
      </c>
      <c r="P174" s="19">
        <f>FBT!P$37</f>
        <v>1.6507823909504364</v>
      </c>
      <c r="Q174" s="19">
        <f>FBT!Q$37</f>
        <v>1.547128728219247</v>
      </c>
    </row>
    <row r="175" spans="1:17" x14ac:dyDescent="0.25">
      <c r="A175" s="18" t="s">
        <v>53</v>
      </c>
      <c r="B175" s="17">
        <f>TRE!B$37</f>
        <v>0</v>
      </c>
      <c r="C175" s="17">
        <f>TRE!C$37</f>
        <v>0</v>
      </c>
      <c r="D175" s="17">
        <f>TRE!D$37</f>
        <v>0</v>
      </c>
      <c r="E175" s="17">
        <f>TRE!E$37</f>
        <v>0</v>
      </c>
      <c r="F175" s="17">
        <f>TRE!F$37</f>
        <v>0</v>
      </c>
      <c r="G175" s="17">
        <f>TRE!G$37</f>
        <v>0</v>
      </c>
      <c r="H175" s="17">
        <f>TRE!H$37</f>
        <v>0</v>
      </c>
      <c r="I175" s="17">
        <f>TRE!I$37</f>
        <v>0</v>
      </c>
      <c r="J175" s="17">
        <f>TRE!J$37</f>
        <v>0</v>
      </c>
      <c r="K175" s="17">
        <f>TRE!K$37</f>
        <v>0</v>
      </c>
      <c r="L175" s="17">
        <f>TRE!L$37</f>
        <v>0</v>
      </c>
      <c r="M175" s="17">
        <f>TRE!M$37</f>
        <v>0</v>
      </c>
      <c r="N175" s="17">
        <f>TRE!N$37</f>
        <v>0</v>
      </c>
      <c r="O175" s="17">
        <f>TRE!O$37</f>
        <v>0</v>
      </c>
      <c r="P175" s="17">
        <f>TRE!P$37</f>
        <v>0</v>
      </c>
      <c r="Q175" s="17">
        <f>TRE!Q$37</f>
        <v>0</v>
      </c>
    </row>
    <row r="176" spans="1:17" x14ac:dyDescent="0.25">
      <c r="A176" s="18" t="s">
        <v>52</v>
      </c>
      <c r="B176" s="17">
        <f>MAE!B$37</f>
        <v>0</v>
      </c>
      <c r="C176" s="17">
        <f>MAE!C$37</f>
        <v>0</v>
      </c>
      <c r="D176" s="17">
        <f>MAE!D$37</f>
        <v>0</v>
      </c>
      <c r="E176" s="17">
        <f>MAE!E$37</f>
        <v>0</v>
      </c>
      <c r="F176" s="17">
        <f>MAE!F$37</f>
        <v>0</v>
      </c>
      <c r="G176" s="17">
        <f>MAE!G$37</f>
        <v>0</v>
      </c>
      <c r="H176" s="17">
        <f>MAE!H$37</f>
        <v>0</v>
      </c>
      <c r="I176" s="17">
        <f>MAE!I$37</f>
        <v>0</v>
      </c>
      <c r="J176" s="17">
        <f>MAE!J$37</f>
        <v>0</v>
      </c>
      <c r="K176" s="17">
        <f>MAE!K$37</f>
        <v>0</v>
      </c>
      <c r="L176" s="17">
        <f>MAE!L$37</f>
        <v>0</v>
      </c>
      <c r="M176" s="17">
        <f>MAE!M$37</f>
        <v>0</v>
      </c>
      <c r="N176" s="17">
        <f>MAE!N$37</f>
        <v>0</v>
      </c>
      <c r="O176" s="17">
        <f>MAE!O$37</f>
        <v>0</v>
      </c>
      <c r="P176" s="17">
        <f>MAE!P$37</f>
        <v>0</v>
      </c>
      <c r="Q176" s="17">
        <f>MAE!Q$37</f>
        <v>0</v>
      </c>
    </row>
    <row r="177" spans="1:17" x14ac:dyDescent="0.25">
      <c r="A177" s="18" t="s">
        <v>51</v>
      </c>
      <c r="B177" s="17">
        <f>TEL!B$37</f>
        <v>0</v>
      </c>
      <c r="C177" s="17">
        <f>TEL!C$37</f>
        <v>0</v>
      </c>
      <c r="D177" s="17">
        <f>TEL!D$37</f>
        <v>0</v>
      </c>
      <c r="E177" s="17">
        <f>TEL!E$37</f>
        <v>0</v>
      </c>
      <c r="F177" s="17">
        <f>TEL!F$37</f>
        <v>0</v>
      </c>
      <c r="G177" s="17">
        <f>TEL!G$37</f>
        <v>0</v>
      </c>
      <c r="H177" s="17">
        <f>TEL!H$37</f>
        <v>0</v>
      </c>
      <c r="I177" s="17">
        <f>TEL!I$37</f>
        <v>0</v>
      </c>
      <c r="J177" s="17">
        <f>TEL!J$37</f>
        <v>0</v>
      </c>
      <c r="K177" s="17">
        <f>TEL!K$37</f>
        <v>0</v>
      </c>
      <c r="L177" s="17">
        <f>TEL!L$37</f>
        <v>0</v>
      </c>
      <c r="M177" s="17">
        <f>TEL!M$37</f>
        <v>0</v>
      </c>
      <c r="N177" s="17">
        <f>TEL!N$37</f>
        <v>0</v>
      </c>
      <c r="O177" s="17">
        <f>TEL!O$37</f>
        <v>0</v>
      </c>
      <c r="P177" s="17">
        <f>TEL!P$37</f>
        <v>0</v>
      </c>
      <c r="Q177" s="17">
        <f>TEL!Q$37</f>
        <v>0</v>
      </c>
    </row>
    <row r="178" spans="1:17" x14ac:dyDescent="0.25">
      <c r="A178" s="18" t="s">
        <v>50</v>
      </c>
      <c r="B178" s="17">
        <f>WWP!B$37</f>
        <v>0</v>
      </c>
      <c r="C178" s="17">
        <f>WWP!C$37</f>
        <v>0</v>
      </c>
      <c r="D178" s="17">
        <f>WWP!D$37</f>
        <v>0</v>
      </c>
      <c r="E178" s="17">
        <f>WWP!E$37</f>
        <v>0</v>
      </c>
      <c r="F178" s="17">
        <f>WWP!F$37</f>
        <v>0</v>
      </c>
      <c r="G178" s="17">
        <f>WWP!G$37</f>
        <v>0</v>
      </c>
      <c r="H178" s="17">
        <f>WWP!H$37</f>
        <v>0</v>
      </c>
      <c r="I178" s="17">
        <f>WWP!I$37</f>
        <v>0</v>
      </c>
      <c r="J178" s="17">
        <f>WWP!J$37</f>
        <v>0</v>
      </c>
      <c r="K178" s="17">
        <f>WWP!K$37</f>
        <v>0</v>
      </c>
      <c r="L178" s="17">
        <f>WWP!L$37</f>
        <v>0</v>
      </c>
      <c r="M178" s="17">
        <f>WWP!M$37</f>
        <v>0</v>
      </c>
      <c r="N178" s="17">
        <f>WWP!N$37</f>
        <v>0</v>
      </c>
      <c r="O178" s="17">
        <f>WWP!O$37</f>
        <v>0</v>
      </c>
      <c r="P178" s="17">
        <f>WWP!P$37</f>
        <v>0</v>
      </c>
      <c r="Q178" s="17">
        <f>WWP!Q$37</f>
        <v>0</v>
      </c>
    </row>
    <row r="179" spans="1:17" x14ac:dyDescent="0.25">
      <c r="A179" s="16" t="s">
        <v>49</v>
      </c>
      <c r="B179" s="15">
        <f>OIS!B$37</f>
        <v>2.2850988987508196</v>
      </c>
      <c r="C179" s="15">
        <f>OIS!C$37</f>
        <v>2.2700242612092389</v>
      </c>
      <c r="D179" s="15">
        <f>OIS!D$37</f>
        <v>2.2050210639358645</v>
      </c>
      <c r="E179" s="15">
        <f>OIS!E$37</f>
        <v>2.1753574774170588</v>
      </c>
      <c r="F179" s="15">
        <f>OIS!F$37</f>
        <v>2.2735108101346801</v>
      </c>
      <c r="G179" s="15">
        <f>OIS!G$37</f>
        <v>2.786118366650411</v>
      </c>
      <c r="H179" s="15">
        <f>OIS!H$37</f>
        <v>2.6559585731876298</v>
      </c>
      <c r="I179" s="15">
        <f>OIS!I$37</f>
        <v>2.6108907781290451</v>
      </c>
      <c r="J179" s="15">
        <f>OIS!J$37</f>
        <v>2.5442359187906782</v>
      </c>
      <c r="K179" s="15">
        <f>OIS!K$37</f>
        <v>2.4576382028437043</v>
      </c>
      <c r="L179" s="15">
        <f>OIS!L$37</f>
        <v>2.4516972541832645</v>
      </c>
      <c r="M179" s="15">
        <f>OIS!M$37</f>
        <v>2.6718292009199454</v>
      </c>
      <c r="N179" s="15">
        <f>OIS!N$37</f>
        <v>2.2445722494276645</v>
      </c>
      <c r="O179" s="15">
        <f>OIS!O$37</f>
        <v>2.0776031400538342</v>
      </c>
      <c r="P179" s="15">
        <f>OIS!P$37</f>
        <v>2.0565402566282724</v>
      </c>
      <c r="Q179" s="15">
        <f>OIS!Q$37</f>
        <v>2.0882555737680812</v>
      </c>
    </row>
  </sheetData>
  <pageMargins left="0.39370078740157483" right="0.39370078740157483" top="0.39370078740157483" bottom="0.39370078740157483" header="0.31496062992125984" footer="0.31496062992125984"/>
  <pageSetup paperSize="9" scale="5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Q4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tr">
        <f>index!$A$1&amp;": Industry Summary / final energy consumption"</f>
        <v>CY: Industry Summary / final energy consumption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2.75" x14ac:dyDescent="0.25">
      <c r="A3" s="80" t="s">
        <v>89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x14ac:dyDescent="0.25">
      <c r="A4" s="40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12.75" x14ac:dyDescent="0.25">
      <c r="A5" s="97" t="s">
        <v>88</v>
      </c>
      <c r="B5" s="96">
        <f t="shared" ref="B5" si="0">SUM(B6:B10,B15,B26)</f>
        <v>269.54383187245139</v>
      </c>
      <c r="C5" s="96">
        <f t="shared" ref="C5:Q5" si="1">SUM(C6:C10,C15,C26)</f>
        <v>251.45422271656744</v>
      </c>
      <c r="D5" s="96">
        <f t="shared" si="1"/>
        <v>257.57557745845423</v>
      </c>
      <c r="E5" s="96">
        <f t="shared" si="1"/>
        <v>271.24474985066223</v>
      </c>
      <c r="F5" s="96">
        <f t="shared" si="1"/>
        <v>293.1572286142237</v>
      </c>
      <c r="G5" s="96">
        <f t="shared" si="1"/>
        <v>289.16883328058969</v>
      </c>
      <c r="H5" s="96">
        <f t="shared" si="1"/>
        <v>282.10302863958685</v>
      </c>
      <c r="I5" s="96">
        <f t="shared" si="1"/>
        <v>291.15765331618587</v>
      </c>
      <c r="J5" s="96">
        <f t="shared" si="1"/>
        <v>296.19123999999994</v>
      </c>
      <c r="K5" s="96">
        <f t="shared" si="1"/>
        <v>259.93435999999991</v>
      </c>
      <c r="L5" s="96">
        <f t="shared" si="1"/>
        <v>234.91303522760791</v>
      </c>
      <c r="M5" s="96">
        <f t="shared" si="1"/>
        <v>207.83405412666121</v>
      </c>
      <c r="N5" s="96">
        <f t="shared" si="1"/>
        <v>171.32842282547244</v>
      </c>
      <c r="O5" s="96">
        <f t="shared" si="1"/>
        <v>184.18639660367205</v>
      </c>
      <c r="P5" s="96">
        <f t="shared" si="1"/>
        <v>221.37175994068815</v>
      </c>
      <c r="Q5" s="96">
        <f t="shared" si="1"/>
        <v>201.05384652819649</v>
      </c>
    </row>
    <row r="6" spans="1:17" x14ac:dyDescent="0.25">
      <c r="A6" s="76" t="s">
        <v>83</v>
      </c>
      <c r="B6" s="95">
        <v>1.5184075952893836</v>
      </c>
      <c r="C6" s="95">
        <v>1.4506844878944822</v>
      </c>
      <c r="D6" s="95">
        <v>1.4791555431251671</v>
      </c>
      <c r="E6" s="95">
        <v>1.5549625325946153</v>
      </c>
      <c r="F6" s="95">
        <v>1.6487828398234294</v>
      </c>
      <c r="G6" s="95">
        <v>1.7325827348093987</v>
      </c>
      <c r="H6" s="95">
        <v>1.7421808273362889</v>
      </c>
      <c r="I6" s="95">
        <v>1.8725559279878996</v>
      </c>
      <c r="J6" s="95">
        <v>1.9074933264055982</v>
      </c>
      <c r="K6" s="95">
        <v>1.6924631650143944</v>
      </c>
      <c r="L6" s="95">
        <v>1.5872585150082479</v>
      </c>
      <c r="M6" s="95">
        <v>1.5649782675976225</v>
      </c>
      <c r="N6" s="95">
        <v>1.4638996905166985</v>
      </c>
      <c r="O6" s="95">
        <v>1.3055913683875011</v>
      </c>
      <c r="P6" s="95">
        <v>1.4152967870916013</v>
      </c>
      <c r="Q6" s="95">
        <v>1.2897887600752456</v>
      </c>
    </row>
    <row r="7" spans="1:17" x14ac:dyDescent="0.25">
      <c r="A7" s="76" t="s">
        <v>82</v>
      </c>
      <c r="B7" s="95">
        <v>1.0282315183027186</v>
      </c>
      <c r="C7" s="95">
        <v>1.005839478145875</v>
      </c>
      <c r="D7" s="95">
        <v>1.0387700582224997</v>
      </c>
      <c r="E7" s="95">
        <v>1.0913676453182832</v>
      </c>
      <c r="F7" s="95">
        <v>1.1347880689636984</v>
      </c>
      <c r="G7" s="95">
        <v>1.1078641466414725</v>
      </c>
      <c r="H7" s="95">
        <v>1.1877504917078887</v>
      </c>
      <c r="I7" s="95">
        <v>1.1892903846126563</v>
      </c>
      <c r="J7" s="95">
        <v>1.2271042514790083</v>
      </c>
      <c r="K7" s="95">
        <v>1.1762424128667446</v>
      </c>
      <c r="L7" s="95">
        <v>1.1214407341874657</v>
      </c>
      <c r="M7" s="95">
        <v>1.0115711703264449</v>
      </c>
      <c r="N7" s="95">
        <v>1.2311653167031722</v>
      </c>
      <c r="O7" s="95">
        <v>1.1615060405662858</v>
      </c>
      <c r="P7" s="95">
        <v>1.3589971572589497</v>
      </c>
      <c r="Q7" s="95">
        <v>1.3139828550219337</v>
      </c>
    </row>
    <row r="8" spans="1:17" x14ac:dyDescent="0.25">
      <c r="A8" s="76" t="s">
        <v>81</v>
      </c>
      <c r="B8" s="95">
        <v>2.6964597227913476</v>
      </c>
      <c r="C8" s="95">
        <v>2.6038657880660949</v>
      </c>
      <c r="D8" s="95">
        <v>2.6848102934486868</v>
      </c>
      <c r="E8" s="95">
        <v>2.8391711150084684</v>
      </c>
      <c r="F8" s="95">
        <v>3.0337351428233275</v>
      </c>
      <c r="G8" s="95">
        <v>3.07830967765207</v>
      </c>
      <c r="H8" s="95">
        <v>3.1975100204962308</v>
      </c>
      <c r="I8" s="95">
        <v>3.5644984129049813</v>
      </c>
      <c r="J8" s="95">
        <v>3.6704098515272836</v>
      </c>
      <c r="K8" s="95">
        <v>3.2808683139487913</v>
      </c>
      <c r="L8" s="95">
        <v>3.1173214273762309</v>
      </c>
      <c r="M8" s="95">
        <v>3.0821707660579944</v>
      </c>
      <c r="N8" s="95">
        <v>3.4482547768343825</v>
      </c>
      <c r="O8" s="95">
        <v>2.8430034261087611</v>
      </c>
      <c r="P8" s="95">
        <v>2.9747197517153481</v>
      </c>
      <c r="Q8" s="95">
        <v>2.7614372870949193</v>
      </c>
    </row>
    <row r="9" spans="1:17" x14ac:dyDescent="0.25">
      <c r="A9" s="76" t="s">
        <v>80</v>
      </c>
      <c r="B9" s="95">
        <v>1.3656085329230736</v>
      </c>
      <c r="C9" s="95">
        <v>1.3393311812039195</v>
      </c>
      <c r="D9" s="95">
        <v>1.388531093820879</v>
      </c>
      <c r="E9" s="95">
        <v>1.4839185418623899</v>
      </c>
      <c r="F9" s="95">
        <v>1.5612482708586604</v>
      </c>
      <c r="G9" s="95">
        <v>1.592296768410338</v>
      </c>
      <c r="H9" s="95">
        <v>1.7292752442137145</v>
      </c>
      <c r="I9" s="95">
        <v>1.8888134883529157</v>
      </c>
      <c r="J9" s="95">
        <v>1.9588097563676041</v>
      </c>
      <c r="K9" s="95">
        <v>1.8842788761508835</v>
      </c>
      <c r="L9" s="95">
        <v>1.8440430524804405</v>
      </c>
      <c r="M9" s="95">
        <v>1.8126731309616351</v>
      </c>
      <c r="N9" s="95">
        <v>2.3962104823367234</v>
      </c>
      <c r="O9" s="95">
        <v>1.9379400361314287</v>
      </c>
      <c r="P9" s="95">
        <v>2.1115900832383749</v>
      </c>
      <c r="Q9" s="95">
        <v>2.1041250339136832</v>
      </c>
    </row>
    <row r="10" spans="1:17" x14ac:dyDescent="0.25">
      <c r="A10" s="94" t="s">
        <v>79</v>
      </c>
      <c r="B10" s="93">
        <f t="shared" ref="B10" si="2">SUM(B11:B14)</f>
        <v>1.5825821013699175</v>
      </c>
      <c r="C10" s="93">
        <f t="shared" ref="C10:Q10" si="3">SUM(C11:C14)</f>
        <v>1.5551013226852575</v>
      </c>
      <c r="D10" s="93">
        <f t="shared" si="3"/>
        <v>1.5803420990510435</v>
      </c>
      <c r="E10" s="93">
        <f t="shared" si="3"/>
        <v>1.6639128090085111</v>
      </c>
      <c r="F10" s="93">
        <f t="shared" si="3"/>
        <v>1.7262616598915108</v>
      </c>
      <c r="G10" s="93">
        <f t="shared" si="3"/>
        <v>1.8733601528316641</v>
      </c>
      <c r="H10" s="93">
        <f t="shared" si="3"/>
        <v>1.9303610002371272</v>
      </c>
      <c r="I10" s="93">
        <f t="shared" si="3"/>
        <v>2.0170712505210151</v>
      </c>
      <c r="J10" s="93">
        <f t="shared" si="3"/>
        <v>2.0823618235163122</v>
      </c>
      <c r="K10" s="93">
        <f t="shared" si="3"/>
        <v>1.9330396815546418</v>
      </c>
      <c r="L10" s="93">
        <f t="shared" si="3"/>
        <v>1.8421729035829253</v>
      </c>
      <c r="M10" s="93">
        <f t="shared" si="3"/>
        <v>1.8164557840079596</v>
      </c>
      <c r="N10" s="93">
        <f t="shared" si="3"/>
        <v>1.7800556389045026</v>
      </c>
      <c r="O10" s="93">
        <f t="shared" si="3"/>
        <v>1.5589875617685993</v>
      </c>
      <c r="P10" s="93">
        <f t="shared" si="3"/>
        <v>1.6913029951428518</v>
      </c>
      <c r="Q10" s="93">
        <f t="shared" si="3"/>
        <v>1.5878256242825892</v>
      </c>
    </row>
    <row r="11" spans="1:17" x14ac:dyDescent="0.25">
      <c r="A11" s="92" t="s">
        <v>68</v>
      </c>
      <c r="B11" s="91">
        <v>0.13963799879954056</v>
      </c>
      <c r="C11" s="91">
        <v>0.13085347154410271</v>
      </c>
      <c r="D11" s="91">
        <v>0.13240364493983309</v>
      </c>
      <c r="E11" s="91">
        <v>0.13905758179461011</v>
      </c>
      <c r="F11" s="91">
        <v>0.15367416362963796</v>
      </c>
      <c r="G11" s="91">
        <v>0.17869740328835365</v>
      </c>
      <c r="H11" s="91">
        <v>0.16593548808697373</v>
      </c>
      <c r="I11" s="91">
        <v>0.17630127150188479</v>
      </c>
      <c r="J11" s="91">
        <v>0.17661389720787296</v>
      </c>
      <c r="K11" s="91">
        <v>0.15053965435881636</v>
      </c>
      <c r="L11" s="91">
        <v>0.138232470993846</v>
      </c>
      <c r="M11" s="91">
        <v>0.1435378770332707</v>
      </c>
      <c r="N11" s="91">
        <v>0.13599652147206212</v>
      </c>
      <c r="O11" s="91">
        <v>9.2704001386155477E-2</v>
      </c>
      <c r="P11" s="91">
        <v>0.14896608334317457</v>
      </c>
      <c r="Q11" s="91">
        <v>0.13661749751722627</v>
      </c>
    </row>
    <row r="12" spans="1:17" x14ac:dyDescent="0.25">
      <c r="A12" s="92" t="s">
        <v>66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72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0" t="s">
        <v>21</v>
      </c>
      <c r="B14" s="89">
        <v>1.4429441025703769</v>
      </c>
      <c r="C14" s="89">
        <v>1.4242478511411547</v>
      </c>
      <c r="D14" s="89">
        <v>1.4479384541112104</v>
      </c>
      <c r="E14" s="89">
        <v>1.5248552272139011</v>
      </c>
      <c r="F14" s="89">
        <v>1.5725874962618729</v>
      </c>
      <c r="G14" s="89">
        <v>1.6946627495433104</v>
      </c>
      <c r="H14" s="89">
        <v>1.7644255121501535</v>
      </c>
      <c r="I14" s="89">
        <v>1.8407699790191305</v>
      </c>
      <c r="J14" s="89">
        <v>1.9057479263084394</v>
      </c>
      <c r="K14" s="89">
        <v>1.7825000271958253</v>
      </c>
      <c r="L14" s="89">
        <v>1.7039404325890792</v>
      </c>
      <c r="M14" s="89">
        <v>1.6729179069746889</v>
      </c>
      <c r="N14" s="89">
        <v>1.6440591174324404</v>
      </c>
      <c r="O14" s="89">
        <v>1.4662835603824438</v>
      </c>
      <c r="P14" s="89">
        <v>1.5423369117996772</v>
      </c>
      <c r="Q14" s="89">
        <v>1.4512081267653629</v>
      </c>
    </row>
    <row r="15" spans="1:17" x14ac:dyDescent="0.25">
      <c r="A15" s="86" t="s">
        <v>87</v>
      </c>
      <c r="B15" s="85">
        <f t="shared" ref="B15" si="4">SUM(B16:B25)</f>
        <v>9.9288435653949954</v>
      </c>
      <c r="C15" s="85">
        <f t="shared" ref="C15:Q15" si="5">SUM(C16:C25)</f>
        <v>9.6172790742335899</v>
      </c>
      <c r="D15" s="85">
        <f t="shared" si="5"/>
        <v>9.2669073575077352</v>
      </c>
      <c r="E15" s="85">
        <f t="shared" si="5"/>
        <v>9.6370888699723185</v>
      </c>
      <c r="F15" s="85">
        <f t="shared" si="5"/>
        <v>14.916391672158024</v>
      </c>
      <c r="G15" s="85">
        <f t="shared" si="5"/>
        <v>22.54757807187492</v>
      </c>
      <c r="H15" s="85">
        <f t="shared" si="5"/>
        <v>22.658098332266782</v>
      </c>
      <c r="I15" s="85">
        <f t="shared" si="5"/>
        <v>24.988134687966504</v>
      </c>
      <c r="J15" s="85">
        <f t="shared" si="5"/>
        <v>23.922448640687659</v>
      </c>
      <c r="K15" s="85">
        <f t="shared" si="5"/>
        <v>20.07357862931201</v>
      </c>
      <c r="L15" s="85">
        <f t="shared" si="5"/>
        <v>19.306699926145363</v>
      </c>
      <c r="M15" s="85">
        <f t="shared" si="5"/>
        <v>27.408579640626073</v>
      </c>
      <c r="N15" s="85">
        <f t="shared" si="5"/>
        <v>22.353586774026262</v>
      </c>
      <c r="O15" s="85">
        <f t="shared" si="5"/>
        <v>16.95989960377495</v>
      </c>
      <c r="P15" s="85">
        <f t="shared" si="5"/>
        <v>22.028615844095295</v>
      </c>
      <c r="Q15" s="85">
        <f t="shared" si="5"/>
        <v>18.047893287145925</v>
      </c>
    </row>
    <row r="16" spans="1:17" x14ac:dyDescent="0.25">
      <c r="A16" s="88" t="s">
        <v>33</v>
      </c>
      <c r="B16" s="87">
        <v>1.4770135328357383</v>
      </c>
      <c r="C16" s="87">
        <v>1.6505599649736267</v>
      </c>
      <c r="D16" s="87">
        <v>1.638178273718202</v>
      </c>
      <c r="E16" s="87">
        <v>1.6371915606287837</v>
      </c>
      <c r="F16" s="87">
        <v>1.7512166302854895</v>
      </c>
      <c r="G16" s="87">
        <v>2.0599479589847367</v>
      </c>
      <c r="H16" s="87">
        <v>2.1632993265238936</v>
      </c>
      <c r="I16" s="87">
        <v>2.0950830593729415</v>
      </c>
      <c r="J16" s="87">
        <v>1.932620127065986</v>
      </c>
      <c r="K16" s="87">
        <v>1.2202167767935688</v>
      </c>
      <c r="L16" s="87">
        <v>1.3142253150410454</v>
      </c>
      <c r="M16" s="87">
        <v>0.87621566483940461</v>
      </c>
      <c r="N16" s="87">
        <v>0</v>
      </c>
      <c r="O16" s="87">
        <v>0</v>
      </c>
      <c r="P16" s="87">
        <v>0.62302353886691408</v>
      </c>
      <c r="Q16" s="87">
        <v>0.67368648048385582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3.3995300000000008</v>
      </c>
      <c r="I18" s="87">
        <v>3.3988199999999962</v>
      </c>
      <c r="J18" s="87">
        <v>3.3935600000000026</v>
      </c>
      <c r="K18" s="87">
        <v>3.4013399999999989</v>
      </c>
      <c r="L18" s="87">
        <v>3.392720829488121</v>
      </c>
      <c r="M18" s="87">
        <v>4.5299196263727657</v>
      </c>
      <c r="N18" s="87">
        <v>5.6548576852326295</v>
      </c>
      <c r="O18" s="87">
        <v>4.51790130653837</v>
      </c>
      <c r="P18" s="87">
        <v>3.3840024676655496</v>
      </c>
      <c r="Q18" s="87">
        <v>2.2684598246383101</v>
      </c>
    </row>
    <row r="19" spans="1:17" x14ac:dyDescent="0.25">
      <c r="A19" s="88" t="s">
        <v>68</v>
      </c>
      <c r="B19" s="87">
        <v>5.3161792127937915</v>
      </c>
      <c r="C19" s="87">
        <v>5.3935953621001413</v>
      </c>
      <c r="D19" s="87">
        <v>4.9839128715305296</v>
      </c>
      <c r="E19" s="87">
        <v>5.1219518715041223</v>
      </c>
      <c r="F19" s="87">
        <v>4.4663672611888927</v>
      </c>
      <c r="G19" s="87">
        <v>3.4159188814562587</v>
      </c>
      <c r="H19" s="87">
        <v>3.7635527963465614</v>
      </c>
      <c r="I19" s="87">
        <v>3.5029827971687206</v>
      </c>
      <c r="J19" s="87">
        <v>3.3711574241889668</v>
      </c>
      <c r="K19" s="87">
        <v>3.2371160234238183</v>
      </c>
      <c r="L19" s="87">
        <v>2.9362989675785145</v>
      </c>
      <c r="M19" s="87">
        <v>3.1942413925608482</v>
      </c>
      <c r="N19" s="87">
        <v>4.0424311766648051</v>
      </c>
      <c r="O19" s="87">
        <v>2.0346519245210879</v>
      </c>
      <c r="P19" s="87">
        <v>1.6585652058381153</v>
      </c>
      <c r="Q19" s="87">
        <v>3.0731484564161278</v>
      </c>
    </row>
    <row r="20" spans="1:17" x14ac:dyDescent="0.25">
      <c r="A20" s="88" t="s">
        <v>29</v>
      </c>
      <c r="B20" s="87">
        <v>3.1356508197654662</v>
      </c>
      <c r="C20" s="87">
        <v>2.5731237471598218</v>
      </c>
      <c r="D20" s="87">
        <v>2.6448162122590042</v>
      </c>
      <c r="E20" s="87">
        <v>2.8779454378394123</v>
      </c>
      <c r="F20" s="87">
        <v>2.9981477806836443</v>
      </c>
      <c r="G20" s="87">
        <v>13.938504114639505</v>
      </c>
      <c r="H20" s="87">
        <v>13.331716209396326</v>
      </c>
      <c r="I20" s="87">
        <v>15.991248831424844</v>
      </c>
      <c r="J20" s="87">
        <v>15.225111089432703</v>
      </c>
      <c r="K20" s="87">
        <v>12.214905829094626</v>
      </c>
      <c r="L20" s="87">
        <v>11.663454814037681</v>
      </c>
      <c r="M20" s="87">
        <v>18.808202956853055</v>
      </c>
      <c r="N20" s="87">
        <v>12.65629791212883</v>
      </c>
      <c r="O20" s="87">
        <v>10.407346372715491</v>
      </c>
      <c r="P20" s="87">
        <v>15.312605380803459</v>
      </c>
      <c r="Q20" s="87">
        <v>11.865161247829391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5.7006600000000001</v>
      </c>
      <c r="G21" s="87">
        <v>3.13320711679442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66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1.0504192509212542</v>
      </c>
      <c r="Q24" s="87">
        <v>0.16743727777823941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86" t="s">
        <v>85</v>
      </c>
      <c r="B26" s="85">
        <f t="shared" ref="B26" si="6">SUM(B27:B36)</f>
        <v>251.42369883637997</v>
      </c>
      <c r="C26" s="85">
        <f t="shared" ref="C26:Q26" si="7">SUM(C27:C36)</f>
        <v>233.88212138433823</v>
      </c>
      <c r="D26" s="85">
        <f t="shared" si="7"/>
        <v>240.13706101327824</v>
      </c>
      <c r="E26" s="85">
        <f t="shared" si="7"/>
        <v>252.97432833689763</v>
      </c>
      <c r="F26" s="85">
        <f t="shared" si="7"/>
        <v>269.13602095970504</v>
      </c>
      <c r="G26" s="85">
        <f t="shared" si="7"/>
        <v>257.23684172836982</v>
      </c>
      <c r="H26" s="85">
        <f t="shared" si="7"/>
        <v>249.65785272332883</v>
      </c>
      <c r="I26" s="85">
        <f t="shared" si="7"/>
        <v>255.63728916383991</v>
      </c>
      <c r="J26" s="85">
        <f t="shared" si="7"/>
        <v>261.42261235001649</v>
      </c>
      <c r="K26" s="85">
        <f t="shared" si="7"/>
        <v>229.89388892115244</v>
      </c>
      <c r="L26" s="85">
        <f t="shared" si="7"/>
        <v>206.09409866882723</v>
      </c>
      <c r="M26" s="85">
        <f t="shared" si="7"/>
        <v>171.13762536708347</v>
      </c>
      <c r="N26" s="85">
        <f t="shared" si="7"/>
        <v>138.65525014615071</v>
      </c>
      <c r="O26" s="85">
        <f t="shared" si="7"/>
        <v>158.41946856693451</v>
      </c>
      <c r="P26" s="85">
        <f t="shared" si="7"/>
        <v>189.79123732214572</v>
      </c>
      <c r="Q26" s="85">
        <f t="shared" si="7"/>
        <v>173.94879368066219</v>
      </c>
    </row>
    <row r="27" spans="1:17" x14ac:dyDescent="0.25">
      <c r="A27" s="84" t="s">
        <v>33</v>
      </c>
      <c r="B27" s="83">
        <v>30.886317244953037</v>
      </c>
      <c r="C27" s="83">
        <v>32.351630035026275</v>
      </c>
      <c r="D27" s="83">
        <v>31.769871726281799</v>
      </c>
      <c r="E27" s="83">
        <v>32.960698439371427</v>
      </c>
      <c r="F27" s="83">
        <v>37.249973369714596</v>
      </c>
      <c r="G27" s="83">
        <v>33.480640100461372</v>
      </c>
      <c r="H27" s="83">
        <v>36.536700673476112</v>
      </c>
      <c r="I27" s="83">
        <v>31.10491694062706</v>
      </c>
      <c r="J27" s="83">
        <v>26.067019872934019</v>
      </c>
      <c r="K27" s="83">
        <v>13.27860322320644</v>
      </c>
      <c r="L27" s="83">
        <v>15.333333679895453</v>
      </c>
      <c r="M27" s="83">
        <v>6.456353361624716</v>
      </c>
      <c r="N27" s="83">
        <v>0</v>
      </c>
      <c r="O27" s="83">
        <v>0</v>
      </c>
      <c r="P27" s="83">
        <v>1.5982623775061486</v>
      </c>
      <c r="Q27" s="83">
        <v>3.0045091186111779</v>
      </c>
    </row>
    <row r="28" spans="1:17" x14ac:dyDescent="0.25">
      <c r="A28" s="84" t="s">
        <v>47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8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2.2019900000001065</v>
      </c>
      <c r="I29" s="83">
        <v>2.201560000000069</v>
      </c>
      <c r="J29" s="83">
        <v>1.0979200000000002</v>
      </c>
      <c r="K29" s="83">
        <v>2.2008599999998553</v>
      </c>
      <c r="L29" s="83">
        <v>2.2460502256196748</v>
      </c>
      <c r="M29" s="83">
        <v>2.2529758988308979</v>
      </c>
      <c r="N29" s="83">
        <v>2.2523585695418102</v>
      </c>
      <c r="O29" s="83">
        <v>1.1218152589787707</v>
      </c>
      <c r="P29" s="83">
        <v>2.2529217196743012</v>
      </c>
      <c r="Q29" s="83">
        <v>3.3697742479647306</v>
      </c>
    </row>
    <row r="30" spans="1:17" x14ac:dyDescent="0.25">
      <c r="A30" s="84" t="s">
        <v>68</v>
      </c>
      <c r="B30" s="83">
        <v>16.076017484563103</v>
      </c>
      <c r="C30" s="83">
        <v>16.234273882923333</v>
      </c>
      <c r="D30" s="83">
        <v>15.744240941983835</v>
      </c>
      <c r="E30" s="83">
        <v>16.155000397363359</v>
      </c>
      <c r="F30" s="83">
        <v>14.656207189405105</v>
      </c>
      <c r="G30" s="83">
        <v>14.10501058937046</v>
      </c>
      <c r="H30" s="83">
        <v>17.328550355153219</v>
      </c>
      <c r="I30" s="83">
        <v>13.702969247515217</v>
      </c>
      <c r="J30" s="83">
        <v>14.951698678603131</v>
      </c>
      <c r="K30" s="83">
        <v>15.109254322217419</v>
      </c>
      <c r="L30" s="83">
        <v>11.304656154041522</v>
      </c>
      <c r="M30" s="83">
        <v>13.071393270200417</v>
      </c>
      <c r="N30" s="83">
        <v>17.317523537686572</v>
      </c>
      <c r="O30" s="83">
        <v>9.0999893081274141</v>
      </c>
      <c r="P30" s="83">
        <v>8.415222831123609</v>
      </c>
      <c r="Q30" s="83">
        <v>7.0402434752506355</v>
      </c>
    </row>
    <row r="31" spans="1:17" x14ac:dyDescent="0.25">
      <c r="A31" s="84" t="s">
        <v>29</v>
      </c>
      <c r="B31" s="83">
        <v>63.738461273965861</v>
      </c>
      <c r="C31" s="83">
        <v>49.020716252840181</v>
      </c>
      <c r="D31" s="83">
        <v>49.853703787740997</v>
      </c>
      <c r="E31" s="83">
        <v>56.31831456216058</v>
      </c>
      <c r="F31" s="83">
        <v>61.99276221931634</v>
      </c>
      <c r="G31" s="83">
        <v>48.1512101556849</v>
      </c>
      <c r="H31" s="83">
        <v>38.269443790603674</v>
      </c>
      <c r="I31" s="83">
        <v>46.113241168575158</v>
      </c>
      <c r="J31" s="83">
        <v>44.998138910567299</v>
      </c>
      <c r="K31" s="83">
        <v>32.683704170905379</v>
      </c>
      <c r="L31" s="83">
        <v>31.326817625265438</v>
      </c>
      <c r="M31" s="83">
        <v>27.999233224905726</v>
      </c>
      <c r="N31" s="83">
        <v>11.231133483507213</v>
      </c>
      <c r="O31" s="83">
        <v>7.7452963402422021</v>
      </c>
      <c r="P31" s="83">
        <v>6.6677132629265454</v>
      </c>
      <c r="Q31" s="83">
        <v>9.1540372800608907</v>
      </c>
    </row>
    <row r="32" spans="1:17" x14ac:dyDescent="0.25">
      <c r="A32" s="84" t="s">
        <v>28</v>
      </c>
      <c r="B32" s="83">
        <v>109.44006271556242</v>
      </c>
      <c r="C32" s="83">
        <v>103.20677000000001</v>
      </c>
      <c r="D32" s="83">
        <v>107.9</v>
      </c>
      <c r="E32" s="83">
        <v>106.28610999999999</v>
      </c>
      <c r="F32" s="83">
        <v>113.30315</v>
      </c>
      <c r="G32" s="83">
        <v>119.54519014496375</v>
      </c>
      <c r="H32" s="83">
        <v>113.29213</v>
      </c>
      <c r="I32" s="83">
        <v>111.00748</v>
      </c>
      <c r="J32" s="83">
        <v>118</v>
      </c>
      <c r="K32" s="83">
        <v>111.79619</v>
      </c>
      <c r="L32" s="83">
        <v>90.044903028565884</v>
      </c>
      <c r="M32" s="83">
        <v>77.623216733520394</v>
      </c>
      <c r="N32" s="83">
        <v>72.968067451816069</v>
      </c>
      <c r="O32" s="83">
        <v>104.11292633992534</v>
      </c>
      <c r="P32" s="83">
        <v>125.27825153643067</v>
      </c>
      <c r="Q32" s="83">
        <v>97.233339505943249</v>
      </c>
    </row>
    <row r="33" spans="1:17" x14ac:dyDescent="0.25">
      <c r="A33" s="84" t="s">
        <v>66</v>
      </c>
      <c r="B33" s="83">
        <v>0</v>
      </c>
      <c r="C33" s="83">
        <v>0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</row>
    <row r="34" spans="1:17" x14ac:dyDescent="0.25">
      <c r="A34" s="84" t="s">
        <v>25</v>
      </c>
      <c r="B34" s="83">
        <v>0</v>
      </c>
      <c r="C34" s="83">
        <v>0</v>
      </c>
      <c r="D34" s="83">
        <v>0</v>
      </c>
      <c r="E34" s="83">
        <v>0</v>
      </c>
      <c r="F34" s="83">
        <v>0</v>
      </c>
      <c r="G34" s="83">
        <v>0</v>
      </c>
      <c r="H34" s="83">
        <v>0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3">
        <v>0</v>
      </c>
      <c r="P34" s="83">
        <v>0</v>
      </c>
      <c r="Q34" s="83">
        <v>0</v>
      </c>
    </row>
    <row r="35" spans="1:17" x14ac:dyDescent="0.25">
      <c r="A35" s="84" t="s">
        <v>23</v>
      </c>
      <c r="B35" s="83">
        <v>0.97917676790945873</v>
      </c>
      <c r="C35" s="83">
        <v>2.1004500000000004</v>
      </c>
      <c r="D35" s="83">
        <v>2.1002299999999998</v>
      </c>
      <c r="E35" s="83">
        <v>5.4391999999999978</v>
      </c>
      <c r="F35" s="83">
        <v>4.7002699999999962</v>
      </c>
      <c r="G35" s="83">
        <v>4.2037363284885254</v>
      </c>
      <c r="H35" s="83">
        <v>3.1572899999999997</v>
      </c>
      <c r="I35" s="83">
        <v>10.099270000000001</v>
      </c>
      <c r="J35" s="83">
        <v>12.383540000000004</v>
      </c>
      <c r="K35" s="83">
        <v>13.847299999999992</v>
      </c>
      <c r="L35" s="83">
        <v>15.429631964023592</v>
      </c>
      <c r="M35" s="83">
        <v>7.3998515727030716</v>
      </c>
      <c r="N35" s="83">
        <v>3.3660138740973764</v>
      </c>
      <c r="O35" s="83">
        <v>5.3263346555199709</v>
      </c>
      <c r="P35" s="83">
        <v>15.167506540491484</v>
      </c>
      <c r="Q35" s="83">
        <v>23.604671475303252</v>
      </c>
    </row>
    <row r="36" spans="1:17" x14ac:dyDescent="0.25">
      <c r="A36" s="82" t="s">
        <v>21</v>
      </c>
      <c r="B36" s="81">
        <v>30.303663349426113</v>
      </c>
      <c r="C36" s="81">
        <v>30.968281213548437</v>
      </c>
      <c r="D36" s="81">
        <v>32.769014557271589</v>
      </c>
      <c r="E36" s="81">
        <v>35.815004938002296</v>
      </c>
      <c r="F36" s="81">
        <v>37.233658181269007</v>
      </c>
      <c r="G36" s="81">
        <v>37.751054409400808</v>
      </c>
      <c r="H36" s="81">
        <v>38.871747904095713</v>
      </c>
      <c r="I36" s="81">
        <v>41.407851807122412</v>
      </c>
      <c r="J36" s="81">
        <v>43.924294887912012</v>
      </c>
      <c r="K36" s="81">
        <v>40.977977204823361</v>
      </c>
      <c r="L36" s="81">
        <v>40.408705991415644</v>
      </c>
      <c r="M36" s="81">
        <v>36.334601305298243</v>
      </c>
      <c r="N36" s="81">
        <v>31.520153229501645</v>
      </c>
      <c r="O36" s="81">
        <v>31.013106664140814</v>
      </c>
      <c r="P36" s="81">
        <v>30.411359053992989</v>
      </c>
      <c r="Q36" s="81">
        <v>30.542218577528235</v>
      </c>
    </row>
    <row r="37" spans="1:17" x14ac:dyDescent="0.25">
      <c r="A37" s="40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ht="12.75" x14ac:dyDescent="0.25">
      <c r="A38" s="80" t="s">
        <v>84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7" x14ac:dyDescent="0.25">
      <c r="A39" s="40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25">
      <c r="A40" s="78" t="str">
        <f>$A$5</f>
        <v>All Industrial Sectors</v>
      </c>
      <c r="B40" s="77">
        <f t="shared" ref="B40:Q40" si="8">SUM(B41:B45,B46,B47)</f>
        <v>1</v>
      </c>
      <c r="C40" s="77">
        <f t="shared" si="8"/>
        <v>1</v>
      </c>
      <c r="D40" s="77">
        <f t="shared" si="8"/>
        <v>1</v>
      </c>
      <c r="E40" s="77">
        <f t="shared" si="8"/>
        <v>1</v>
      </c>
      <c r="F40" s="77">
        <f t="shared" si="8"/>
        <v>1</v>
      </c>
      <c r="G40" s="77">
        <f t="shared" si="8"/>
        <v>1</v>
      </c>
      <c r="H40" s="77">
        <f t="shared" si="8"/>
        <v>1</v>
      </c>
      <c r="I40" s="77">
        <f t="shared" si="8"/>
        <v>1</v>
      </c>
      <c r="J40" s="77">
        <f t="shared" si="8"/>
        <v>1</v>
      </c>
      <c r="K40" s="77">
        <f t="shared" si="8"/>
        <v>1</v>
      </c>
      <c r="L40" s="77">
        <f t="shared" si="8"/>
        <v>1</v>
      </c>
      <c r="M40" s="77">
        <f t="shared" si="8"/>
        <v>0.99999999999999989</v>
      </c>
      <c r="N40" s="77">
        <f t="shared" si="8"/>
        <v>1</v>
      </c>
      <c r="O40" s="77">
        <f t="shared" si="8"/>
        <v>1</v>
      </c>
      <c r="P40" s="77">
        <f t="shared" si="8"/>
        <v>1</v>
      </c>
      <c r="Q40" s="77">
        <f t="shared" si="8"/>
        <v>1</v>
      </c>
    </row>
    <row r="41" spans="1:17" x14ac:dyDescent="0.25">
      <c r="A41" s="76" t="s">
        <v>83</v>
      </c>
      <c r="B41" s="75">
        <f t="shared" ref="B41:Q41" si="9">IF(B6=0,0,B6/B$5)</f>
        <v>5.6332492743068844E-3</v>
      </c>
      <c r="C41" s="75">
        <f t="shared" si="9"/>
        <v>5.7691792654031328E-3</v>
      </c>
      <c r="D41" s="75">
        <f t="shared" si="9"/>
        <v>5.7426078889942431E-3</v>
      </c>
      <c r="E41" s="75">
        <f t="shared" si="9"/>
        <v>5.7326917238056134E-3</v>
      </c>
      <c r="F41" s="75">
        <f t="shared" si="9"/>
        <v>5.6242271344198137E-3</v>
      </c>
      <c r="G41" s="75">
        <f t="shared" si="9"/>
        <v>5.9915956887657352E-3</v>
      </c>
      <c r="H41" s="75">
        <f t="shared" si="9"/>
        <v>6.1756899092426576E-3</v>
      </c>
      <c r="I41" s="75">
        <f t="shared" si="9"/>
        <v>6.4314157868087252E-3</v>
      </c>
      <c r="J41" s="75">
        <f t="shared" si="9"/>
        <v>6.4400734012444076E-3</v>
      </c>
      <c r="K41" s="75">
        <f t="shared" si="9"/>
        <v>6.5111175183396111E-3</v>
      </c>
      <c r="L41" s="75">
        <f t="shared" si="9"/>
        <v>6.7567919910036011E-3</v>
      </c>
      <c r="M41" s="75">
        <f t="shared" si="9"/>
        <v>7.5299414918975262E-3</v>
      </c>
      <c r="N41" s="75">
        <f t="shared" si="9"/>
        <v>8.5444065052062788E-3</v>
      </c>
      <c r="O41" s="75">
        <f t="shared" si="9"/>
        <v>7.0884245115932307E-3</v>
      </c>
      <c r="P41" s="75">
        <f t="shared" si="9"/>
        <v>6.393303226530791E-3</v>
      </c>
      <c r="Q41" s="75">
        <f t="shared" si="9"/>
        <v>6.4151409303893183E-3</v>
      </c>
    </row>
    <row r="42" spans="1:17" x14ac:dyDescent="0.25">
      <c r="A42" s="76" t="s">
        <v>82</v>
      </c>
      <c r="B42" s="75">
        <f t="shared" ref="B42:Q42" si="10">IF(B7=0,0,B7/B$5)</f>
        <v>3.8147098791311966E-3</v>
      </c>
      <c r="C42" s="75">
        <f t="shared" si="10"/>
        <v>4.0000898266068525E-3</v>
      </c>
      <c r="D42" s="75">
        <f t="shared" si="10"/>
        <v>4.0328748108506077E-3</v>
      </c>
      <c r="E42" s="75">
        <f t="shared" si="10"/>
        <v>4.0235530675493316E-3</v>
      </c>
      <c r="F42" s="75">
        <f t="shared" si="10"/>
        <v>3.8709196233295256E-3</v>
      </c>
      <c r="G42" s="75">
        <f t="shared" si="10"/>
        <v>3.8312017725868706E-3</v>
      </c>
      <c r="H42" s="75">
        <f t="shared" si="10"/>
        <v>4.2103429283822102E-3</v>
      </c>
      <c r="I42" s="75">
        <f t="shared" si="10"/>
        <v>4.0846955972719473E-3</v>
      </c>
      <c r="J42" s="75">
        <f t="shared" si="10"/>
        <v>4.1429457923165061E-3</v>
      </c>
      <c r="K42" s="75">
        <f t="shared" si="10"/>
        <v>4.5251517070184375E-3</v>
      </c>
      <c r="L42" s="75">
        <f t="shared" si="10"/>
        <v>4.7738548569724905E-3</v>
      </c>
      <c r="M42" s="75">
        <f t="shared" si="10"/>
        <v>4.8672060725426583E-3</v>
      </c>
      <c r="N42" s="75">
        <f t="shared" si="10"/>
        <v>7.1859957408078549E-3</v>
      </c>
      <c r="O42" s="75">
        <f t="shared" si="10"/>
        <v>6.3061445469590627E-3</v>
      </c>
      <c r="P42" s="75">
        <f t="shared" si="10"/>
        <v>6.1389815829402273E-3</v>
      </c>
      <c r="Q42" s="75">
        <f t="shared" si="10"/>
        <v>6.5354773246661373E-3</v>
      </c>
    </row>
    <row r="43" spans="1:17" x14ac:dyDescent="0.25">
      <c r="A43" s="76" t="s">
        <v>81</v>
      </c>
      <c r="B43" s="75">
        <f t="shared" ref="B43:Q43" si="11">IF(B8=0,0,B8/B$5)</f>
        <v>1.0003789380227097E-2</v>
      </c>
      <c r="C43" s="75">
        <f t="shared" si="11"/>
        <v>1.0355227921549377E-2</v>
      </c>
      <c r="D43" s="75">
        <f t="shared" si="11"/>
        <v>1.0423388428127409E-2</v>
      </c>
      <c r="E43" s="75">
        <f t="shared" si="11"/>
        <v>1.0467192882338241E-2</v>
      </c>
      <c r="F43" s="75">
        <f t="shared" si="11"/>
        <v>1.0348491685379964E-2</v>
      </c>
      <c r="G43" s="75">
        <f t="shared" si="11"/>
        <v>1.0645371573170503E-2</v>
      </c>
      <c r="H43" s="75">
        <f t="shared" si="11"/>
        <v>1.1334546941647162E-2</v>
      </c>
      <c r="I43" s="75">
        <f t="shared" si="11"/>
        <v>1.2242502892527695E-2</v>
      </c>
      <c r="J43" s="75">
        <f t="shared" si="11"/>
        <v>1.2392027027967756E-2</v>
      </c>
      <c r="K43" s="75">
        <f t="shared" si="11"/>
        <v>1.2621910831445263E-2</v>
      </c>
      <c r="L43" s="75">
        <f t="shared" si="11"/>
        <v>1.3270108337563513E-2</v>
      </c>
      <c r="M43" s="75">
        <f t="shared" si="11"/>
        <v>1.4829960272918575E-2</v>
      </c>
      <c r="N43" s="75">
        <f t="shared" si="11"/>
        <v>2.0126577481817041E-2</v>
      </c>
      <c r="O43" s="75">
        <f t="shared" si="11"/>
        <v>1.543546906032517E-2</v>
      </c>
      <c r="P43" s="75">
        <f t="shared" si="11"/>
        <v>1.343766590875169E-2</v>
      </c>
      <c r="Q43" s="75">
        <f t="shared" si="11"/>
        <v>1.3734814502579764E-2</v>
      </c>
    </row>
    <row r="44" spans="1:17" x14ac:dyDescent="0.25">
      <c r="A44" s="76" t="s">
        <v>80</v>
      </c>
      <c r="B44" s="75">
        <f t="shared" ref="B44:Q44" si="12">IF(B9=0,0,B9/B$5)</f>
        <v>5.0663690704274098E-3</v>
      </c>
      <c r="C44" s="75">
        <f t="shared" si="12"/>
        <v>5.3263419748316504E-3</v>
      </c>
      <c r="D44" s="75">
        <f t="shared" si="12"/>
        <v>5.390771545663497E-3</v>
      </c>
      <c r="E44" s="75">
        <f t="shared" si="12"/>
        <v>5.4707733243846493E-3</v>
      </c>
      <c r="F44" s="75">
        <f t="shared" si="12"/>
        <v>5.3256345689949337E-3</v>
      </c>
      <c r="G44" s="75">
        <f t="shared" si="12"/>
        <v>5.5064605349957677E-3</v>
      </c>
      <c r="H44" s="75">
        <f t="shared" si="12"/>
        <v>6.1299421440208154E-3</v>
      </c>
      <c r="I44" s="75">
        <f t="shared" si="12"/>
        <v>6.4872534410137517E-3</v>
      </c>
      <c r="J44" s="75">
        <f t="shared" si="12"/>
        <v>6.6133277823057987E-3</v>
      </c>
      <c r="K44" s="75">
        <f t="shared" si="12"/>
        <v>7.2490565547043652E-3</v>
      </c>
      <c r="L44" s="75">
        <f t="shared" si="12"/>
        <v>7.8498966679041125E-3</v>
      </c>
      <c r="M44" s="75">
        <f t="shared" si="12"/>
        <v>8.7217330123240035E-3</v>
      </c>
      <c r="N44" s="75">
        <f t="shared" si="12"/>
        <v>1.3986065142137433E-2</v>
      </c>
      <c r="O44" s="75">
        <f t="shared" si="12"/>
        <v>1.0521624136561195E-2</v>
      </c>
      <c r="P44" s="75">
        <f t="shared" si="12"/>
        <v>9.5386605943058433E-3</v>
      </c>
      <c r="Q44" s="75">
        <f t="shared" si="12"/>
        <v>1.0465480120115948E-2</v>
      </c>
    </row>
    <row r="45" spans="1:17" x14ac:dyDescent="0.25">
      <c r="A45" s="76" t="s">
        <v>79</v>
      </c>
      <c r="B45" s="75">
        <f t="shared" ref="B45:Q45" si="13">IF(B10=0,0,B10/B$5)</f>
        <v>5.871334878546945E-3</v>
      </c>
      <c r="C45" s="75">
        <f t="shared" si="13"/>
        <v>6.1844311297890855E-3</v>
      </c>
      <c r="D45" s="75">
        <f t="shared" si="13"/>
        <v>6.1354500867068637E-3</v>
      </c>
      <c r="E45" s="75">
        <f t="shared" si="13"/>
        <v>6.1343595034543622E-3</v>
      </c>
      <c r="F45" s="75">
        <f t="shared" si="13"/>
        <v>5.8885181445181472E-3</v>
      </c>
      <c r="G45" s="75">
        <f t="shared" si="13"/>
        <v>6.4784303743200544E-3</v>
      </c>
      <c r="H45" s="75">
        <f t="shared" si="13"/>
        <v>6.8427517759950922E-3</v>
      </c>
      <c r="I45" s="75">
        <f t="shared" si="13"/>
        <v>6.9277631123457169E-3</v>
      </c>
      <c r="J45" s="75">
        <f t="shared" si="13"/>
        <v>7.0304639108040891E-3</v>
      </c>
      <c r="K45" s="75">
        <f t="shared" si="13"/>
        <v>7.4366454729364847E-3</v>
      </c>
      <c r="L45" s="75">
        <f t="shared" si="13"/>
        <v>7.8419356414089099E-3</v>
      </c>
      <c r="M45" s="75">
        <f t="shared" si="13"/>
        <v>8.739933364822634E-3</v>
      </c>
      <c r="N45" s="75">
        <f t="shared" si="13"/>
        <v>1.0389727574377991E-2</v>
      </c>
      <c r="O45" s="75">
        <f t="shared" si="13"/>
        <v>8.4641840576489043E-3</v>
      </c>
      <c r="P45" s="75">
        <f t="shared" si="13"/>
        <v>7.6401027646706178E-3</v>
      </c>
      <c r="Q45" s="75">
        <f t="shared" si="13"/>
        <v>7.8975142813788798E-3</v>
      </c>
    </row>
    <row r="46" spans="1:17" x14ac:dyDescent="0.25">
      <c r="A46" s="74" t="str">
        <f>$A$15</f>
        <v>Steam processes</v>
      </c>
      <c r="B46" s="73">
        <f t="shared" ref="B46:Q46" si="14">IF(B15=0,0,B15/B$5)</f>
        <v>3.6835729077611915E-2</v>
      </c>
      <c r="C46" s="73">
        <f t="shared" si="14"/>
        <v>3.8246639767405825E-2</v>
      </c>
      <c r="D46" s="73">
        <f t="shared" si="14"/>
        <v>3.5977430193289368E-2</v>
      </c>
      <c r="E46" s="73">
        <f t="shared" si="14"/>
        <v>3.5529125910374888E-2</v>
      </c>
      <c r="F46" s="73">
        <f t="shared" si="14"/>
        <v>5.0881882540195003E-2</v>
      </c>
      <c r="G46" s="73">
        <f t="shared" si="14"/>
        <v>7.7973749162643297E-2</v>
      </c>
      <c r="H46" s="73">
        <f t="shared" si="14"/>
        <v>8.031852207164579E-2</v>
      </c>
      <c r="I46" s="73">
        <f t="shared" si="14"/>
        <v>8.5823382636040016E-2</v>
      </c>
      <c r="J46" s="73">
        <f t="shared" si="14"/>
        <v>8.076690127867274E-2</v>
      </c>
      <c r="K46" s="73">
        <f t="shared" si="14"/>
        <v>7.7225568136940481E-2</v>
      </c>
      <c r="L46" s="73">
        <f t="shared" si="14"/>
        <v>8.2186584100959095E-2</v>
      </c>
      <c r="M46" s="73">
        <f t="shared" si="14"/>
        <v>0.13187723136037341</v>
      </c>
      <c r="N46" s="73">
        <f t="shared" si="14"/>
        <v>0.13047214469952395</v>
      </c>
      <c r="O46" s="73">
        <f t="shared" si="14"/>
        <v>9.2080087978857972E-2</v>
      </c>
      <c r="P46" s="73">
        <f t="shared" si="14"/>
        <v>9.9509602534656599E-2</v>
      </c>
      <c r="Q46" s="73">
        <f t="shared" si="14"/>
        <v>8.9766466042791301E-2</v>
      </c>
    </row>
    <row r="47" spans="1:17" x14ac:dyDescent="0.25">
      <c r="A47" s="72" t="str">
        <f>$A$26</f>
        <v>Other processes</v>
      </c>
      <c r="B47" s="71">
        <f t="shared" ref="B47:Q47" si="15">IF(B26=0,0,B26/B$5)</f>
        <v>0.93277481843974863</v>
      </c>
      <c r="C47" s="71">
        <f t="shared" si="15"/>
        <v>0.93011809011441415</v>
      </c>
      <c r="D47" s="71">
        <f t="shared" si="15"/>
        <v>0.93229747704636812</v>
      </c>
      <c r="E47" s="71">
        <f t="shared" si="15"/>
        <v>0.93264230358809286</v>
      </c>
      <c r="F47" s="71">
        <f t="shared" si="15"/>
        <v>0.91806032630316259</v>
      </c>
      <c r="G47" s="71">
        <f t="shared" si="15"/>
        <v>0.88957319089351772</v>
      </c>
      <c r="H47" s="71">
        <f t="shared" si="15"/>
        <v>0.88498820422906632</v>
      </c>
      <c r="I47" s="71">
        <f t="shared" si="15"/>
        <v>0.87800298653399222</v>
      </c>
      <c r="J47" s="71">
        <f t="shared" si="15"/>
        <v>0.88261426080668881</v>
      </c>
      <c r="K47" s="71">
        <f t="shared" si="15"/>
        <v>0.88443054977861535</v>
      </c>
      <c r="L47" s="71">
        <f t="shared" si="15"/>
        <v>0.87732082840418824</v>
      </c>
      <c r="M47" s="71">
        <f t="shared" si="15"/>
        <v>0.82343399442512111</v>
      </c>
      <c r="N47" s="71">
        <f t="shared" si="15"/>
        <v>0.8092950828561295</v>
      </c>
      <c r="O47" s="71">
        <f t="shared" si="15"/>
        <v>0.86010406570805442</v>
      </c>
      <c r="P47" s="71">
        <f t="shared" si="15"/>
        <v>0.8573416833881442</v>
      </c>
      <c r="Q47" s="71">
        <f t="shared" si="15"/>
        <v>0.8651851067980787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Q4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tr">
        <f>index!$A$1&amp;": Industry Summary / useful energy demand"</f>
        <v>CY: Industry Summary / useful energy demand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2.75" x14ac:dyDescent="0.25">
      <c r="A3" s="80" t="s">
        <v>91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x14ac:dyDescent="0.25">
      <c r="A4" s="40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12.75" x14ac:dyDescent="0.25">
      <c r="A5" s="97" t="s">
        <v>88</v>
      </c>
      <c r="B5" s="96">
        <f t="shared" ref="B5" si="0">SUM(B6:B10,B15,B26)</f>
        <v>146.59948530993586</v>
      </c>
      <c r="C5" s="96">
        <f t="shared" ref="C5:Q5" si="1">SUM(C6:C10,C15,C26)</f>
        <v>136.64590176165754</v>
      </c>
      <c r="D5" s="96">
        <f t="shared" si="1"/>
        <v>139.82860253935263</v>
      </c>
      <c r="E5" s="96">
        <f t="shared" si="1"/>
        <v>149.41797903397605</v>
      </c>
      <c r="F5" s="96">
        <f t="shared" si="1"/>
        <v>161.65361650766152</v>
      </c>
      <c r="G5" s="96">
        <f t="shared" si="1"/>
        <v>152.75291583839601</v>
      </c>
      <c r="H5" s="96">
        <f t="shared" si="1"/>
        <v>151.17057711543902</v>
      </c>
      <c r="I5" s="96">
        <f t="shared" si="1"/>
        <v>162.77094888084309</v>
      </c>
      <c r="J5" s="96">
        <f t="shared" si="1"/>
        <v>166.72387068781183</v>
      </c>
      <c r="K5" s="96">
        <f t="shared" si="1"/>
        <v>143.10540165484466</v>
      </c>
      <c r="L5" s="96">
        <f t="shared" si="1"/>
        <v>129.43088863276725</v>
      </c>
      <c r="M5" s="96">
        <f t="shared" si="1"/>
        <v>111.12285991152675</v>
      </c>
      <c r="N5" s="96">
        <f t="shared" si="1"/>
        <v>93.447922791520483</v>
      </c>
      <c r="O5" s="96">
        <f t="shared" si="1"/>
        <v>100.32880312573707</v>
      </c>
      <c r="P5" s="96">
        <f t="shared" si="1"/>
        <v>125.0526184191654</v>
      </c>
      <c r="Q5" s="96">
        <f t="shared" si="1"/>
        <v>113.09676795280434</v>
      </c>
    </row>
    <row r="6" spans="1:17" x14ac:dyDescent="0.25">
      <c r="A6" s="76" t="s">
        <v>83</v>
      </c>
      <c r="B6" s="95">
        <v>0.69436511657234845</v>
      </c>
      <c r="C6" s="95">
        <v>0.66113412611173461</v>
      </c>
      <c r="D6" s="95">
        <v>0.67411986123098344</v>
      </c>
      <c r="E6" s="95">
        <v>0.71568425831488591</v>
      </c>
      <c r="F6" s="95">
        <v>0.7674488254123919</v>
      </c>
      <c r="G6" s="95">
        <v>0.81296811465928465</v>
      </c>
      <c r="H6" s="95">
        <v>0.8248648531541487</v>
      </c>
      <c r="I6" s="95">
        <v>0.91462937997275728</v>
      </c>
      <c r="J6" s="95">
        <v>0.93845922345574861</v>
      </c>
      <c r="K6" s="95">
        <v>0.82553488627363059</v>
      </c>
      <c r="L6" s="95">
        <v>0.77446201633736411</v>
      </c>
      <c r="M6" s="95">
        <v>0.77828251120936454</v>
      </c>
      <c r="N6" s="95">
        <v>0.73302153358385991</v>
      </c>
      <c r="O6" s="95">
        <v>0.64945286021645166</v>
      </c>
      <c r="P6" s="95">
        <v>0.71694678984807036</v>
      </c>
      <c r="Q6" s="95">
        <v>0.65352364060830959</v>
      </c>
    </row>
    <row r="7" spans="1:17" x14ac:dyDescent="0.25">
      <c r="A7" s="76" t="s">
        <v>82</v>
      </c>
      <c r="B7" s="95">
        <v>0.11507391709451723</v>
      </c>
      <c r="C7" s="95">
        <v>0.11185294554080047</v>
      </c>
      <c r="D7" s="95">
        <v>0.11552368423631165</v>
      </c>
      <c r="E7" s="95">
        <v>0.12246159648847772</v>
      </c>
      <c r="F7" s="95">
        <v>0.12863433643236308</v>
      </c>
      <c r="G7" s="95">
        <v>0.12541118471523396</v>
      </c>
      <c r="H7" s="95">
        <v>0.13638733374972151</v>
      </c>
      <c r="I7" s="95">
        <v>0.13968254208704586</v>
      </c>
      <c r="J7" s="95">
        <v>0.14529824845684502</v>
      </c>
      <c r="K7" s="95">
        <v>0.13873202058599374</v>
      </c>
      <c r="L7" s="95">
        <v>0.13179240583393553</v>
      </c>
      <c r="M7" s="95">
        <v>0.12075574043084358</v>
      </c>
      <c r="N7" s="95">
        <v>0.15029529665894145</v>
      </c>
      <c r="O7" s="95">
        <v>0.14227380536320025</v>
      </c>
      <c r="P7" s="95">
        <v>0.16941250932477939</v>
      </c>
      <c r="Q7" s="95">
        <v>0.16209950162487985</v>
      </c>
    </row>
    <row r="8" spans="1:17" x14ac:dyDescent="0.25">
      <c r="A8" s="76" t="s">
        <v>81</v>
      </c>
      <c r="B8" s="95">
        <v>1.7127791490141353</v>
      </c>
      <c r="C8" s="95">
        <v>1.6455120199965978</v>
      </c>
      <c r="D8" s="95">
        <v>1.6959304341505579</v>
      </c>
      <c r="E8" s="95">
        <v>1.8111044596643158</v>
      </c>
      <c r="F8" s="95">
        <v>1.9627369037493256</v>
      </c>
      <c r="G8" s="95">
        <v>2.0042599507836041</v>
      </c>
      <c r="H8" s="95">
        <v>2.0984924394949105</v>
      </c>
      <c r="I8" s="95">
        <v>2.4215847815607807</v>
      </c>
      <c r="J8" s="95">
        <v>2.5133649308390709</v>
      </c>
      <c r="K8" s="95">
        <v>2.2251908884584859</v>
      </c>
      <c r="L8" s="95">
        <v>2.1115747423689912</v>
      </c>
      <c r="M8" s="95">
        <v>2.1302184694888782</v>
      </c>
      <c r="N8" s="95">
        <v>2.4271080601638033</v>
      </c>
      <c r="O8" s="95">
        <v>1.9836941335377265</v>
      </c>
      <c r="P8" s="95">
        <v>2.1004532005052781</v>
      </c>
      <c r="Q8" s="95">
        <v>1.9526814294541841</v>
      </c>
    </row>
    <row r="9" spans="1:17" x14ac:dyDescent="0.25">
      <c r="A9" s="76" t="s">
        <v>80</v>
      </c>
      <c r="B9" s="95">
        <v>0.56754810183893389</v>
      </c>
      <c r="C9" s="95">
        <v>0.55382424858327584</v>
      </c>
      <c r="D9" s="95">
        <v>0.57490952107248949</v>
      </c>
      <c r="E9" s="95">
        <v>0.61965985128343637</v>
      </c>
      <c r="F9" s="95">
        <v>0.66243922522967402</v>
      </c>
      <c r="G9" s="95">
        <v>0.67921793339631309</v>
      </c>
      <c r="H9" s="95">
        <v>0.75299272802029571</v>
      </c>
      <c r="I9" s="95">
        <v>0.84801480746748592</v>
      </c>
      <c r="J9" s="95">
        <v>0.88782637580683632</v>
      </c>
      <c r="K9" s="95">
        <v>0.85286815233312852</v>
      </c>
      <c r="L9" s="95">
        <v>0.8341597152164888</v>
      </c>
      <c r="M9" s="95">
        <v>0.83945675208697546</v>
      </c>
      <c r="N9" s="95">
        <v>1.1512412288534335</v>
      </c>
      <c r="O9" s="95">
        <v>0.92424614407170347</v>
      </c>
      <c r="P9" s="95">
        <v>1.009543868248417</v>
      </c>
      <c r="Q9" s="95">
        <v>0.9987742439917604</v>
      </c>
    </row>
    <row r="10" spans="1:17" x14ac:dyDescent="0.25">
      <c r="A10" s="94" t="s">
        <v>79</v>
      </c>
      <c r="B10" s="93">
        <f t="shared" ref="B10" si="2">SUM(B11:B14)</f>
        <v>1.1590149101458125</v>
      </c>
      <c r="C10" s="93">
        <f t="shared" ref="C10:Q10" si="3">SUM(C11:C14)</f>
        <v>1.1327714846392682</v>
      </c>
      <c r="D10" s="93">
        <f t="shared" si="3"/>
        <v>1.1523561614684874</v>
      </c>
      <c r="E10" s="93">
        <f t="shared" si="3"/>
        <v>1.2223321451773288</v>
      </c>
      <c r="F10" s="93">
        <f t="shared" si="3"/>
        <v>1.2873918293434305</v>
      </c>
      <c r="G10" s="93">
        <f t="shared" si="3"/>
        <v>1.4144049849888127</v>
      </c>
      <c r="H10" s="93">
        <f t="shared" si="3"/>
        <v>1.4746108354660352</v>
      </c>
      <c r="I10" s="93">
        <f t="shared" si="3"/>
        <v>1.5806713481683849</v>
      </c>
      <c r="J10" s="93">
        <f t="shared" si="3"/>
        <v>1.6446866255466546</v>
      </c>
      <c r="K10" s="93">
        <f t="shared" si="3"/>
        <v>1.5151297868698548</v>
      </c>
      <c r="L10" s="93">
        <f t="shared" si="3"/>
        <v>1.4450790806041329</v>
      </c>
      <c r="M10" s="93">
        <f t="shared" si="3"/>
        <v>1.4572642143820087</v>
      </c>
      <c r="N10" s="93">
        <f t="shared" si="3"/>
        <v>1.4310701609042427</v>
      </c>
      <c r="O10" s="93">
        <f t="shared" si="3"/>
        <v>1.2578109224014695</v>
      </c>
      <c r="P10" s="93">
        <f t="shared" si="3"/>
        <v>1.377790095349898</v>
      </c>
      <c r="Q10" s="93">
        <f t="shared" si="3"/>
        <v>1.2885950934613224</v>
      </c>
    </row>
    <row r="11" spans="1:17" x14ac:dyDescent="0.25">
      <c r="A11" s="92" t="s">
        <v>68</v>
      </c>
      <c r="B11" s="91">
        <v>8.5824769485308885E-2</v>
      </c>
      <c r="C11" s="91">
        <v>8.0445141689401617E-2</v>
      </c>
      <c r="D11" s="91">
        <v>8.1399576111804012E-2</v>
      </c>
      <c r="E11" s="91">
        <v>8.6426516313483359E-2</v>
      </c>
      <c r="F11" s="91">
        <v>9.6152486827059042E-2</v>
      </c>
      <c r="G11" s="91">
        <v>0.11285040365189683</v>
      </c>
      <c r="H11" s="91">
        <v>0.10586049060324185</v>
      </c>
      <c r="I11" s="91">
        <v>0.11626815249763835</v>
      </c>
      <c r="J11" s="91">
        <v>0.11714596872313364</v>
      </c>
      <c r="K11" s="91">
        <v>9.9062353398626207E-2</v>
      </c>
      <c r="L11" s="91">
        <v>9.1239764018924585E-2</v>
      </c>
      <c r="M11" s="91">
        <v>9.635317944974392E-2</v>
      </c>
      <c r="N11" s="91">
        <v>8.1977097147854033E-2</v>
      </c>
      <c r="O11" s="91">
        <v>6.0716802661165623E-2</v>
      </c>
      <c r="P11" s="91">
        <v>9.0216295115844336E-2</v>
      </c>
      <c r="Q11" s="91">
        <v>7.9542581594032075E-2</v>
      </c>
    </row>
    <row r="12" spans="1:17" x14ac:dyDescent="0.25">
      <c r="A12" s="92" t="s">
        <v>66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72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0" t="s">
        <v>21</v>
      </c>
      <c r="B14" s="89">
        <v>1.0731901406605036</v>
      </c>
      <c r="C14" s="89">
        <v>1.0523263429498666</v>
      </c>
      <c r="D14" s="89">
        <v>1.0709565853566834</v>
      </c>
      <c r="E14" s="89">
        <v>1.1359056288638454</v>
      </c>
      <c r="F14" s="89">
        <v>1.1912393425163714</v>
      </c>
      <c r="G14" s="89">
        <v>1.3015545813369158</v>
      </c>
      <c r="H14" s="89">
        <v>1.3687503448627933</v>
      </c>
      <c r="I14" s="89">
        <v>1.4644031956707466</v>
      </c>
      <c r="J14" s="89">
        <v>1.527540656823521</v>
      </c>
      <c r="K14" s="89">
        <v>1.4160674334712287</v>
      </c>
      <c r="L14" s="89">
        <v>1.3538393165852083</v>
      </c>
      <c r="M14" s="89">
        <v>1.3609110349322648</v>
      </c>
      <c r="N14" s="89">
        <v>1.3490930637563887</v>
      </c>
      <c r="O14" s="89">
        <v>1.197094119740304</v>
      </c>
      <c r="P14" s="89">
        <v>1.2875738002340538</v>
      </c>
      <c r="Q14" s="89">
        <v>1.2090525118672903</v>
      </c>
    </row>
    <row r="15" spans="1:17" x14ac:dyDescent="0.25">
      <c r="A15" s="86" t="s">
        <v>87</v>
      </c>
      <c r="B15" s="85">
        <f t="shared" ref="B15" si="4">SUM(B16:B25)</f>
        <v>4.5687520003059792</v>
      </c>
      <c r="C15" s="85">
        <f t="shared" ref="C15:Q15" si="5">SUM(C16:C25)</f>
        <v>4.3652881304598568</v>
      </c>
      <c r="D15" s="85">
        <f t="shared" si="5"/>
        <v>4.2368892704796499</v>
      </c>
      <c r="E15" s="85">
        <f t="shared" si="5"/>
        <v>4.4769118555207008</v>
      </c>
      <c r="F15" s="85">
        <f t="shared" si="5"/>
        <v>6.6147219722837907</v>
      </c>
      <c r="G15" s="85">
        <f t="shared" si="5"/>
        <v>9.4130960457499917</v>
      </c>
      <c r="H15" s="85">
        <f t="shared" si="5"/>
        <v>9.5750563560351907</v>
      </c>
      <c r="I15" s="85">
        <f t="shared" si="5"/>
        <v>10.872327484381291</v>
      </c>
      <c r="J15" s="85">
        <f t="shared" si="5"/>
        <v>10.553895034787775</v>
      </c>
      <c r="K15" s="85">
        <f t="shared" si="5"/>
        <v>8.8025916644371502</v>
      </c>
      <c r="L15" s="85">
        <f t="shared" si="5"/>
        <v>8.4090841283469615</v>
      </c>
      <c r="M15" s="85">
        <f t="shared" si="5"/>
        <v>11.734397468250506</v>
      </c>
      <c r="N15" s="85">
        <f t="shared" si="5"/>
        <v>9.7316017546370794</v>
      </c>
      <c r="O15" s="85">
        <f t="shared" si="5"/>
        <v>7.4074188852171243</v>
      </c>
      <c r="P15" s="85">
        <f t="shared" si="5"/>
        <v>9.3990606419546623</v>
      </c>
      <c r="Q15" s="85">
        <f t="shared" si="5"/>
        <v>7.7244538337313475</v>
      </c>
    </row>
    <row r="16" spans="1:17" x14ac:dyDescent="0.25">
      <c r="A16" s="88" t="s">
        <v>33</v>
      </c>
      <c r="B16" s="87">
        <v>0.8647470272506822</v>
      </c>
      <c r="C16" s="87">
        <v>0.96635324679091394</v>
      </c>
      <c r="D16" s="87">
        <v>0.96077727453833206</v>
      </c>
      <c r="E16" s="87">
        <v>0.97204975791023196</v>
      </c>
      <c r="F16" s="87">
        <v>1.0454853002750017</v>
      </c>
      <c r="G16" s="87">
        <v>1.2297994852292715</v>
      </c>
      <c r="H16" s="87">
        <v>1.291500781149407</v>
      </c>
      <c r="I16" s="87">
        <v>1.2895453251106952</v>
      </c>
      <c r="J16" s="87">
        <v>1.1996289298451772</v>
      </c>
      <c r="K16" s="87">
        <v>0.75742114325709975</v>
      </c>
      <c r="L16" s="87">
        <v>0.81577475375444053</v>
      </c>
      <c r="M16" s="87">
        <v>0.54389046538631347</v>
      </c>
      <c r="N16" s="87">
        <v>0</v>
      </c>
      <c r="O16" s="87">
        <v>0</v>
      </c>
      <c r="P16" s="87">
        <v>0.38672735046692014</v>
      </c>
      <c r="Q16" s="87">
        <v>0.41817519144900128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1.2977472878100516</v>
      </c>
      <c r="I18" s="87">
        <v>1.3188814343343715</v>
      </c>
      <c r="J18" s="87">
        <v>1.3400990216990361</v>
      </c>
      <c r="K18" s="87">
        <v>1.3556904072449263</v>
      </c>
      <c r="L18" s="87">
        <v>1.3522550180214552</v>
      </c>
      <c r="M18" s="87">
        <v>1.8704697364749927</v>
      </c>
      <c r="N18" s="87">
        <v>2.5081583599983972</v>
      </c>
      <c r="O18" s="87">
        <v>2.0038721683896332</v>
      </c>
      <c r="P18" s="87">
        <v>1.5146741225008635</v>
      </c>
      <c r="Q18" s="87">
        <v>1.0153590096767273</v>
      </c>
    </row>
    <row r="19" spans="1:17" x14ac:dyDescent="0.25">
      <c r="A19" s="88" t="s">
        <v>68</v>
      </c>
      <c r="B19" s="87">
        <v>1.9006038990496381</v>
      </c>
      <c r="C19" s="87">
        <v>1.929699591300589</v>
      </c>
      <c r="D19" s="87">
        <v>1.7707755772706455</v>
      </c>
      <c r="E19" s="87">
        <v>1.8432181088116615</v>
      </c>
      <c r="F19" s="87">
        <v>1.625744224258584</v>
      </c>
      <c r="G19" s="87">
        <v>1.2137629695034711</v>
      </c>
      <c r="H19" s="87">
        <v>1.3994956313765055</v>
      </c>
      <c r="I19" s="87">
        <v>1.324091131174101</v>
      </c>
      <c r="J19" s="87">
        <v>1.2967691610218748</v>
      </c>
      <c r="K19" s="87">
        <v>1.2568140426458463</v>
      </c>
      <c r="L19" s="87">
        <v>1.1400214725562883</v>
      </c>
      <c r="M19" s="87">
        <v>1.2847842530089364</v>
      </c>
      <c r="N19" s="87">
        <v>1.7476299543888472</v>
      </c>
      <c r="O19" s="87">
        <v>0.87907449507754976</v>
      </c>
      <c r="P19" s="87">
        <v>0.71732646750128626</v>
      </c>
      <c r="Q19" s="87">
        <v>1.3399060794917121</v>
      </c>
    </row>
    <row r="20" spans="1:17" x14ac:dyDescent="0.25">
      <c r="A20" s="88" t="s">
        <v>29</v>
      </c>
      <c r="B20" s="87">
        <v>1.803401074005659</v>
      </c>
      <c r="C20" s="87">
        <v>1.4692352923683538</v>
      </c>
      <c r="D20" s="87">
        <v>1.5053364186706724</v>
      </c>
      <c r="E20" s="87">
        <v>1.6616439887988079</v>
      </c>
      <c r="F20" s="87">
        <v>1.7212864259124958</v>
      </c>
      <c r="G20" s="87">
        <v>5.7412020609661898</v>
      </c>
      <c r="H20" s="87">
        <v>5.586312655699226</v>
      </c>
      <c r="I20" s="87">
        <v>6.9398095937621234</v>
      </c>
      <c r="J20" s="87">
        <v>6.7173979222216866</v>
      </c>
      <c r="K20" s="87">
        <v>5.4326660712892778</v>
      </c>
      <c r="L20" s="87">
        <v>5.1010328840147778</v>
      </c>
      <c r="M20" s="87">
        <v>8.0352530133802631</v>
      </c>
      <c r="N20" s="87">
        <v>5.4758134402498344</v>
      </c>
      <c r="O20" s="87">
        <v>4.5244722217499413</v>
      </c>
      <c r="P20" s="87">
        <v>6.3715746891102221</v>
      </c>
      <c r="Q20" s="87">
        <v>4.885857351147739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2.2222060218377098</v>
      </c>
      <c r="G21" s="87">
        <v>1.22833153005106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66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0.40875801237537057</v>
      </c>
      <c r="Q24" s="87">
        <v>6.5156201966167809E-2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86" t="s">
        <v>85</v>
      </c>
      <c r="B26" s="85">
        <f t="shared" ref="B26" si="6">SUM(B27:B36)</f>
        <v>137.78195211496413</v>
      </c>
      <c r="C26" s="85">
        <f t="shared" ref="C26:Q26" si="7">SUM(C27:C36)</f>
        <v>128.17551880632601</v>
      </c>
      <c r="D26" s="85">
        <f t="shared" si="7"/>
        <v>131.37887360671414</v>
      </c>
      <c r="E26" s="85">
        <f t="shared" si="7"/>
        <v>140.4498248675269</v>
      </c>
      <c r="F26" s="85">
        <f t="shared" si="7"/>
        <v>150.23024341521054</v>
      </c>
      <c r="G26" s="85">
        <f t="shared" si="7"/>
        <v>138.30355762410275</v>
      </c>
      <c r="H26" s="85">
        <f t="shared" si="7"/>
        <v>136.30817256951872</v>
      </c>
      <c r="I26" s="85">
        <f t="shared" si="7"/>
        <v>145.99403853720534</v>
      </c>
      <c r="J26" s="85">
        <f t="shared" si="7"/>
        <v>150.04034024891891</v>
      </c>
      <c r="K26" s="85">
        <f t="shared" si="7"/>
        <v>128.74535425588641</v>
      </c>
      <c r="L26" s="85">
        <f t="shared" si="7"/>
        <v>115.72473654405937</v>
      </c>
      <c r="M26" s="85">
        <f t="shared" si="7"/>
        <v>94.06248475567817</v>
      </c>
      <c r="N26" s="85">
        <f t="shared" si="7"/>
        <v>77.823584756719129</v>
      </c>
      <c r="O26" s="85">
        <f t="shared" si="7"/>
        <v>87.963906374929394</v>
      </c>
      <c r="P26" s="85">
        <f t="shared" si="7"/>
        <v>110.27941131393429</v>
      </c>
      <c r="Q26" s="85">
        <f t="shared" si="7"/>
        <v>100.31664020993254</v>
      </c>
    </row>
    <row r="27" spans="1:17" x14ac:dyDescent="0.25">
      <c r="A27" s="84" t="s">
        <v>33</v>
      </c>
      <c r="B27" s="83">
        <v>22.068774810452489</v>
      </c>
      <c r="C27" s="83">
        <v>23.115764574060073</v>
      </c>
      <c r="D27" s="83">
        <v>22.739688622614331</v>
      </c>
      <c r="E27" s="83">
        <v>23.883220980462131</v>
      </c>
      <c r="F27" s="83">
        <v>27.140104572531563</v>
      </c>
      <c r="G27" s="83">
        <v>22.296605260286004</v>
      </c>
      <c r="H27" s="83">
        <v>24.917758257272446</v>
      </c>
      <c r="I27" s="83">
        <v>23.365329191807884</v>
      </c>
      <c r="J27" s="83">
        <v>19.746917301697778</v>
      </c>
      <c r="K27" s="83">
        <v>8.7016825805370459</v>
      </c>
      <c r="L27" s="83">
        <v>10.938808382439314</v>
      </c>
      <c r="M27" s="83">
        <v>4.8909724442616724</v>
      </c>
      <c r="N27" s="83">
        <v>0</v>
      </c>
      <c r="O27" s="83">
        <v>0</v>
      </c>
      <c r="P27" s="83">
        <v>1.0673927145270119</v>
      </c>
      <c r="Q27" s="83">
        <v>1.1944880500827895</v>
      </c>
    </row>
    <row r="28" spans="1:17" x14ac:dyDescent="0.25">
      <c r="A28" s="84" t="s">
        <v>47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8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0.5957575987980529</v>
      </c>
      <c r="I29" s="83">
        <v>0.60666534448424159</v>
      </c>
      <c r="J29" s="83">
        <v>0.30453470346190342</v>
      </c>
      <c r="K29" s="83">
        <v>0.61046182550743266</v>
      </c>
      <c r="L29" s="83">
        <v>0.62299642908374808</v>
      </c>
      <c r="M29" s="83">
        <v>0.62491743228767405</v>
      </c>
      <c r="N29" s="83">
        <v>0.62474620105772005</v>
      </c>
      <c r="O29" s="83">
        <v>0.3111626322793446</v>
      </c>
      <c r="P29" s="83">
        <v>0.62490240438637901</v>
      </c>
      <c r="Q29" s="83">
        <v>0.93468850311270169</v>
      </c>
    </row>
    <row r="30" spans="1:17" x14ac:dyDescent="0.25">
      <c r="A30" s="84" t="s">
        <v>68</v>
      </c>
      <c r="B30" s="83">
        <v>4.7580133491316188</v>
      </c>
      <c r="C30" s="83">
        <v>4.7965577267848811</v>
      </c>
      <c r="D30" s="83">
        <v>4.6608012405867845</v>
      </c>
      <c r="E30" s="83">
        <v>4.822938532631758</v>
      </c>
      <c r="F30" s="83">
        <v>4.4705139925349995</v>
      </c>
      <c r="G30" s="83">
        <v>4.2793003394401143</v>
      </c>
      <c r="H30" s="83">
        <v>5.3953776517538241</v>
      </c>
      <c r="I30" s="83">
        <v>4.8759521270282837</v>
      </c>
      <c r="J30" s="83">
        <v>5.1628793084812621</v>
      </c>
      <c r="K30" s="83">
        <v>4.8508574779995985</v>
      </c>
      <c r="L30" s="83">
        <v>3.9589018134018605</v>
      </c>
      <c r="M30" s="83">
        <v>4.5971124823266809</v>
      </c>
      <c r="N30" s="83">
        <v>6.1358804971889835</v>
      </c>
      <c r="O30" s="83">
        <v>3.0442152335713342</v>
      </c>
      <c r="P30" s="83">
        <v>2.8309948405086649</v>
      </c>
      <c r="Q30" s="83">
        <v>2.5134131470861383</v>
      </c>
    </row>
    <row r="31" spans="1:17" x14ac:dyDescent="0.25">
      <c r="A31" s="84" t="s">
        <v>29</v>
      </c>
      <c r="B31" s="83">
        <v>34.727360271161089</v>
      </c>
      <c r="C31" s="83">
        <v>26.13718796009362</v>
      </c>
      <c r="D31" s="83">
        <v>25.90984860859664</v>
      </c>
      <c r="E31" s="83">
        <v>30.385769795522659</v>
      </c>
      <c r="F31" s="83">
        <v>32.210658526697074</v>
      </c>
      <c r="G31" s="83">
        <v>20.052867247743208</v>
      </c>
      <c r="H31" s="83">
        <v>17.355557442044216</v>
      </c>
      <c r="I31" s="83">
        <v>23.24341196939616</v>
      </c>
      <c r="J31" s="83">
        <v>22.444909290015769</v>
      </c>
      <c r="K31" s="83">
        <v>14.701165412380922</v>
      </c>
      <c r="L31" s="83">
        <v>13.33373647995405</v>
      </c>
      <c r="M31" s="83">
        <v>11.932233881464539</v>
      </c>
      <c r="N31" s="83">
        <v>6.2041911383745285</v>
      </c>
      <c r="O31" s="83">
        <v>2.9236488684034869</v>
      </c>
      <c r="P31" s="83">
        <v>2.439783067191176</v>
      </c>
      <c r="Q31" s="83">
        <v>3.3442611373777194</v>
      </c>
    </row>
    <row r="32" spans="1:17" x14ac:dyDescent="0.25">
      <c r="A32" s="84" t="s">
        <v>28</v>
      </c>
      <c r="B32" s="83">
        <v>58.57774275419235</v>
      </c>
      <c r="C32" s="83">
        <v>55.567316788240774</v>
      </c>
      <c r="D32" s="83">
        <v>58.636549953236027</v>
      </c>
      <c r="E32" s="83">
        <v>57.7606386587765</v>
      </c>
      <c r="F32" s="83">
        <v>62.353693693123923</v>
      </c>
      <c r="G32" s="83">
        <v>67.922229180132703</v>
      </c>
      <c r="H32" s="83">
        <v>64.000401568682406</v>
      </c>
      <c r="I32" s="83">
        <v>62.568714100566289</v>
      </c>
      <c r="J32" s="83">
        <v>67.742634548860906</v>
      </c>
      <c r="K32" s="83">
        <v>66.286109433029708</v>
      </c>
      <c r="L32" s="83">
        <v>52.640027046786969</v>
      </c>
      <c r="M32" s="83">
        <v>45.174019361088128</v>
      </c>
      <c r="N32" s="83">
        <v>43.490065035966687</v>
      </c>
      <c r="O32" s="83">
        <v>60.395749898858242</v>
      </c>
      <c r="P32" s="83">
        <v>75.129966154276588</v>
      </c>
      <c r="Q32" s="83">
        <v>58.554068605594352</v>
      </c>
    </row>
    <row r="33" spans="1:17" x14ac:dyDescent="0.25">
      <c r="A33" s="84" t="s">
        <v>66</v>
      </c>
      <c r="B33" s="83">
        <v>0</v>
      </c>
      <c r="C33" s="83">
        <v>0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</row>
    <row r="34" spans="1:17" x14ac:dyDescent="0.25">
      <c r="A34" s="84" t="s">
        <v>25</v>
      </c>
      <c r="B34" s="83">
        <v>0</v>
      </c>
      <c r="C34" s="83">
        <v>0</v>
      </c>
      <c r="D34" s="83">
        <v>0</v>
      </c>
      <c r="E34" s="83">
        <v>0</v>
      </c>
      <c r="F34" s="83">
        <v>0</v>
      </c>
      <c r="G34" s="83">
        <v>0</v>
      </c>
      <c r="H34" s="83">
        <v>0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3">
        <v>0</v>
      </c>
      <c r="P34" s="83">
        <v>0</v>
      </c>
      <c r="Q34" s="83">
        <v>0</v>
      </c>
    </row>
    <row r="35" spans="1:17" x14ac:dyDescent="0.25">
      <c r="A35" s="84" t="s">
        <v>23</v>
      </c>
      <c r="B35" s="83">
        <v>0.68009310223756003</v>
      </c>
      <c r="C35" s="83">
        <v>1.458880156689923</v>
      </c>
      <c r="D35" s="83">
        <v>1.4612720717478398</v>
      </c>
      <c r="E35" s="83">
        <v>3.8311282747433557</v>
      </c>
      <c r="F35" s="83">
        <v>3.3289213170190091</v>
      </c>
      <c r="G35" s="83">
        <v>2.9772560884869779</v>
      </c>
      <c r="H35" s="83">
        <v>2.2361204749963202</v>
      </c>
      <c r="I35" s="83">
        <v>7.374422490200204</v>
      </c>
      <c r="J35" s="83">
        <v>9.1190145724775409</v>
      </c>
      <c r="K35" s="83">
        <v>10.196900925702032</v>
      </c>
      <c r="L35" s="83">
        <v>11.362101525726599</v>
      </c>
      <c r="M35" s="83">
        <v>5.44911667630178</v>
      </c>
      <c r="N35" s="83">
        <v>2.4786716535865794</v>
      </c>
      <c r="O35" s="83">
        <v>3.069065674855477</v>
      </c>
      <c r="P35" s="83">
        <v>9.846582470993491</v>
      </c>
      <c r="Q35" s="83">
        <v>15.47106678287968</v>
      </c>
    </row>
    <row r="36" spans="1:17" x14ac:dyDescent="0.25">
      <c r="A36" s="82" t="s">
        <v>21</v>
      </c>
      <c r="B36" s="81">
        <v>16.969967827789016</v>
      </c>
      <c r="C36" s="81">
        <v>17.099811600456725</v>
      </c>
      <c r="D36" s="81">
        <v>17.97071310993249</v>
      </c>
      <c r="E36" s="81">
        <v>19.766128625390515</v>
      </c>
      <c r="F36" s="81">
        <v>20.726351313303979</v>
      </c>
      <c r="G36" s="81">
        <v>20.775299508013727</v>
      </c>
      <c r="H36" s="81">
        <v>21.807199575971442</v>
      </c>
      <c r="I36" s="81">
        <v>23.959543313722271</v>
      </c>
      <c r="J36" s="81">
        <v>25.519450523923762</v>
      </c>
      <c r="K36" s="81">
        <v>23.39817660072967</v>
      </c>
      <c r="L36" s="81">
        <v>22.868164866666817</v>
      </c>
      <c r="M36" s="81">
        <v>21.394112477947683</v>
      </c>
      <c r="N36" s="81">
        <v>18.890030230544632</v>
      </c>
      <c r="O36" s="81">
        <v>18.220064066961505</v>
      </c>
      <c r="P36" s="81">
        <v>18.339789662050975</v>
      </c>
      <c r="Q36" s="81">
        <v>18.304653983799174</v>
      </c>
    </row>
    <row r="37" spans="1:17" x14ac:dyDescent="0.25">
      <c r="A37" s="40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ht="12.75" x14ac:dyDescent="0.25">
      <c r="A38" s="80" t="s">
        <v>90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7" x14ac:dyDescent="0.25">
      <c r="A39" s="40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25">
      <c r="A40" s="78" t="str">
        <f>$A$5</f>
        <v>All Industrial Sectors</v>
      </c>
      <c r="B40" s="77">
        <f t="shared" ref="B40:Q40" si="8">SUM(B41:B45,B46,B47)</f>
        <v>1</v>
      </c>
      <c r="C40" s="77">
        <f t="shared" si="8"/>
        <v>1</v>
      </c>
      <c r="D40" s="77">
        <f t="shared" si="8"/>
        <v>0.99999999999999989</v>
      </c>
      <c r="E40" s="77">
        <f t="shared" si="8"/>
        <v>1</v>
      </c>
      <c r="F40" s="77">
        <f t="shared" si="8"/>
        <v>1</v>
      </c>
      <c r="G40" s="77">
        <f t="shared" si="8"/>
        <v>0.99999999999999989</v>
      </c>
      <c r="H40" s="77">
        <f t="shared" si="8"/>
        <v>1</v>
      </c>
      <c r="I40" s="77">
        <f t="shared" si="8"/>
        <v>1</v>
      </c>
      <c r="J40" s="77">
        <f t="shared" si="8"/>
        <v>1</v>
      </c>
      <c r="K40" s="77">
        <f t="shared" si="8"/>
        <v>1</v>
      </c>
      <c r="L40" s="77">
        <f t="shared" si="8"/>
        <v>1</v>
      </c>
      <c r="M40" s="77">
        <f t="shared" si="8"/>
        <v>1</v>
      </c>
      <c r="N40" s="77">
        <f t="shared" si="8"/>
        <v>1</v>
      </c>
      <c r="O40" s="77">
        <f t="shared" si="8"/>
        <v>1</v>
      </c>
      <c r="P40" s="77">
        <f t="shared" si="8"/>
        <v>1</v>
      </c>
      <c r="Q40" s="77">
        <f t="shared" si="8"/>
        <v>1</v>
      </c>
    </row>
    <row r="41" spans="1:17" x14ac:dyDescent="0.25">
      <c r="A41" s="76" t="s">
        <v>83</v>
      </c>
      <c r="B41" s="75">
        <f t="shared" ref="B41:Q41" si="9">IF(B6=0,0,B6/B$5)</f>
        <v>4.7364771786500091E-3</v>
      </c>
      <c r="C41" s="75">
        <f t="shared" si="9"/>
        <v>4.8383018999348208E-3</v>
      </c>
      <c r="D41" s="75">
        <f t="shared" si="9"/>
        <v>4.8210441139269963E-3</v>
      </c>
      <c r="E41" s="75">
        <f t="shared" si="9"/>
        <v>4.7898135347697809E-3</v>
      </c>
      <c r="F41" s="75">
        <f t="shared" si="9"/>
        <v>4.747489366413395E-3</v>
      </c>
      <c r="G41" s="75">
        <f t="shared" si="9"/>
        <v>5.3221119230179486E-3</v>
      </c>
      <c r="H41" s="75">
        <f t="shared" si="9"/>
        <v>5.4565171933176762E-3</v>
      </c>
      <c r="I41" s="75">
        <f t="shared" si="9"/>
        <v>5.6191192977704772E-3</v>
      </c>
      <c r="J41" s="75">
        <f t="shared" si="9"/>
        <v>5.6288233927402074E-3</v>
      </c>
      <c r="K41" s="75">
        <f t="shared" si="9"/>
        <v>5.7687192567666655E-3</v>
      </c>
      <c r="L41" s="75">
        <f t="shared" si="9"/>
        <v>5.9835949866243769E-3</v>
      </c>
      <c r="M41" s="75">
        <f t="shared" si="9"/>
        <v>7.0038020244350598E-3</v>
      </c>
      <c r="N41" s="75">
        <f t="shared" si="9"/>
        <v>7.8441715095070551E-3</v>
      </c>
      <c r="O41" s="75">
        <f t="shared" si="9"/>
        <v>6.473244372331691E-3</v>
      </c>
      <c r="P41" s="75">
        <f t="shared" si="9"/>
        <v>5.7331609598523375E-3</v>
      </c>
      <c r="Q41" s="75">
        <f t="shared" si="9"/>
        <v>5.7784466562389048E-3</v>
      </c>
    </row>
    <row r="42" spans="1:17" x14ac:dyDescent="0.25">
      <c r="A42" s="76" t="s">
        <v>82</v>
      </c>
      <c r="B42" s="75">
        <f t="shared" ref="B42:Q42" si="10">IF(B7=0,0,B7/B$5)</f>
        <v>7.8495444135585945E-4</v>
      </c>
      <c r="C42" s="75">
        <f t="shared" si="10"/>
        <v>8.1856055760748836E-4</v>
      </c>
      <c r="D42" s="75">
        <f t="shared" si="10"/>
        <v>8.2618063928515111E-4</v>
      </c>
      <c r="E42" s="75">
        <f t="shared" si="10"/>
        <v>8.1959077000118752E-4</v>
      </c>
      <c r="F42" s="75">
        <f t="shared" si="10"/>
        <v>7.9574054210081028E-4</v>
      </c>
      <c r="G42" s="75">
        <f t="shared" si="10"/>
        <v>8.2100681369586383E-4</v>
      </c>
      <c r="H42" s="75">
        <f t="shared" si="10"/>
        <v>9.0220819654324321E-4</v>
      </c>
      <c r="I42" s="75">
        <f t="shared" si="10"/>
        <v>8.5815400750228988E-4</v>
      </c>
      <c r="J42" s="75">
        <f t="shared" si="10"/>
        <v>8.7149037421830266E-4</v>
      </c>
      <c r="K42" s="75">
        <f t="shared" si="10"/>
        <v>9.6943944101146465E-4</v>
      </c>
      <c r="L42" s="75">
        <f t="shared" si="10"/>
        <v>1.0182453912363114E-3</v>
      </c>
      <c r="M42" s="75">
        <f t="shared" si="10"/>
        <v>1.0866867584850344E-3</v>
      </c>
      <c r="N42" s="75">
        <f t="shared" si="10"/>
        <v>1.6083321294818478E-3</v>
      </c>
      <c r="O42" s="75">
        <f t="shared" si="10"/>
        <v>1.4180753774655878E-3</v>
      </c>
      <c r="P42" s="75">
        <f t="shared" si="10"/>
        <v>1.3547298046724901E-3</v>
      </c>
      <c r="Q42" s="75">
        <f t="shared" si="10"/>
        <v>1.4332814682425277E-3</v>
      </c>
    </row>
    <row r="43" spans="1:17" x14ac:dyDescent="0.25">
      <c r="A43" s="76" t="s">
        <v>81</v>
      </c>
      <c r="B43" s="75">
        <f t="shared" ref="B43:Q43" si="11">IF(B8=0,0,B8/B$5)</f>
        <v>1.1683391284717223E-2</v>
      </c>
      <c r="C43" s="75">
        <f t="shared" si="11"/>
        <v>1.2042161519536503E-2</v>
      </c>
      <c r="D43" s="75">
        <f t="shared" si="11"/>
        <v>1.2128637513010002E-2</v>
      </c>
      <c r="E43" s="75">
        <f t="shared" si="11"/>
        <v>1.2121061142531515E-2</v>
      </c>
      <c r="F43" s="75">
        <f t="shared" si="11"/>
        <v>1.2141620745344119E-2</v>
      </c>
      <c r="G43" s="75">
        <f t="shared" si="11"/>
        <v>1.3120927609028415E-2</v>
      </c>
      <c r="H43" s="75">
        <f t="shared" si="11"/>
        <v>1.3881619555453771E-2</v>
      </c>
      <c r="I43" s="75">
        <f t="shared" si="11"/>
        <v>1.4877254191922836E-2</v>
      </c>
      <c r="J43" s="75">
        <f t="shared" si="11"/>
        <v>1.5075015476010105E-2</v>
      </c>
      <c r="K43" s="75">
        <f t="shared" si="11"/>
        <v>1.5549314440452882E-2</v>
      </c>
      <c r="L43" s="75">
        <f t="shared" si="11"/>
        <v>1.631430305914176E-2</v>
      </c>
      <c r="M43" s="75">
        <f t="shared" si="11"/>
        <v>1.9169939211291943E-2</v>
      </c>
      <c r="N43" s="75">
        <f t="shared" si="11"/>
        <v>2.597284121101984E-2</v>
      </c>
      <c r="O43" s="75">
        <f t="shared" si="11"/>
        <v>1.9771930609514616E-2</v>
      </c>
      <c r="P43" s="75">
        <f t="shared" si="11"/>
        <v>1.6796555138611679E-2</v>
      </c>
      <c r="Q43" s="75">
        <f t="shared" si="11"/>
        <v>1.7265581190339978E-2</v>
      </c>
    </row>
    <row r="44" spans="1:17" x14ac:dyDescent="0.25">
      <c r="A44" s="76" t="s">
        <v>80</v>
      </c>
      <c r="B44" s="75">
        <f t="shared" ref="B44:Q44" si="12">IF(B9=0,0,B9/B$5)</f>
        <v>3.8714194708053865E-3</v>
      </c>
      <c r="C44" s="75">
        <f t="shared" si="12"/>
        <v>4.0529883548887915E-3</v>
      </c>
      <c r="D44" s="75">
        <f t="shared" si="12"/>
        <v>4.1115301921914723E-3</v>
      </c>
      <c r="E44" s="75">
        <f t="shared" si="12"/>
        <v>4.1471572249182432E-3</v>
      </c>
      <c r="F44" s="75">
        <f t="shared" si="12"/>
        <v>4.0978930106291677E-3</v>
      </c>
      <c r="G44" s="75">
        <f t="shared" si="12"/>
        <v>4.4465137026574826E-3</v>
      </c>
      <c r="H44" s="75">
        <f t="shared" si="12"/>
        <v>4.9810799322760058E-3</v>
      </c>
      <c r="I44" s="75">
        <f t="shared" si="12"/>
        <v>5.2098658470577409E-3</v>
      </c>
      <c r="J44" s="75">
        <f t="shared" si="12"/>
        <v>5.3251305415604171E-3</v>
      </c>
      <c r="K44" s="75">
        <f t="shared" si="12"/>
        <v>5.9597201955392141E-3</v>
      </c>
      <c r="L44" s="75">
        <f t="shared" si="12"/>
        <v>6.4448272280911278E-3</v>
      </c>
      <c r="M44" s="75">
        <f t="shared" si="12"/>
        <v>7.5543119818490094E-3</v>
      </c>
      <c r="N44" s="75">
        <f t="shared" si="12"/>
        <v>1.2319602132000496E-2</v>
      </c>
      <c r="O44" s="75">
        <f t="shared" si="12"/>
        <v>9.2121715327690302E-3</v>
      </c>
      <c r="P44" s="75">
        <f t="shared" si="12"/>
        <v>8.0729526579324754E-3</v>
      </c>
      <c r="Q44" s="75">
        <f t="shared" si="12"/>
        <v>8.8311475391458782E-3</v>
      </c>
    </row>
    <row r="45" spans="1:17" x14ac:dyDescent="0.25">
      <c r="A45" s="76" t="s">
        <v>79</v>
      </c>
      <c r="B45" s="75">
        <f t="shared" ref="B45:Q45" si="13">IF(B10=0,0,B10/B$5)</f>
        <v>7.9059957659159633E-3</v>
      </c>
      <c r="C45" s="75">
        <f t="shared" si="13"/>
        <v>8.2898313819545575E-3</v>
      </c>
      <c r="D45" s="75">
        <f t="shared" si="13"/>
        <v>8.2412048789815683E-3</v>
      </c>
      <c r="E45" s="75">
        <f t="shared" si="13"/>
        <v>8.1806229282446897E-3</v>
      </c>
      <c r="F45" s="75">
        <f t="shared" si="13"/>
        <v>7.963891295202882E-3</v>
      </c>
      <c r="G45" s="75">
        <f t="shared" si="13"/>
        <v>9.259430350155631E-3</v>
      </c>
      <c r="H45" s="75">
        <f t="shared" si="13"/>
        <v>9.7546153729371025E-3</v>
      </c>
      <c r="I45" s="75">
        <f t="shared" si="13"/>
        <v>9.7110163640166496E-3</v>
      </c>
      <c r="J45" s="75">
        <f t="shared" si="13"/>
        <v>9.864733938587042E-3</v>
      </c>
      <c r="K45" s="75">
        <f t="shared" si="13"/>
        <v>1.0587509411588741E-2</v>
      </c>
      <c r="L45" s="75">
        <f t="shared" si="13"/>
        <v>1.1164870270683523E-2</v>
      </c>
      <c r="M45" s="75">
        <f t="shared" si="13"/>
        <v>1.3113991266443702E-2</v>
      </c>
      <c r="N45" s="75">
        <f t="shared" si="13"/>
        <v>1.5314092792591199E-2</v>
      </c>
      <c r="O45" s="75">
        <f t="shared" si="13"/>
        <v>1.2536887545893655E-2</v>
      </c>
      <c r="P45" s="75">
        <f t="shared" si="13"/>
        <v>1.1017682898343373E-2</v>
      </c>
      <c r="Q45" s="75">
        <f t="shared" si="13"/>
        <v>1.1393739333020174E-2</v>
      </c>
    </row>
    <row r="46" spans="1:17" x14ac:dyDescent="0.25">
      <c r="A46" s="74" t="str">
        <f>$A$15</f>
        <v>Steam processes</v>
      </c>
      <c r="B46" s="73">
        <f t="shared" ref="B46:Q46" si="14">IF(B15=0,0,B15/B$5)</f>
        <v>3.1164857029660591E-2</v>
      </c>
      <c r="C46" s="73">
        <f t="shared" si="14"/>
        <v>3.1945986481716385E-2</v>
      </c>
      <c r="D46" s="73">
        <f t="shared" si="14"/>
        <v>3.030059082001654E-2</v>
      </c>
      <c r="E46" s="73">
        <f t="shared" si="14"/>
        <v>2.9962337092664725E-2</v>
      </c>
      <c r="F46" s="73">
        <f t="shared" si="14"/>
        <v>4.0919109112354982E-2</v>
      </c>
      <c r="G46" s="73">
        <f t="shared" si="14"/>
        <v>6.162302037958161E-2</v>
      </c>
      <c r="H46" s="73">
        <f t="shared" si="14"/>
        <v>6.3339417886348018E-2</v>
      </c>
      <c r="I46" s="73">
        <f t="shared" si="14"/>
        <v>6.67952577479929E-2</v>
      </c>
      <c r="J46" s="73">
        <f t="shared" si="14"/>
        <v>6.3301643557387169E-2</v>
      </c>
      <c r="K46" s="73">
        <f t="shared" si="14"/>
        <v>6.1511246694014289E-2</v>
      </c>
      <c r="L46" s="73">
        <f t="shared" si="14"/>
        <v>6.4969685499154356E-2</v>
      </c>
      <c r="M46" s="73">
        <f t="shared" si="14"/>
        <v>0.10559841132232504</v>
      </c>
      <c r="N46" s="73">
        <f t="shared" si="14"/>
        <v>0.10413930522937349</v>
      </c>
      <c r="O46" s="73">
        <f t="shared" si="14"/>
        <v>7.3831428806479207E-2</v>
      </c>
      <c r="P46" s="73">
        <f t="shared" si="14"/>
        <v>7.5160846376281676E-2</v>
      </c>
      <c r="Q46" s="73">
        <f t="shared" si="14"/>
        <v>6.8299509999744532E-2</v>
      </c>
    </row>
    <row r="47" spans="1:17" x14ac:dyDescent="0.25">
      <c r="A47" s="72" t="str">
        <f>$A$26</f>
        <v>Other processes</v>
      </c>
      <c r="B47" s="71">
        <f t="shared" ref="B47:Q47" si="15">IF(B26=0,0,B26/B$5)</f>
        <v>0.93985290482889494</v>
      </c>
      <c r="C47" s="71">
        <f t="shared" si="15"/>
        <v>0.93801216980436153</v>
      </c>
      <c r="D47" s="71">
        <f t="shared" si="15"/>
        <v>0.93957081184258817</v>
      </c>
      <c r="E47" s="71">
        <f t="shared" si="15"/>
        <v>0.93997941730686985</v>
      </c>
      <c r="F47" s="71">
        <f t="shared" si="15"/>
        <v>0.9293342559279546</v>
      </c>
      <c r="G47" s="71">
        <f t="shared" si="15"/>
        <v>0.90540698922186291</v>
      </c>
      <c r="H47" s="71">
        <f t="shared" si="15"/>
        <v>0.90168454186312419</v>
      </c>
      <c r="I47" s="71">
        <f t="shared" si="15"/>
        <v>0.89692933254373708</v>
      </c>
      <c r="J47" s="71">
        <f t="shared" si="15"/>
        <v>0.89993316271949686</v>
      </c>
      <c r="K47" s="71">
        <f t="shared" si="15"/>
        <v>0.89965405056062675</v>
      </c>
      <c r="L47" s="71">
        <f t="shared" si="15"/>
        <v>0.8941044735650685</v>
      </c>
      <c r="M47" s="71">
        <f t="shared" si="15"/>
        <v>0.8464728574351702</v>
      </c>
      <c r="N47" s="71">
        <f t="shared" si="15"/>
        <v>0.8328016549960261</v>
      </c>
      <c r="O47" s="71">
        <f t="shared" si="15"/>
        <v>0.87675626175554622</v>
      </c>
      <c r="P47" s="71">
        <f t="shared" si="15"/>
        <v>0.88186407216430596</v>
      </c>
      <c r="Q47" s="71">
        <f t="shared" si="15"/>
        <v>0.886998293813268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Q5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tr">
        <f>index!$A$1&amp;": Industry Summary / CO2 emissions"</f>
        <v>CY: Industry Summary / CO2 emissions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2.75" x14ac:dyDescent="0.25">
      <c r="A3" s="98" t="s">
        <v>99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x14ac:dyDescent="0.25">
      <c r="A4" s="40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12.75" x14ac:dyDescent="0.25">
      <c r="A5" s="97" t="s">
        <v>88</v>
      </c>
      <c r="B5" s="96">
        <f t="shared" ref="B5" si="0">SUM(B6:B10,B15,B26,B37)</f>
        <v>1672.4350146010113</v>
      </c>
      <c r="C5" s="96">
        <f t="shared" ref="C5:Q5" si="1">SUM(C6:C10,C15,C26,C37)</f>
        <v>1591.9997719422063</v>
      </c>
      <c r="D5" s="96">
        <f t="shared" si="1"/>
        <v>1639.9458858324924</v>
      </c>
      <c r="E5" s="96">
        <f t="shared" si="1"/>
        <v>1667.6567212170844</v>
      </c>
      <c r="F5" s="96">
        <f t="shared" si="1"/>
        <v>1818.1325120769898</v>
      </c>
      <c r="G5" s="96">
        <f t="shared" si="1"/>
        <v>1826.1552783546285</v>
      </c>
      <c r="H5" s="96">
        <f t="shared" si="1"/>
        <v>1796.3295518436084</v>
      </c>
      <c r="I5" s="96">
        <f t="shared" si="1"/>
        <v>1808.6491016963694</v>
      </c>
      <c r="J5" s="96">
        <f t="shared" si="1"/>
        <v>1803.5568649216118</v>
      </c>
      <c r="K5" s="96">
        <f t="shared" si="1"/>
        <v>1510.9608255960959</v>
      </c>
      <c r="L5" s="96">
        <f t="shared" si="1"/>
        <v>1277.2453011446551</v>
      </c>
      <c r="M5" s="96">
        <f t="shared" si="1"/>
        <v>1151.468372057474</v>
      </c>
      <c r="N5" s="96">
        <f t="shared" si="1"/>
        <v>1004.4430525148452</v>
      </c>
      <c r="O5" s="96">
        <f t="shared" si="1"/>
        <v>1312.4884584540882</v>
      </c>
      <c r="P5" s="96">
        <f t="shared" si="1"/>
        <v>1676.3607076191795</v>
      </c>
      <c r="Q5" s="96">
        <f t="shared" si="1"/>
        <v>1482.3914604569345</v>
      </c>
    </row>
    <row r="6" spans="1:17" x14ac:dyDescent="0.25">
      <c r="A6" s="76" t="s">
        <v>83</v>
      </c>
      <c r="B6" s="95">
        <v>0</v>
      </c>
      <c r="C6" s="95">
        <v>0</v>
      </c>
      <c r="D6" s="95">
        <v>0</v>
      </c>
      <c r="E6" s="95">
        <v>0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0</v>
      </c>
      <c r="N6" s="95">
        <v>0</v>
      </c>
      <c r="O6" s="95">
        <v>0</v>
      </c>
      <c r="P6" s="95">
        <v>0</v>
      </c>
      <c r="Q6" s="95">
        <v>0</v>
      </c>
    </row>
    <row r="7" spans="1:17" x14ac:dyDescent="0.25">
      <c r="A7" s="76" t="s">
        <v>82</v>
      </c>
      <c r="B7" s="95">
        <v>0</v>
      </c>
      <c r="C7" s="95">
        <v>0</v>
      </c>
      <c r="D7" s="95">
        <v>0</v>
      </c>
      <c r="E7" s="95">
        <v>0</v>
      </c>
      <c r="F7" s="95">
        <v>0</v>
      </c>
      <c r="G7" s="95">
        <v>0</v>
      </c>
      <c r="H7" s="95">
        <v>0</v>
      </c>
      <c r="I7" s="95">
        <v>0</v>
      </c>
      <c r="J7" s="95">
        <v>0</v>
      </c>
      <c r="K7" s="95">
        <v>0</v>
      </c>
      <c r="L7" s="95">
        <v>0</v>
      </c>
      <c r="M7" s="95">
        <v>0</v>
      </c>
      <c r="N7" s="95">
        <v>0</v>
      </c>
      <c r="O7" s="95">
        <v>0</v>
      </c>
      <c r="P7" s="95">
        <v>0</v>
      </c>
      <c r="Q7" s="95">
        <v>0</v>
      </c>
    </row>
    <row r="8" spans="1:17" x14ac:dyDescent="0.25">
      <c r="A8" s="76" t="s">
        <v>81</v>
      </c>
      <c r="B8" s="95">
        <v>0</v>
      </c>
      <c r="C8" s="95">
        <v>0</v>
      </c>
      <c r="D8" s="95">
        <v>0</v>
      </c>
      <c r="E8" s="95">
        <v>0</v>
      </c>
      <c r="F8" s="95">
        <v>0</v>
      </c>
      <c r="G8" s="95">
        <v>0</v>
      </c>
      <c r="H8" s="95">
        <v>0</v>
      </c>
      <c r="I8" s="95">
        <v>0</v>
      </c>
      <c r="J8" s="95">
        <v>0</v>
      </c>
      <c r="K8" s="95">
        <v>0</v>
      </c>
      <c r="L8" s="95">
        <v>0</v>
      </c>
      <c r="M8" s="95">
        <v>0</v>
      </c>
      <c r="N8" s="95">
        <v>0</v>
      </c>
      <c r="O8" s="95">
        <v>0</v>
      </c>
      <c r="P8" s="95">
        <v>0</v>
      </c>
      <c r="Q8" s="95">
        <v>0</v>
      </c>
    </row>
    <row r="9" spans="1:17" x14ac:dyDescent="0.25">
      <c r="A9" s="76" t="s">
        <v>80</v>
      </c>
      <c r="B9" s="95">
        <v>0</v>
      </c>
      <c r="C9" s="95">
        <v>0</v>
      </c>
      <c r="D9" s="95">
        <v>0</v>
      </c>
      <c r="E9" s="95">
        <v>0</v>
      </c>
      <c r="F9" s="95">
        <v>0</v>
      </c>
      <c r="G9" s="95">
        <v>0</v>
      </c>
      <c r="H9" s="95">
        <v>0</v>
      </c>
      <c r="I9" s="95">
        <v>0</v>
      </c>
      <c r="J9" s="95">
        <v>0</v>
      </c>
      <c r="K9" s="95">
        <v>0</v>
      </c>
      <c r="L9" s="95">
        <v>0</v>
      </c>
      <c r="M9" s="95">
        <v>0</v>
      </c>
      <c r="N9" s="95">
        <v>0</v>
      </c>
      <c r="O9" s="95">
        <v>0</v>
      </c>
      <c r="P9" s="95">
        <v>0</v>
      </c>
      <c r="Q9" s="95">
        <v>0</v>
      </c>
    </row>
    <row r="10" spans="1:17" x14ac:dyDescent="0.25">
      <c r="A10" s="94" t="s">
        <v>79</v>
      </c>
      <c r="B10" s="93">
        <f t="shared" ref="B10" si="2">SUM(B11:B14)</f>
        <v>0.43321555267007206</v>
      </c>
      <c r="C10" s="93">
        <f t="shared" ref="C10:Q10" si="3">SUM(C11:C14)</f>
        <v>0.4059622701636893</v>
      </c>
      <c r="D10" s="93">
        <f t="shared" si="3"/>
        <v>0.41077155724986308</v>
      </c>
      <c r="E10" s="93">
        <f t="shared" si="3"/>
        <v>0.43141485604213614</v>
      </c>
      <c r="F10" s="93">
        <f t="shared" si="3"/>
        <v>0.4767616143188651</v>
      </c>
      <c r="G10" s="93">
        <f t="shared" si="3"/>
        <v>0.5543941834729702</v>
      </c>
      <c r="H10" s="93">
        <f t="shared" si="3"/>
        <v>0.51480137782820334</v>
      </c>
      <c r="I10" s="93">
        <f t="shared" si="3"/>
        <v>0.54696037917135165</v>
      </c>
      <c r="J10" s="93">
        <f t="shared" si="3"/>
        <v>0.54793027503897263</v>
      </c>
      <c r="K10" s="93">
        <f t="shared" si="3"/>
        <v>0.46703705382829386</v>
      </c>
      <c r="L10" s="93">
        <f t="shared" si="3"/>
        <v>0.42885501678176258</v>
      </c>
      <c r="M10" s="93">
        <f t="shared" si="3"/>
        <v>0.44531460822010721</v>
      </c>
      <c r="N10" s="93">
        <f t="shared" si="3"/>
        <v>0.42191816494952916</v>
      </c>
      <c r="O10" s="93">
        <f t="shared" si="3"/>
        <v>0.2876066367356348</v>
      </c>
      <c r="P10" s="93">
        <f t="shared" si="3"/>
        <v>0.46215517752623164</v>
      </c>
      <c r="Q10" s="93">
        <f t="shared" si="3"/>
        <v>0.42384469270639608</v>
      </c>
    </row>
    <row r="11" spans="1:17" x14ac:dyDescent="0.25">
      <c r="A11" s="92" t="s">
        <v>68</v>
      </c>
      <c r="B11" s="91">
        <v>0.43321555267007206</v>
      </c>
      <c r="C11" s="91">
        <v>0.4059622701636893</v>
      </c>
      <c r="D11" s="91">
        <v>0.41077155724986308</v>
      </c>
      <c r="E11" s="91">
        <v>0.43141485604213614</v>
      </c>
      <c r="F11" s="91">
        <v>0.4767616143188651</v>
      </c>
      <c r="G11" s="91">
        <v>0.5543941834729702</v>
      </c>
      <c r="H11" s="91">
        <v>0.51480137782820334</v>
      </c>
      <c r="I11" s="91">
        <v>0.54696037917135165</v>
      </c>
      <c r="J11" s="91">
        <v>0.54793027503897263</v>
      </c>
      <c r="K11" s="91">
        <v>0.46703705382829386</v>
      </c>
      <c r="L11" s="91">
        <v>0.42885501678176258</v>
      </c>
      <c r="M11" s="91">
        <v>0.44531460822010721</v>
      </c>
      <c r="N11" s="91">
        <v>0.42191816494952916</v>
      </c>
      <c r="O11" s="91">
        <v>0.2876066367356348</v>
      </c>
      <c r="P11" s="91">
        <v>0.46215517752623164</v>
      </c>
      <c r="Q11" s="91">
        <v>0.42384469270639608</v>
      </c>
    </row>
    <row r="12" spans="1:17" x14ac:dyDescent="0.25">
      <c r="A12" s="92" t="s">
        <v>66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72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0" t="s">
        <v>21</v>
      </c>
      <c r="B14" s="89">
        <v>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v>0</v>
      </c>
    </row>
    <row r="15" spans="1:17" x14ac:dyDescent="0.25">
      <c r="A15" s="86" t="s">
        <v>87</v>
      </c>
      <c r="B15" s="85">
        <f t="shared" ref="B15" si="4">SUM(B16:B25)</f>
        <v>32.504378106814585</v>
      </c>
      <c r="C15" s="85">
        <f t="shared" ref="C15:Q15" si="5">SUM(C16:C25)</f>
        <v>31.60900721797805</v>
      </c>
      <c r="D15" s="85">
        <f t="shared" si="5"/>
        <v>30.521285632130056</v>
      </c>
      <c r="E15" s="85">
        <f t="shared" si="5"/>
        <v>31.701106985463017</v>
      </c>
      <c r="F15" s="85">
        <f t="shared" si="5"/>
        <v>48.003249781266241</v>
      </c>
      <c r="G15" s="85">
        <f t="shared" si="5"/>
        <v>73.357277681813002</v>
      </c>
      <c r="H15" s="85">
        <f t="shared" si="5"/>
        <v>72.42797889903413</v>
      </c>
      <c r="I15" s="85">
        <f t="shared" si="5"/>
        <v>79.965957598925385</v>
      </c>
      <c r="J15" s="85">
        <f t="shared" si="5"/>
        <v>76.41688173196863</v>
      </c>
      <c r="K15" s="85">
        <f t="shared" si="5"/>
        <v>63.445137261690448</v>
      </c>
      <c r="L15" s="85">
        <f t="shared" si="5"/>
        <v>61.074423963109354</v>
      </c>
      <c r="M15" s="85">
        <f t="shared" si="5"/>
        <v>86.297322058738359</v>
      </c>
      <c r="N15" s="85">
        <f t="shared" si="5"/>
        <v>68.494504265202465</v>
      </c>
      <c r="O15" s="85">
        <f t="shared" si="5"/>
        <v>51.973925733118726</v>
      </c>
      <c r="P15" s="85">
        <f t="shared" si="5"/>
        <v>66.175050232424383</v>
      </c>
      <c r="Q15" s="85">
        <f t="shared" si="5"/>
        <v>56.645492189507785</v>
      </c>
    </row>
    <row r="16" spans="1:17" x14ac:dyDescent="0.25">
      <c r="A16" s="88" t="s">
        <v>33</v>
      </c>
      <c r="B16" s="87">
        <v>5.8500264052757291</v>
      </c>
      <c r="C16" s="87">
        <v>6.5373939804385959</v>
      </c>
      <c r="D16" s="87">
        <v>6.4883536573975871</v>
      </c>
      <c r="E16" s="87">
        <v>6.4844455702344002</v>
      </c>
      <c r="F16" s="87">
        <v>6.9360661231446059</v>
      </c>
      <c r="G16" s="87">
        <v>8.1588622484847235</v>
      </c>
      <c r="H16" s="87">
        <v>8.5682073327945645</v>
      </c>
      <c r="I16" s="87">
        <v>8.298022290321569</v>
      </c>
      <c r="J16" s="87">
        <v>7.6545532748078768</v>
      </c>
      <c r="K16" s="87">
        <v>4.8329282066210304</v>
      </c>
      <c r="L16" s="87">
        <v>5.205269027367101</v>
      </c>
      <c r="M16" s="87">
        <v>3.4704385992899396</v>
      </c>
      <c r="N16" s="87">
        <v>0</v>
      </c>
      <c r="O16" s="87">
        <v>0</v>
      </c>
      <c r="P16" s="87">
        <v>2.4676173050914842</v>
      </c>
      <c r="Q16" s="87">
        <v>2.6682786664393578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8.9811190407240034</v>
      </c>
      <c r="I18" s="87">
        <v>8.9792433124559921</v>
      </c>
      <c r="J18" s="87">
        <v>8.965347072048008</v>
      </c>
      <c r="K18" s="87">
        <v>8.9859008268719993</v>
      </c>
      <c r="L18" s="87">
        <v>8.9631300919764474</v>
      </c>
      <c r="M18" s="87">
        <v>11.967462387261122</v>
      </c>
      <c r="N18" s="87">
        <v>14.939403396771677</v>
      </c>
      <c r="O18" s="87">
        <v>11.93571153902557</v>
      </c>
      <c r="P18" s="87">
        <v>8.9400973064535609</v>
      </c>
      <c r="Q18" s="87">
        <v>5.992977771685073</v>
      </c>
    </row>
    <row r="19" spans="1:17" x14ac:dyDescent="0.25">
      <c r="A19" s="88" t="s">
        <v>68</v>
      </c>
      <c r="B19" s="87">
        <v>16.493014333940657</v>
      </c>
      <c r="C19" s="87">
        <v>16.733191650972287</v>
      </c>
      <c r="D19" s="87">
        <v>15.462184990198303</v>
      </c>
      <c r="E19" s="87">
        <v>15.890439778849572</v>
      </c>
      <c r="F19" s="87">
        <v>13.856541758816933</v>
      </c>
      <c r="G19" s="87">
        <v>10.59761095710487</v>
      </c>
      <c r="H19" s="87">
        <v>11.676116950178145</v>
      </c>
      <c r="I19" s="87">
        <v>10.867719686012826</v>
      </c>
      <c r="J19" s="87">
        <v>10.458742170563426</v>
      </c>
      <c r="K19" s="87">
        <v>10.042889608851295</v>
      </c>
      <c r="L19" s="87">
        <v>9.1096291194361747</v>
      </c>
      <c r="M19" s="87">
        <v>9.9098745480189567</v>
      </c>
      <c r="N19" s="87">
        <v>12.541314480191016</v>
      </c>
      <c r="O19" s="87">
        <v>6.3123423820904048</v>
      </c>
      <c r="P19" s="87">
        <v>5.1455638756180386</v>
      </c>
      <c r="Q19" s="87">
        <v>9.5341935463763754</v>
      </c>
    </row>
    <row r="20" spans="1:17" x14ac:dyDescent="0.25">
      <c r="A20" s="88" t="s">
        <v>29</v>
      </c>
      <c r="B20" s="87">
        <v>10.1613373675982</v>
      </c>
      <c r="C20" s="87">
        <v>8.3384215865671685</v>
      </c>
      <c r="D20" s="87">
        <v>8.5707469845341642</v>
      </c>
      <c r="E20" s="87">
        <v>9.3262216363790458</v>
      </c>
      <c r="F20" s="87">
        <v>9.7157473292007044</v>
      </c>
      <c r="G20" s="87">
        <v>45.168882267031663</v>
      </c>
      <c r="H20" s="87">
        <v>43.202535575337421</v>
      </c>
      <c r="I20" s="87">
        <v>51.820972310134998</v>
      </c>
      <c r="J20" s="87">
        <v>49.338239214549318</v>
      </c>
      <c r="K20" s="87">
        <v>39.583418619346119</v>
      </c>
      <c r="L20" s="87">
        <v>37.796395724329635</v>
      </c>
      <c r="M20" s="87">
        <v>60.949546524168341</v>
      </c>
      <c r="N20" s="87">
        <v>41.013786388239765</v>
      </c>
      <c r="O20" s="87">
        <v>33.725871812002751</v>
      </c>
      <c r="P20" s="87">
        <v>49.621771745261306</v>
      </c>
      <c r="Q20" s="87">
        <v>38.45004220500698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17.494894570104002</v>
      </c>
      <c r="G21" s="87">
        <v>9.4319222091917396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66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86" t="s">
        <v>342</v>
      </c>
      <c r="B26" s="85">
        <f t="shared" ref="B26" si="6">SUM(B27:B36)</f>
        <v>825.50472094152667</v>
      </c>
      <c r="C26" s="85">
        <f t="shared" ref="C26:Q26" si="7">SUM(C27:C36)</f>
        <v>761.05522245406439</v>
      </c>
      <c r="D26" s="85">
        <f t="shared" si="7"/>
        <v>776.69346864311251</v>
      </c>
      <c r="E26" s="85">
        <f t="shared" si="7"/>
        <v>799.44000937557905</v>
      </c>
      <c r="F26" s="85">
        <f t="shared" si="7"/>
        <v>866.59544068140463</v>
      </c>
      <c r="G26" s="85">
        <f t="shared" si="7"/>
        <v>840.13803648934265</v>
      </c>
      <c r="H26" s="85">
        <f t="shared" si="7"/>
        <v>800.95580156674623</v>
      </c>
      <c r="I26" s="85">
        <f t="shared" si="7"/>
        <v>815.41814371827263</v>
      </c>
      <c r="J26" s="85">
        <f t="shared" si="7"/>
        <v>814.16913291460423</v>
      </c>
      <c r="K26" s="85">
        <f t="shared" si="7"/>
        <v>707.07684128057713</v>
      </c>
      <c r="L26" s="85">
        <f t="shared" si="7"/>
        <v>613.58564216476407</v>
      </c>
      <c r="M26" s="85">
        <f t="shared" si="7"/>
        <v>480.25067539051537</v>
      </c>
      <c r="N26" s="85">
        <f t="shared" si="7"/>
        <v>396.1380300846933</v>
      </c>
      <c r="O26" s="85">
        <f t="shared" si="7"/>
        <v>485.42394608423376</v>
      </c>
      <c r="P26" s="85">
        <f t="shared" si="7"/>
        <v>614.6893922092288</v>
      </c>
      <c r="Q26" s="85">
        <f t="shared" si="7"/>
        <v>527.88184357472028</v>
      </c>
    </row>
    <row r="27" spans="1:17" x14ac:dyDescent="0.25">
      <c r="A27" s="84" t="s">
        <v>33</v>
      </c>
      <c r="B27" s="83">
        <v>122.33183205694623</v>
      </c>
      <c r="C27" s="83">
        <v>128.13551518059305</v>
      </c>
      <c r="D27" s="83">
        <v>125.83133760064243</v>
      </c>
      <c r="E27" s="83">
        <v>130.54786020575844</v>
      </c>
      <c r="F27" s="83">
        <v>147.53644632508772</v>
      </c>
      <c r="G27" s="83">
        <v>132.60719979809068</v>
      </c>
      <c r="H27" s="83">
        <v>144.71137802720546</v>
      </c>
      <c r="I27" s="83">
        <v>123.19764266967843</v>
      </c>
      <c r="J27" s="83">
        <v>103.24397926858414</v>
      </c>
      <c r="K27" s="83">
        <v>52.592733752275009</v>
      </c>
      <c r="L27" s="83">
        <v>60.730930972633018</v>
      </c>
      <c r="M27" s="83">
        <v>25.571761400710042</v>
      </c>
      <c r="N27" s="83">
        <v>0</v>
      </c>
      <c r="O27" s="83">
        <v>0</v>
      </c>
      <c r="P27" s="83">
        <v>6.3302582563470358</v>
      </c>
      <c r="Q27" s="83">
        <v>11.899997723800009</v>
      </c>
    </row>
    <row r="28" spans="1:17" x14ac:dyDescent="0.25">
      <c r="A28" s="84" t="s">
        <v>47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8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5.8173730828922849</v>
      </c>
      <c r="I29" s="83">
        <v>5.8162370784481743</v>
      </c>
      <c r="J29" s="83">
        <v>2.9005627887360004</v>
      </c>
      <c r="K29" s="83">
        <v>5.8143877688876175</v>
      </c>
      <c r="L29" s="83">
        <v>5.9337745063980307</v>
      </c>
      <c r="M29" s="83">
        <v>5.9520712402251075</v>
      </c>
      <c r="N29" s="83">
        <v>5.950440336002278</v>
      </c>
      <c r="O29" s="83">
        <v>2.9636909756904504</v>
      </c>
      <c r="P29" s="83">
        <v>5.9519281058933089</v>
      </c>
      <c r="Q29" s="83">
        <v>8.9025081882899801</v>
      </c>
    </row>
    <row r="30" spans="1:17" x14ac:dyDescent="0.25">
      <c r="A30" s="84" t="s">
        <v>68</v>
      </c>
      <c r="B30" s="83">
        <v>49.87453887323727</v>
      </c>
      <c r="C30" s="83">
        <v>50.365516498730329</v>
      </c>
      <c r="D30" s="83">
        <v>48.845229090140357</v>
      </c>
      <c r="E30" s="83">
        <v>50.119576946787582</v>
      </c>
      <c r="F30" s="83">
        <v>45.469692721105552</v>
      </c>
      <c r="G30" s="83">
        <v>43.759650026661987</v>
      </c>
      <c r="H30" s="83">
        <v>53.760420398573984</v>
      </c>
      <c r="I30" s="83">
        <v>42.512349409313018</v>
      </c>
      <c r="J30" s="83">
        <v>46.386431072433517</v>
      </c>
      <c r="K30" s="83">
        <v>46.875234663228561</v>
      </c>
      <c r="L30" s="83">
        <v>35.071777779834115</v>
      </c>
      <c r="M30" s="83">
        <v>40.552936223663259</v>
      </c>
      <c r="N30" s="83">
        <v>53.726210592761333</v>
      </c>
      <c r="O30" s="83">
        <v>28.231977909333484</v>
      </c>
      <c r="P30" s="83">
        <v>26.107545517467109</v>
      </c>
      <c r="Q30" s="83">
        <v>21.841783714194907</v>
      </c>
    </row>
    <row r="31" spans="1:17" x14ac:dyDescent="0.25">
      <c r="A31" s="84" t="s">
        <v>29</v>
      </c>
      <c r="B31" s="83">
        <v>206.54978679826434</v>
      </c>
      <c r="C31" s="83">
        <v>158.85570954092088</v>
      </c>
      <c r="D31" s="83">
        <v>161.55507495232976</v>
      </c>
      <c r="E31" s="83">
        <v>182.50418402245296</v>
      </c>
      <c r="F31" s="83">
        <v>200.89270376951129</v>
      </c>
      <c r="G31" s="83">
        <v>156.03800269018183</v>
      </c>
      <c r="H31" s="83">
        <v>124.01531662117459</v>
      </c>
      <c r="I31" s="83">
        <v>149.43379462843305</v>
      </c>
      <c r="J31" s="83">
        <v>145.82021298485068</v>
      </c>
      <c r="K31" s="83">
        <v>105.91426265000592</v>
      </c>
      <c r="L31" s="83">
        <v>101.51715890589909</v>
      </c>
      <c r="M31" s="83">
        <v>90.733844801511339</v>
      </c>
      <c r="N31" s="83">
        <v>36.395422483610979</v>
      </c>
      <c r="O31" s="83">
        <v>25.099277199210352</v>
      </c>
      <c r="P31" s="83">
        <v>21.607279582256947</v>
      </c>
      <c r="Q31" s="83">
        <v>29.664419421939026</v>
      </c>
    </row>
    <row r="32" spans="1:17" x14ac:dyDescent="0.25">
      <c r="A32" s="84" t="s">
        <v>28</v>
      </c>
      <c r="B32" s="83">
        <v>446.74856321307885</v>
      </c>
      <c r="C32" s="83">
        <v>421.30345202010005</v>
      </c>
      <c r="D32" s="83">
        <v>440.46182700000003</v>
      </c>
      <c r="E32" s="83">
        <v>433.87371821430008</v>
      </c>
      <c r="F32" s="83">
        <v>462.51818770950001</v>
      </c>
      <c r="G32" s="83">
        <v>487.99900704646097</v>
      </c>
      <c r="H32" s="83">
        <v>462.47320263689994</v>
      </c>
      <c r="I32" s="83">
        <v>453.14696433239999</v>
      </c>
      <c r="J32" s="83">
        <v>481.69133999999997</v>
      </c>
      <c r="K32" s="83">
        <v>456.36658108469999</v>
      </c>
      <c r="L32" s="83">
        <v>367.5749999999997</v>
      </c>
      <c r="M32" s="83">
        <v>316.86806172440561</v>
      </c>
      <c r="N32" s="83">
        <v>297.86513718708193</v>
      </c>
      <c r="O32" s="83">
        <v>425.00249999999949</v>
      </c>
      <c r="P32" s="83">
        <v>511.40210894440986</v>
      </c>
      <c r="Q32" s="83">
        <v>396.91913219739627</v>
      </c>
    </row>
    <row r="33" spans="1:17" x14ac:dyDescent="0.25">
      <c r="A33" s="84" t="s">
        <v>66</v>
      </c>
      <c r="B33" s="83">
        <v>0</v>
      </c>
      <c r="C33" s="83">
        <v>0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</row>
    <row r="34" spans="1:17" x14ac:dyDescent="0.25">
      <c r="A34" s="84" t="s">
        <v>25</v>
      </c>
      <c r="B34" s="83">
        <v>0</v>
      </c>
      <c r="C34" s="83">
        <v>0</v>
      </c>
      <c r="D34" s="83">
        <v>0</v>
      </c>
      <c r="E34" s="83">
        <v>0</v>
      </c>
      <c r="F34" s="83">
        <v>0</v>
      </c>
      <c r="G34" s="83">
        <v>0</v>
      </c>
      <c r="H34" s="83">
        <v>0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3">
        <v>0</v>
      </c>
      <c r="P34" s="83">
        <v>0</v>
      </c>
      <c r="Q34" s="83">
        <v>0</v>
      </c>
    </row>
    <row r="35" spans="1:17" x14ac:dyDescent="0.25">
      <c r="A35" s="84" t="s">
        <v>23</v>
      </c>
      <c r="B35" s="83">
        <v>0</v>
      </c>
      <c r="C35" s="83">
        <v>2.39502921372</v>
      </c>
      <c r="D35" s="83">
        <v>0</v>
      </c>
      <c r="E35" s="83">
        <v>2.3946699862800003</v>
      </c>
      <c r="F35" s="83">
        <v>10.1784101562</v>
      </c>
      <c r="G35" s="83">
        <v>19.734176927947242</v>
      </c>
      <c r="H35" s="83">
        <v>10.178110800000001</v>
      </c>
      <c r="I35" s="83">
        <v>41.311155600000006</v>
      </c>
      <c r="J35" s="83">
        <v>34.126606800000005</v>
      </c>
      <c r="K35" s="83">
        <v>39.513641361480005</v>
      </c>
      <c r="L35" s="83">
        <v>42.757000000000012</v>
      </c>
      <c r="M35" s="83">
        <v>0.57200000000000972</v>
      </c>
      <c r="N35" s="83">
        <v>2.2008194852367393</v>
      </c>
      <c r="O35" s="83">
        <v>4.126499999999993</v>
      </c>
      <c r="P35" s="83">
        <v>43.290271802854519</v>
      </c>
      <c r="Q35" s="83">
        <v>58.654002329100038</v>
      </c>
    </row>
    <row r="36" spans="1:17" x14ac:dyDescent="0.25">
      <c r="A36" s="82" t="s">
        <v>21</v>
      </c>
      <c r="B36" s="81">
        <v>0</v>
      </c>
      <c r="C36" s="81">
        <v>0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</row>
    <row r="37" spans="1:17" x14ac:dyDescent="0.25">
      <c r="A37" s="106" t="s">
        <v>98</v>
      </c>
      <c r="B37" s="105">
        <f t="shared" ref="B37" si="8">SUM(B38:B42)</f>
        <v>813.99270000000001</v>
      </c>
      <c r="C37" s="105">
        <f t="shared" ref="C37:Q37" si="9">SUM(C38:C42)</f>
        <v>798.92957999999999</v>
      </c>
      <c r="D37" s="105">
        <f t="shared" si="9"/>
        <v>832.32036000000005</v>
      </c>
      <c r="E37" s="105">
        <f t="shared" si="9"/>
        <v>836.08419000000004</v>
      </c>
      <c r="F37" s="105">
        <f t="shared" si="9"/>
        <v>903.05705999999998</v>
      </c>
      <c r="G37" s="105">
        <f t="shared" si="9"/>
        <v>912.10557000000006</v>
      </c>
      <c r="H37" s="105">
        <f t="shared" si="9"/>
        <v>922.43097</v>
      </c>
      <c r="I37" s="105">
        <f t="shared" si="9"/>
        <v>912.71803999999997</v>
      </c>
      <c r="J37" s="105">
        <f t="shared" si="9"/>
        <v>912.42291999999998</v>
      </c>
      <c r="K37" s="105">
        <f t="shared" si="9"/>
        <v>739.97181</v>
      </c>
      <c r="L37" s="105">
        <f t="shared" si="9"/>
        <v>602.15638000000001</v>
      </c>
      <c r="M37" s="105">
        <f t="shared" si="9"/>
        <v>584.47505999999998</v>
      </c>
      <c r="N37" s="105">
        <f t="shared" si="9"/>
        <v>539.3886</v>
      </c>
      <c r="O37" s="105">
        <f t="shared" si="9"/>
        <v>774.80298000000005</v>
      </c>
      <c r="P37" s="105">
        <f t="shared" si="9"/>
        <v>995.03411000000006</v>
      </c>
      <c r="Q37" s="105">
        <f t="shared" si="9"/>
        <v>897.44028000000003</v>
      </c>
    </row>
    <row r="38" spans="1:17" x14ac:dyDescent="0.25">
      <c r="A38" s="104" t="s">
        <v>97</v>
      </c>
      <c r="B38" s="103">
        <f>ISI!B$52</f>
        <v>0</v>
      </c>
      <c r="C38" s="103">
        <f>ISI!C$52</f>
        <v>0</v>
      </c>
      <c r="D38" s="103">
        <f>ISI!D$52</f>
        <v>0</v>
      </c>
      <c r="E38" s="103">
        <f>ISI!E$52</f>
        <v>0</v>
      </c>
      <c r="F38" s="103">
        <f>ISI!F$52</f>
        <v>0</v>
      </c>
      <c r="G38" s="103">
        <f>ISI!G$52</f>
        <v>0</v>
      </c>
      <c r="H38" s="103">
        <f>ISI!H$52</f>
        <v>0</v>
      </c>
      <c r="I38" s="103">
        <f>ISI!I$52</f>
        <v>0</v>
      </c>
      <c r="J38" s="103">
        <f>ISI!J$52</f>
        <v>0</v>
      </c>
      <c r="K38" s="103">
        <f>ISI!K$52</f>
        <v>0</v>
      </c>
      <c r="L38" s="103">
        <f>ISI!L$52</f>
        <v>0</v>
      </c>
      <c r="M38" s="103">
        <f>ISI!M$52</f>
        <v>0</v>
      </c>
      <c r="N38" s="103">
        <f>ISI!N$52</f>
        <v>0</v>
      </c>
      <c r="O38" s="103">
        <f>ISI!O$52</f>
        <v>0</v>
      </c>
      <c r="P38" s="103">
        <f>ISI!P$52</f>
        <v>0</v>
      </c>
      <c r="Q38" s="103">
        <f>ISI!Q$52</f>
        <v>0</v>
      </c>
    </row>
    <row r="39" spans="1:17" x14ac:dyDescent="0.25">
      <c r="A39" s="102" t="s">
        <v>96</v>
      </c>
      <c r="B39" s="101">
        <f>NFM!B$71</f>
        <v>0</v>
      </c>
      <c r="C39" s="101">
        <f>NFM!C$71</f>
        <v>0</v>
      </c>
      <c r="D39" s="101">
        <f>NFM!D$71</f>
        <v>0</v>
      </c>
      <c r="E39" s="101">
        <f>NFM!E$71</f>
        <v>0</v>
      </c>
      <c r="F39" s="101">
        <f>NFM!F$71</f>
        <v>0</v>
      </c>
      <c r="G39" s="101">
        <f>NFM!G$71</f>
        <v>0</v>
      </c>
      <c r="H39" s="101">
        <f>NFM!H$71</f>
        <v>0</v>
      </c>
      <c r="I39" s="101">
        <f>NFM!I$71</f>
        <v>0</v>
      </c>
      <c r="J39" s="101">
        <f>NFM!J$71</f>
        <v>0</v>
      </c>
      <c r="K39" s="101">
        <f>NFM!K$71</f>
        <v>0</v>
      </c>
      <c r="L39" s="101">
        <f>NFM!L$71</f>
        <v>0</v>
      </c>
      <c r="M39" s="101">
        <f>NFM!M$71</f>
        <v>0</v>
      </c>
      <c r="N39" s="101">
        <f>NFM!N$71</f>
        <v>0</v>
      </c>
      <c r="O39" s="101">
        <f>NFM!O$71</f>
        <v>0</v>
      </c>
      <c r="P39" s="101">
        <f>NFM!P$71</f>
        <v>0</v>
      </c>
      <c r="Q39" s="101">
        <f>NFM!Q$71</f>
        <v>0</v>
      </c>
    </row>
    <row r="40" spans="1:17" x14ac:dyDescent="0.25">
      <c r="A40" s="102" t="s">
        <v>95</v>
      </c>
      <c r="B40" s="101">
        <f>CHI!B$77</f>
        <v>0</v>
      </c>
      <c r="C40" s="101">
        <f>CHI!C$77</f>
        <v>0</v>
      </c>
      <c r="D40" s="101">
        <f>CHI!D$77</f>
        <v>0</v>
      </c>
      <c r="E40" s="101">
        <f>CHI!E$77</f>
        <v>0</v>
      </c>
      <c r="F40" s="101">
        <f>CHI!F$77</f>
        <v>0</v>
      </c>
      <c r="G40" s="101">
        <f>CHI!G$77</f>
        <v>0</v>
      </c>
      <c r="H40" s="101">
        <f>CHI!H$77</f>
        <v>0</v>
      </c>
      <c r="I40" s="101">
        <f>CHI!I$77</f>
        <v>0</v>
      </c>
      <c r="J40" s="101">
        <f>CHI!J$77</f>
        <v>0</v>
      </c>
      <c r="K40" s="101">
        <f>CHI!K$77</f>
        <v>0</v>
      </c>
      <c r="L40" s="101">
        <f>CHI!L$77</f>
        <v>0</v>
      </c>
      <c r="M40" s="101">
        <f>CHI!M$77</f>
        <v>0</v>
      </c>
      <c r="N40" s="101">
        <f>CHI!N$77</f>
        <v>0</v>
      </c>
      <c r="O40" s="101">
        <f>CHI!O$77</f>
        <v>0</v>
      </c>
      <c r="P40" s="101">
        <f>CHI!P$77</f>
        <v>0</v>
      </c>
      <c r="Q40" s="101">
        <f>CHI!Q$77</f>
        <v>0</v>
      </c>
    </row>
    <row r="41" spans="1:17" x14ac:dyDescent="0.25">
      <c r="A41" s="102" t="s">
        <v>94</v>
      </c>
      <c r="B41" s="101">
        <f>NMM!B$57</f>
        <v>802.91520000000003</v>
      </c>
      <c r="C41" s="101">
        <f>NMM!C$57</f>
        <v>786.8904</v>
      </c>
      <c r="D41" s="101">
        <f>NMM!D$57</f>
        <v>819.31280000000004</v>
      </c>
      <c r="E41" s="101">
        <f>NMM!E$57</f>
        <v>821.76670000000001</v>
      </c>
      <c r="F41" s="101">
        <f>NMM!F$57</f>
        <v>885.26210000000003</v>
      </c>
      <c r="G41" s="101">
        <f>NMM!G$57</f>
        <v>894.47680000000003</v>
      </c>
      <c r="H41" s="101">
        <f>NMM!H$57</f>
        <v>902.65800000000002</v>
      </c>
      <c r="I41" s="101">
        <f>NMM!I$57</f>
        <v>894.1961</v>
      </c>
      <c r="J41" s="101">
        <f>NMM!J$57</f>
        <v>896.05349999999999</v>
      </c>
      <c r="K41" s="101">
        <f>NMM!K$57</f>
        <v>724.19560000000001</v>
      </c>
      <c r="L41" s="101">
        <f>NMM!L$57</f>
        <v>584.94550000000004</v>
      </c>
      <c r="M41" s="101">
        <f>NMM!M$57</f>
        <v>572.04769999999996</v>
      </c>
      <c r="N41" s="101">
        <f>NMM!N$57</f>
        <v>527.74810000000002</v>
      </c>
      <c r="O41" s="101">
        <f>NMM!O$57</f>
        <v>765.26840000000004</v>
      </c>
      <c r="P41" s="101">
        <f>NMM!P$57</f>
        <v>985.86760000000004</v>
      </c>
      <c r="Q41" s="101">
        <f>NMM!Q$57</f>
        <v>886.72190000000001</v>
      </c>
    </row>
    <row r="42" spans="1:17" x14ac:dyDescent="0.25">
      <c r="A42" s="100" t="s">
        <v>93</v>
      </c>
      <c r="B42" s="99">
        <v>11.077500000000001</v>
      </c>
      <c r="C42" s="99">
        <v>12.03918</v>
      </c>
      <c r="D42" s="99">
        <v>13.00756</v>
      </c>
      <c r="E42" s="99">
        <v>14.317490000000001</v>
      </c>
      <c r="F42" s="99">
        <v>17.79496</v>
      </c>
      <c r="G42" s="99">
        <v>17.628769999999999</v>
      </c>
      <c r="H42" s="99">
        <v>19.772970000000001</v>
      </c>
      <c r="I42" s="99">
        <v>18.521940000000001</v>
      </c>
      <c r="J42" s="99">
        <v>16.369420000000002</v>
      </c>
      <c r="K42" s="99">
        <v>15.776209999999999</v>
      </c>
      <c r="L42" s="99">
        <v>17.21088</v>
      </c>
      <c r="M42" s="99">
        <v>12.42736</v>
      </c>
      <c r="N42" s="99">
        <v>11.640499999999999</v>
      </c>
      <c r="O42" s="99">
        <v>9.5345800000000001</v>
      </c>
      <c r="P42" s="99">
        <v>9.1665100000000006</v>
      </c>
      <c r="Q42" s="99">
        <v>10.71838</v>
      </c>
    </row>
    <row r="43" spans="1:17" x14ac:dyDescent="0.25">
      <c r="A43" s="40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ht="12.75" x14ac:dyDescent="0.25">
      <c r="A44" s="98" t="s">
        <v>92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1:17" x14ac:dyDescent="0.25">
      <c r="A45" s="40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x14ac:dyDescent="0.25">
      <c r="A46" s="78" t="str">
        <f>$A$5</f>
        <v>All Industrial Sectors</v>
      </c>
      <c r="B46" s="77">
        <f t="shared" ref="B46:Q46" si="10">SUM(B47:B51,B52,B53)</f>
        <v>0.51328889141071221</v>
      </c>
      <c r="C46" s="77">
        <f t="shared" si="10"/>
        <v>0.49815973966797567</v>
      </c>
      <c r="D46" s="77">
        <f t="shared" si="10"/>
        <v>0.49247083870850666</v>
      </c>
      <c r="E46" s="77">
        <f t="shared" si="10"/>
        <v>0.49864730590968886</v>
      </c>
      <c r="F46" s="77">
        <f t="shared" si="10"/>
        <v>0.5033051474513428</v>
      </c>
      <c r="G46" s="77">
        <f t="shared" si="10"/>
        <v>0.5005323036813113</v>
      </c>
      <c r="H46" s="77">
        <f t="shared" si="10"/>
        <v>0.48649123483311246</v>
      </c>
      <c r="I46" s="77">
        <f t="shared" si="10"/>
        <v>0.49535924953937011</v>
      </c>
      <c r="J46" s="77">
        <f t="shared" si="10"/>
        <v>0.49409805826130315</v>
      </c>
      <c r="K46" s="77">
        <f t="shared" si="10"/>
        <v>0.51026406676819669</v>
      </c>
      <c r="L46" s="77">
        <f t="shared" si="10"/>
        <v>0.52855071812724375</v>
      </c>
      <c r="M46" s="77">
        <f t="shared" si="10"/>
        <v>0.49240893264341712</v>
      </c>
      <c r="N46" s="77">
        <f t="shared" si="10"/>
        <v>0.46299733105871821</v>
      </c>
      <c r="O46" s="77">
        <f t="shared" si="10"/>
        <v>0.40966872888726191</v>
      </c>
      <c r="P46" s="77">
        <f t="shared" si="10"/>
        <v>0.40643197763017302</v>
      </c>
      <c r="Q46" s="77">
        <f t="shared" si="10"/>
        <v>0.3945996695613912</v>
      </c>
    </row>
    <row r="47" spans="1:17" x14ac:dyDescent="0.25">
      <c r="A47" s="76" t="s">
        <v>83</v>
      </c>
      <c r="B47" s="75">
        <f t="shared" ref="B47:Q47" si="11">IF(B6=0,0,B6/B$5)</f>
        <v>0</v>
      </c>
      <c r="C47" s="75">
        <f t="shared" si="11"/>
        <v>0</v>
      </c>
      <c r="D47" s="75">
        <f t="shared" si="11"/>
        <v>0</v>
      </c>
      <c r="E47" s="75">
        <f t="shared" si="11"/>
        <v>0</v>
      </c>
      <c r="F47" s="75">
        <f t="shared" si="11"/>
        <v>0</v>
      </c>
      <c r="G47" s="75">
        <f t="shared" si="11"/>
        <v>0</v>
      </c>
      <c r="H47" s="75">
        <f t="shared" si="11"/>
        <v>0</v>
      </c>
      <c r="I47" s="75">
        <f t="shared" si="11"/>
        <v>0</v>
      </c>
      <c r="J47" s="75">
        <f t="shared" si="11"/>
        <v>0</v>
      </c>
      <c r="K47" s="75">
        <f t="shared" si="11"/>
        <v>0</v>
      </c>
      <c r="L47" s="75">
        <f t="shared" si="11"/>
        <v>0</v>
      </c>
      <c r="M47" s="75">
        <f t="shared" si="11"/>
        <v>0</v>
      </c>
      <c r="N47" s="75">
        <f t="shared" si="11"/>
        <v>0</v>
      </c>
      <c r="O47" s="75">
        <f t="shared" si="11"/>
        <v>0</v>
      </c>
      <c r="P47" s="75">
        <f t="shared" si="11"/>
        <v>0</v>
      </c>
      <c r="Q47" s="75">
        <f t="shared" si="11"/>
        <v>0</v>
      </c>
    </row>
    <row r="48" spans="1:17" x14ac:dyDescent="0.25">
      <c r="A48" s="76" t="s">
        <v>82</v>
      </c>
      <c r="B48" s="75">
        <f t="shared" ref="B48:Q48" si="12">IF(B7=0,0,B7/B$5)</f>
        <v>0</v>
      </c>
      <c r="C48" s="75">
        <f t="shared" si="12"/>
        <v>0</v>
      </c>
      <c r="D48" s="75">
        <f t="shared" si="12"/>
        <v>0</v>
      </c>
      <c r="E48" s="75">
        <f t="shared" si="12"/>
        <v>0</v>
      </c>
      <c r="F48" s="75">
        <f t="shared" si="12"/>
        <v>0</v>
      </c>
      <c r="G48" s="75">
        <f t="shared" si="12"/>
        <v>0</v>
      </c>
      <c r="H48" s="75">
        <f t="shared" si="12"/>
        <v>0</v>
      </c>
      <c r="I48" s="75">
        <f t="shared" si="12"/>
        <v>0</v>
      </c>
      <c r="J48" s="75">
        <f t="shared" si="12"/>
        <v>0</v>
      </c>
      <c r="K48" s="75">
        <f t="shared" si="12"/>
        <v>0</v>
      </c>
      <c r="L48" s="75">
        <f t="shared" si="12"/>
        <v>0</v>
      </c>
      <c r="M48" s="75">
        <f t="shared" si="12"/>
        <v>0</v>
      </c>
      <c r="N48" s="75">
        <f t="shared" si="12"/>
        <v>0</v>
      </c>
      <c r="O48" s="75">
        <f t="shared" si="12"/>
        <v>0</v>
      </c>
      <c r="P48" s="75">
        <f t="shared" si="12"/>
        <v>0</v>
      </c>
      <c r="Q48" s="75">
        <f t="shared" si="12"/>
        <v>0</v>
      </c>
    </row>
    <row r="49" spans="1:17" x14ac:dyDescent="0.25">
      <c r="A49" s="76" t="s">
        <v>81</v>
      </c>
      <c r="B49" s="75">
        <f t="shared" ref="B49:Q49" si="13">IF(B8=0,0,B8/B$5)</f>
        <v>0</v>
      </c>
      <c r="C49" s="75">
        <f t="shared" si="13"/>
        <v>0</v>
      </c>
      <c r="D49" s="75">
        <f t="shared" si="13"/>
        <v>0</v>
      </c>
      <c r="E49" s="75">
        <f t="shared" si="13"/>
        <v>0</v>
      </c>
      <c r="F49" s="75">
        <f t="shared" si="13"/>
        <v>0</v>
      </c>
      <c r="G49" s="75">
        <f t="shared" si="13"/>
        <v>0</v>
      </c>
      <c r="H49" s="75">
        <f t="shared" si="13"/>
        <v>0</v>
      </c>
      <c r="I49" s="75">
        <f t="shared" si="13"/>
        <v>0</v>
      </c>
      <c r="J49" s="75">
        <f t="shared" si="13"/>
        <v>0</v>
      </c>
      <c r="K49" s="75">
        <f t="shared" si="13"/>
        <v>0</v>
      </c>
      <c r="L49" s="75">
        <f t="shared" si="13"/>
        <v>0</v>
      </c>
      <c r="M49" s="75">
        <f t="shared" si="13"/>
        <v>0</v>
      </c>
      <c r="N49" s="75">
        <f t="shared" si="13"/>
        <v>0</v>
      </c>
      <c r="O49" s="75">
        <f t="shared" si="13"/>
        <v>0</v>
      </c>
      <c r="P49" s="75">
        <f t="shared" si="13"/>
        <v>0</v>
      </c>
      <c r="Q49" s="75">
        <f t="shared" si="13"/>
        <v>0</v>
      </c>
    </row>
    <row r="50" spans="1:17" x14ac:dyDescent="0.25">
      <c r="A50" s="76" t="s">
        <v>80</v>
      </c>
      <c r="B50" s="75">
        <f t="shared" ref="B50:Q50" si="14">IF(B9=0,0,B9/B$5)</f>
        <v>0</v>
      </c>
      <c r="C50" s="75">
        <f t="shared" si="14"/>
        <v>0</v>
      </c>
      <c r="D50" s="75">
        <f t="shared" si="14"/>
        <v>0</v>
      </c>
      <c r="E50" s="75">
        <f t="shared" si="14"/>
        <v>0</v>
      </c>
      <c r="F50" s="75">
        <f t="shared" si="14"/>
        <v>0</v>
      </c>
      <c r="G50" s="75">
        <f t="shared" si="14"/>
        <v>0</v>
      </c>
      <c r="H50" s="75">
        <f t="shared" si="14"/>
        <v>0</v>
      </c>
      <c r="I50" s="75">
        <f t="shared" si="14"/>
        <v>0</v>
      </c>
      <c r="J50" s="75">
        <f t="shared" si="14"/>
        <v>0</v>
      </c>
      <c r="K50" s="75">
        <f t="shared" si="14"/>
        <v>0</v>
      </c>
      <c r="L50" s="75">
        <f t="shared" si="14"/>
        <v>0</v>
      </c>
      <c r="M50" s="75">
        <f t="shared" si="14"/>
        <v>0</v>
      </c>
      <c r="N50" s="75">
        <f t="shared" si="14"/>
        <v>0</v>
      </c>
      <c r="O50" s="75">
        <f t="shared" si="14"/>
        <v>0</v>
      </c>
      <c r="P50" s="75">
        <f t="shared" si="14"/>
        <v>0</v>
      </c>
      <c r="Q50" s="75">
        <f t="shared" si="14"/>
        <v>0</v>
      </c>
    </row>
    <row r="51" spans="1:17" x14ac:dyDescent="0.25">
      <c r="A51" s="76" t="s">
        <v>79</v>
      </c>
      <c r="B51" s="75">
        <f t="shared" ref="B51:Q51" si="15">IF(B10=0,0,B10/B$5)</f>
        <v>2.5903281675397307E-4</v>
      </c>
      <c r="C51" s="75">
        <f t="shared" si="15"/>
        <v>2.5500146251178406E-4</v>
      </c>
      <c r="D51" s="75">
        <f t="shared" si="15"/>
        <v>2.5047872664489865E-4</v>
      </c>
      <c r="E51" s="75">
        <f t="shared" si="15"/>
        <v>2.5869524018545147E-4</v>
      </c>
      <c r="F51" s="75">
        <f t="shared" si="15"/>
        <v>2.6222599901380369E-4</v>
      </c>
      <c r="G51" s="75">
        <f t="shared" si="15"/>
        <v>3.0358545631041902E-4</v>
      </c>
      <c r="H51" s="75">
        <f t="shared" si="15"/>
        <v>2.8658515209520021E-4</v>
      </c>
      <c r="I51" s="75">
        <f t="shared" si="15"/>
        <v>3.0241376210473676E-4</v>
      </c>
      <c r="J51" s="75">
        <f t="shared" si="15"/>
        <v>3.0380537797059556E-4</v>
      </c>
      <c r="K51" s="75">
        <f t="shared" si="15"/>
        <v>3.0909937962424736E-4</v>
      </c>
      <c r="L51" s="75">
        <f t="shared" si="15"/>
        <v>3.3576558582554722E-4</v>
      </c>
      <c r="M51" s="75">
        <f t="shared" si="15"/>
        <v>3.8673629170066334E-4</v>
      </c>
      <c r="N51" s="75">
        <f t="shared" si="15"/>
        <v>4.2005185250986978E-4</v>
      </c>
      <c r="O51" s="75">
        <f t="shared" si="15"/>
        <v>2.1913079302380431E-4</v>
      </c>
      <c r="P51" s="75">
        <f t="shared" si="15"/>
        <v>2.7568957887506146E-4</v>
      </c>
      <c r="Q51" s="75">
        <f t="shared" si="15"/>
        <v>2.8591954555360808E-4</v>
      </c>
    </row>
    <row r="52" spans="1:17" x14ac:dyDescent="0.25">
      <c r="A52" s="74" t="str">
        <f>$A$15</f>
        <v>Steam processes</v>
      </c>
      <c r="B52" s="73">
        <f t="shared" ref="B52:Q52" si="16">IF(B15=0,0,B15/B$5)</f>
        <v>1.9435360909714674E-2</v>
      </c>
      <c r="C52" s="73">
        <f t="shared" si="16"/>
        <v>1.985490687565597E-2</v>
      </c>
      <c r="D52" s="73">
        <f t="shared" si="16"/>
        <v>1.8611154121488838E-2</v>
      </c>
      <c r="E52" s="73">
        <f t="shared" si="16"/>
        <v>1.9009372002127038E-2</v>
      </c>
      <c r="F52" s="73">
        <f t="shared" si="16"/>
        <v>2.6402503372225886E-2</v>
      </c>
      <c r="G52" s="73">
        <f t="shared" si="16"/>
        <v>4.017033959341515E-2</v>
      </c>
      <c r="H52" s="73">
        <f t="shared" si="16"/>
        <v>4.0319984061220761E-2</v>
      </c>
      <c r="I52" s="73">
        <f t="shared" si="16"/>
        <v>4.4213085625024587E-2</v>
      </c>
      <c r="J52" s="73">
        <f t="shared" si="16"/>
        <v>4.2370098341917233E-2</v>
      </c>
      <c r="K52" s="73">
        <f t="shared" si="16"/>
        <v>4.198992865130069E-2</v>
      </c>
      <c r="L52" s="73">
        <f t="shared" si="16"/>
        <v>4.7817301741783697E-2</v>
      </c>
      <c r="M52" s="73">
        <f t="shared" si="16"/>
        <v>7.494545586566137E-2</v>
      </c>
      <c r="N52" s="73">
        <f t="shared" si="16"/>
        <v>6.8191525735293135E-2</v>
      </c>
      <c r="O52" s="73">
        <f t="shared" si="16"/>
        <v>3.959952973174035E-2</v>
      </c>
      <c r="P52" s="73">
        <f t="shared" si="16"/>
        <v>3.9475424311518424E-2</v>
      </c>
      <c r="Q52" s="73">
        <f t="shared" si="16"/>
        <v>3.8212235904305128E-2</v>
      </c>
    </row>
    <row r="53" spans="1:17" x14ac:dyDescent="0.25">
      <c r="A53" s="72" t="str">
        <f>$A$26</f>
        <v>Other energy use related</v>
      </c>
      <c r="B53" s="71">
        <f t="shared" ref="B53:Q53" si="17">IF(B26=0,0,B26/B$5)</f>
        <v>0.49359449768424352</v>
      </c>
      <c r="C53" s="71">
        <f t="shared" si="17"/>
        <v>0.47804983132980794</v>
      </c>
      <c r="D53" s="71">
        <f t="shared" si="17"/>
        <v>0.47360920586037292</v>
      </c>
      <c r="E53" s="71">
        <f t="shared" si="17"/>
        <v>0.47937923866737636</v>
      </c>
      <c r="F53" s="71">
        <f t="shared" si="17"/>
        <v>0.47664041808010316</v>
      </c>
      <c r="G53" s="71">
        <f t="shared" si="17"/>
        <v>0.46005837863158577</v>
      </c>
      <c r="H53" s="71">
        <f t="shared" si="17"/>
        <v>0.44588466561979651</v>
      </c>
      <c r="I53" s="71">
        <f t="shared" si="17"/>
        <v>0.45084375015224076</v>
      </c>
      <c r="J53" s="71">
        <f t="shared" si="17"/>
        <v>0.45142415454141532</v>
      </c>
      <c r="K53" s="71">
        <f t="shared" si="17"/>
        <v>0.46796503873727174</v>
      </c>
      <c r="L53" s="71">
        <f t="shared" si="17"/>
        <v>0.48039765079963453</v>
      </c>
      <c r="M53" s="71">
        <f t="shared" si="17"/>
        <v>0.41707674048605509</v>
      </c>
      <c r="N53" s="71">
        <f t="shared" si="17"/>
        <v>0.3943857534709152</v>
      </c>
      <c r="O53" s="71">
        <f t="shared" si="17"/>
        <v>0.36985006836249773</v>
      </c>
      <c r="P53" s="71">
        <f t="shared" si="17"/>
        <v>0.36668086373977954</v>
      </c>
      <c r="Q53" s="71">
        <f t="shared" si="17"/>
        <v>0.35610151411153246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39997558519241921"/>
    <pageSetUpPr fitToPage="1"/>
  </sheetPr>
  <dimension ref="A1:Q6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355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B2" s="13"/>
    </row>
    <row r="3" spans="1:17" x14ac:dyDescent="0.25">
      <c r="A3" s="31" t="s">
        <v>78</v>
      </c>
      <c r="B3" s="46">
        <f>SUM(B4:B5)</f>
        <v>0</v>
      </c>
      <c r="C3" s="46">
        <f t="shared" ref="C3:Q3" si="0">SUM(C4:C5)</f>
        <v>0</v>
      </c>
      <c r="D3" s="46">
        <f t="shared" si="0"/>
        <v>0</v>
      </c>
      <c r="E3" s="46">
        <f t="shared" si="0"/>
        <v>0</v>
      </c>
      <c r="F3" s="46">
        <f t="shared" si="0"/>
        <v>0</v>
      </c>
      <c r="G3" s="46">
        <f t="shared" si="0"/>
        <v>0</v>
      </c>
      <c r="H3" s="46">
        <f t="shared" si="0"/>
        <v>0</v>
      </c>
      <c r="I3" s="46">
        <f t="shared" si="0"/>
        <v>0</v>
      </c>
      <c r="J3" s="46">
        <f t="shared" si="0"/>
        <v>0</v>
      </c>
      <c r="K3" s="46">
        <f t="shared" si="0"/>
        <v>0</v>
      </c>
      <c r="L3" s="46">
        <f t="shared" si="0"/>
        <v>0</v>
      </c>
      <c r="M3" s="46">
        <f t="shared" si="0"/>
        <v>0</v>
      </c>
      <c r="N3" s="46">
        <f t="shared" si="0"/>
        <v>0</v>
      </c>
      <c r="O3" s="46">
        <f t="shared" si="0"/>
        <v>0</v>
      </c>
      <c r="P3" s="46">
        <f t="shared" si="0"/>
        <v>0</v>
      </c>
      <c r="Q3" s="46">
        <f t="shared" si="0"/>
        <v>0</v>
      </c>
    </row>
    <row r="4" spans="1:17" x14ac:dyDescent="0.25">
      <c r="A4" s="110" t="s">
        <v>46</v>
      </c>
      <c r="B4" s="120">
        <v>0</v>
      </c>
      <c r="C4" s="120">
        <v>0</v>
      </c>
      <c r="D4" s="120">
        <v>0</v>
      </c>
      <c r="E4" s="120">
        <v>0</v>
      </c>
      <c r="F4" s="120">
        <v>0</v>
      </c>
      <c r="G4" s="120">
        <v>0</v>
      </c>
      <c r="H4" s="120">
        <v>0</v>
      </c>
      <c r="I4" s="120">
        <v>0</v>
      </c>
      <c r="J4" s="120">
        <v>0</v>
      </c>
      <c r="K4" s="120">
        <v>0</v>
      </c>
      <c r="L4" s="120">
        <v>0</v>
      </c>
      <c r="M4" s="120">
        <v>0</v>
      </c>
      <c r="N4" s="120">
        <v>0</v>
      </c>
      <c r="O4" s="120">
        <v>0</v>
      </c>
      <c r="P4" s="120">
        <v>0</v>
      </c>
      <c r="Q4" s="120">
        <v>0</v>
      </c>
    </row>
    <row r="5" spans="1:17" x14ac:dyDescent="0.25">
      <c r="A5" s="108" t="s">
        <v>45</v>
      </c>
      <c r="B5" s="118">
        <v>0</v>
      </c>
      <c r="C5" s="118">
        <v>0</v>
      </c>
      <c r="D5" s="118">
        <v>0</v>
      </c>
      <c r="E5" s="118">
        <v>0</v>
      </c>
      <c r="F5" s="118">
        <v>0</v>
      </c>
      <c r="G5" s="118">
        <v>0</v>
      </c>
      <c r="H5" s="118">
        <v>0</v>
      </c>
      <c r="I5" s="118">
        <v>0</v>
      </c>
      <c r="J5" s="118">
        <v>0</v>
      </c>
      <c r="K5" s="118">
        <v>0</v>
      </c>
      <c r="L5" s="118">
        <v>0</v>
      </c>
      <c r="M5" s="118">
        <v>0</v>
      </c>
      <c r="N5" s="118">
        <v>0</v>
      </c>
      <c r="O5" s="118">
        <v>0</v>
      </c>
      <c r="P5" s="118">
        <v>0</v>
      </c>
      <c r="Q5" s="118">
        <v>0</v>
      </c>
    </row>
    <row r="6" spans="1:17" x14ac:dyDescent="0.25">
      <c r="A6" s="123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</row>
    <row r="7" spans="1:17" x14ac:dyDescent="0.25">
      <c r="A7" s="31" t="s">
        <v>111</v>
      </c>
      <c r="B7" s="46">
        <f>SUM(B8:B9)</f>
        <v>0</v>
      </c>
      <c r="C7" s="46">
        <f t="shared" ref="C7:Q7" si="1">SUM(C8:C9)</f>
        <v>0</v>
      </c>
      <c r="D7" s="46">
        <f t="shared" si="1"/>
        <v>0</v>
      </c>
      <c r="E7" s="46">
        <f t="shared" si="1"/>
        <v>0</v>
      </c>
      <c r="F7" s="46">
        <f t="shared" si="1"/>
        <v>0</v>
      </c>
      <c r="G7" s="46">
        <f t="shared" si="1"/>
        <v>0</v>
      </c>
      <c r="H7" s="46">
        <f t="shared" si="1"/>
        <v>0</v>
      </c>
      <c r="I7" s="46">
        <f t="shared" si="1"/>
        <v>0</v>
      </c>
      <c r="J7" s="46">
        <f t="shared" si="1"/>
        <v>0</v>
      </c>
      <c r="K7" s="46">
        <f t="shared" si="1"/>
        <v>0</v>
      </c>
      <c r="L7" s="46">
        <f t="shared" si="1"/>
        <v>0</v>
      </c>
      <c r="M7" s="46">
        <f t="shared" si="1"/>
        <v>0</v>
      </c>
      <c r="N7" s="46">
        <f t="shared" si="1"/>
        <v>0</v>
      </c>
      <c r="O7" s="46">
        <f t="shared" si="1"/>
        <v>0</v>
      </c>
      <c r="P7" s="46">
        <f t="shared" si="1"/>
        <v>0</v>
      </c>
      <c r="Q7" s="46">
        <f t="shared" si="1"/>
        <v>0</v>
      </c>
    </row>
    <row r="8" spans="1:17" x14ac:dyDescent="0.25">
      <c r="A8" s="110" t="s">
        <v>46</v>
      </c>
      <c r="B8" s="120">
        <v>0</v>
      </c>
      <c r="C8" s="120">
        <v>0</v>
      </c>
      <c r="D8" s="120">
        <v>0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0">
        <v>0</v>
      </c>
      <c r="O8" s="120">
        <v>0</v>
      </c>
      <c r="P8" s="120">
        <v>0</v>
      </c>
      <c r="Q8" s="120">
        <v>0</v>
      </c>
    </row>
    <row r="9" spans="1:17" x14ac:dyDescent="0.25">
      <c r="A9" s="108" t="s">
        <v>45</v>
      </c>
      <c r="B9" s="118">
        <v>0</v>
      </c>
      <c r="C9" s="118">
        <v>0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8">
        <v>0</v>
      </c>
      <c r="P9" s="118">
        <v>0</v>
      </c>
      <c r="Q9" s="118">
        <v>0</v>
      </c>
    </row>
    <row r="10" spans="1:17" x14ac:dyDescent="0.25">
      <c r="A10" s="123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</row>
    <row r="11" spans="1:17" x14ac:dyDescent="0.25">
      <c r="A11" s="31" t="s">
        <v>110</v>
      </c>
      <c r="B11" s="46">
        <f t="shared" ref="B11:Q11" si="2">SUM(B12:B13)</f>
        <v>0</v>
      </c>
      <c r="C11" s="46">
        <f t="shared" si="2"/>
        <v>0</v>
      </c>
      <c r="D11" s="46">
        <f t="shared" si="2"/>
        <v>0</v>
      </c>
      <c r="E11" s="46">
        <f t="shared" si="2"/>
        <v>0</v>
      </c>
      <c r="F11" s="46">
        <f t="shared" si="2"/>
        <v>0</v>
      </c>
      <c r="G11" s="46">
        <f t="shared" si="2"/>
        <v>0</v>
      </c>
      <c r="H11" s="46">
        <f t="shared" si="2"/>
        <v>0</v>
      </c>
      <c r="I11" s="46">
        <f t="shared" si="2"/>
        <v>0</v>
      </c>
      <c r="J11" s="46">
        <f t="shared" si="2"/>
        <v>0</v>
      </c>
      <c r="K11" s="46">
        <f t="shared" si="2"/>
        <v>0</v>
      </c>
      <c r="L11" s="46">
        <f t="shared" si="2"/>
        <v>0</v>
      </c>
      <c r="M11" s="46">
        <f t="shared" si="2"/>
        <v>0</v>
      </c>
      <c r="N11" s="46">
        <f t="shared" si="2"/>
        <v>0</v>
      </c>
      <c r="O11" s="46">
        <f t="shared" si="2"/>
        <v>0</v>
      </c>
      <c r="P11" s="46">
        <f t="shared" si="2"/>
        <v>0</v>
      </c>
      <c r="Q11" s="46">
        <f t="shared" si="2"/>
        <v>0</v>
      </c>
    </row>
    <row r="12" spans="1:17" x14ac:dyDescent="0.25">
      <c r="A12" s="110" t="s">
        <v>46</v>
      </c>
      <c r="B12" s="120">
        <v>0</v>
      </c>
      <c r="C12" s="120">
        <v>0</v>
      </c>
      <c r="D12" s="120">
        <v>0</v>
      </c>
      <c r="E12" s="120">
        <v>0</v>
      </c>
      <c r="F12" s="120">
        <v>0</v>
      </c>
      <c r="G12" s="120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0">
        <v>0</v>
      </c>
      <c r="P12" s="120">
        <v>0</v>
      </c>
      <c r="Q12" s="120">
        <v>0</v>
      </c>
    </row>
    <row r="13" spans="1:17" x14ac:dyDescent="0.25">
      <c r="A13" s="108" t="s">
        <v>45</v>
      </c>
      <c r="B13" s="118">
        <v>0</v>
      </c>
      <c r="C13" s="118">
        <v>0</v>
      </c>
      <c r="D13" s="118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8">
        <v>0</v>
      </c>
      <c r="P13" s="118">
        <v>0</v>
      </c>
      <c r="Q13" s="118">
        <v>0</v>
      </c>
    </row>
    <row r="14" spans="1:17" x14ac:dyDescent="0.25">
      <c r="A14" s="124" t="s">
        <v>109</v>
      </c>
      <c r="B14" s="38"/>
      <c r="C14" s="38">
        <f t="shared" ref="C14:Q14" si="3">SUM(C15:C16)</f>
        <v>0</v>
      </c>
      <c r="D14" s="38">
        <f t="shared" si="3"/>
        <v>0</v>
      </c>
      <c r="E14" s="38">
        <f t="shared" si="3"/>
        <v>0</v>
      </c>
      <c r="F14" s="38">
        <f t="shared" si="3"/>
        <v>0</v>
      </c>
      <c r="G14" s="38">
        <f t="shared" si="3"/>
        <v>0</v>
      </c>
      <c r="H14" s="38">
        <f t="shared" si="3"/>
        <v>0</v>
      </c>
      <c r="I14" s="38">
        <f t="shared" si="3"/>
        <v>0</v>
      </c>
      <c r="J14" s="38">
        <f t="shared" si="3"/>
        <v>0</v>
      </c>
      <c r="K14" s="38">
        <f t="shared" si="3"/>
        <v>0</v>
      </c>
      <c r="L14" s="38">
        <f t="shared" si="3"/>
        <v>0</v>
      </c>
      <c r="M14" s="38">
        <f t="shared" si="3"/>
        <v>0</v>
      </c>
      <c r="N14" s="38">
        <f t="shared" si="3"/>
        <v>0</v>
      </c>
      <c r="O14" s="38">
        <f t="shared" si="3"/>
        <v>0</v>
      </c>
      <c r="P14" s="38">
        <f t="shared" si="3"/>
        <v>0</v>
      </c>
      <c r="Q14" s="38">
        <f t="shared" si="3"/>
        <v>0</v>
      </c>
    </row>
    <row r="15" spans="1:17" x14ac:dyDescent="0.25">
      <c r="A15" s="121" t="s">
        <v>46</v>
      </c>
      <c r="B15" s="120"/>
      <c r="C15" s="120">
        <v>0</v>
      </c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</row>
    <row r="16" spans="1:17" x14ac:dyDescent="0.25">
      <c r="A16" s="119" t="s">
        <v>45</v>
      </c>
      <c r="B16" s="118"/>
      <c r="C16" s="118">
        <v>0</v>
      </c>
      <c r="D16" s="118">
        <v>0</v>
      </c>
      <c r="E16" s="118">
        <v>0</v>
      </c>
      <c r="F16" s="118">
        <v>0</v>
      </c>
      <c r="G16" s="118">
        <v>0</v>
      </c>
      <c r="H16" s="118">
        <v>0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8">
        <v>0</v>
      </c>
      <c r="P16" s="118">
        <v>0</v>
      </c>
      <c r="Q16" s="118">
        <v>0</v>
      </c>
    </row>
    <row r="17" spans="1:17" x14ac:dyDescent="0.25">
      <c r="A17" s="124" t="s">
        <v>108</v>
      </c>
      <c r="B17" s="38"/>
      <c r="C17" s="38">
        <f t="shared" ref="C17:Q17" si="4">SUM(C18:C19)</f>
        <v>0</v>
      </c>
      <c r="D17" s="38">
        <f t="shared" si="4"/>
        <v>0</v>
      </c>
      <c r="E17" s="38">
        <f t="shared" si="4"/>
        <v>0</v>
      </c>
      <c r="F17" s="38">
        <f t="shared" si="4"/>
        <v>0</v>
      </c>
      <c r="G17" s="38">
        <f t="shared" si="4"/>
        <v>0</v>
      </c>
      <c r="H17" s="38">
        <f t="shared" si="4"/>
        <v>0</v>
      </c>
      <c r="I17" s="38">
        <f t="shared" si="4"/>
        <v>0</v>
      </c>
      <c r="J17" s="38">
        <f t="shared" si="4"/>
        <v>0</v>
      </c>
      <c r="K17" s="38">
        <f t="shared" si="4"/>
        <v>0</v>
      </c>
      <c r="L17" s="38">
        <f t="shared" si="4"/>
        <v>0</v>
      </c>
      <c r="M17" s="38">
        <f t="shared" si="4"/>
        <v>0</v>
      </c>
      <c r="N17" s="38">
        <f t="shared" si="4"/>
        <v>0</v>
      </c>
      <c r="O17" s="38">
        <f t="shared" si="4"/>
        <v>0</v>
      </c>
      <c r="P17" s="38">
        <f t="shared" si="4"/>
        <v>0</v>
      </c>
      <c r="Q17" s="38">
        <f t="shared" si="4"/>
        <v>0</v>
      </c>
    </row>
    <row r="18" spans="1:17" x14ac:dyDescent="0.25">
      <c r="A18" s="121" t="s">
        <v>46</v>
      </c>
      <c r="B18" s="120"/>
      <c r="C18" s="120">
        <f>B12+C15-C12</f>
        <v>0</v>
      </c>
      <c r="D18" s="120">
        <f t="shared" ref="D18:Q19" si="5">C12+D15-D12</f>
        <v>0</v>
      </c>
      <c r="E18" s="120">
        <f t="shared" si="5"/>
        <v>0</v>
      </c>
      <c r="F18" s="120">
        <f t="shared" si="5"/>
        <v>0</v>
      </c>
      <c r="G18" s="120">
        <f t="shared" si="5"/>
        <v>0</v>
      </c>
      <c r="H18" s="120">
        <f t="shared" si="5"/>
        <v>0</v>
      </c>
      <c r="I18" s="120">
        <f t="shared" si="5"/>
        <v>0</v>
      </c>
      <c r="J18" s="120">
        <f t="shared" si="5"/>
        <v>0</v>
      </c>
      <c r="K18" s="120">
        <f t="shared" si="5"/>
        <v>0</v>
      </c>
      <c r="L18" s="120">
        <f t="shared" si="5"/>
        <v>0</v>
      </c>
      <c r="M18" s="120">
        <f t="shared" si="5"/>
        <v>0</v>
      </c>
      <c r="N18" s="120">
        <f t="shared" si="5"/>
        <v>0</v>
      </c>
      <c r="O18" s="120">
        <f t="shared" si="5"/>
        <v>0</v>
      </c>
      <c r="P18" s="120">
        <f t="shared" si="5"/>
        <v>0</v>
      </c>
      <c r="Q18" s="120">
        <f t="shared" si="5"/>
        <v>0</v>
      </c>
    </row>
    <row r="19" spans="1:17" x14ac:dyDescent="0.25">
      <c r="A19" s="119" t="s">
        <v>45</v>
      </c>
      <c r="B19" s="118"/>
      <c r="C19" s="118">
        <f>B13+C16-C13</f>
        <v>0</v>
      </c>
      <c r="D19" s="118">
        <f t="shared" si="5"/>
        <v>0</v>
      </c>
      <c r="E19" s="118">
        <f t="shared" si="5"/>
        <v>0</v>
      </c>
      <c r="F19" s="118">
        <f t="shared" si="5"/>
        <v>0</v>
      </c>
      <c r="G19" s="118">
        <f t="shared" si="5"/>
        <v>0</v>
      </c>
      <c r="H19" s="118">
        <f t="shared" si="5"/>
        <v>0</v>
      </c>
      <c r="I19" s="118">
        <f t="shared" si="5"/>
        <v>0</v>
      </c>
      <c r="J19" s="118">
        <f t="shared" si="5"/>
        <v>0</v>
      </c>
      <c r="K19" s="118">
        <f t="shared" si="5"/>
        <v>0</v>
      </c>
      <c r="L19" s="118">
        <f t="shared" si="5"/>
        <v>0</v>
      </c>
      <c r="M19" s="118">
        <f t="shared" si="5"/>
        <v>0</v>
      </c>
      <c r="N19" s="118">
        <f t="shared" si="5"/>
        <v>0</v>
      </c>
      <c r="O19" s="118">
        <f t="shared" si="5"/>
        <v>0</v>
      </c>
      <c r="P19" s="118">
        <f t="shared" si="5"/>
        <v>0</v>
      </c>
      <c r="Q19" s="118">
        <f t="shared" si="5"/>
        <v>0</v>
      </c>
    </row>
    <row r="20" spans="1:17" x14ac:dyDescent="0.25">
      <c r="A20" s="31" t="s">
        <v>107</v>
      </c>
      <c r="B20" s="46">
        <f t="shared" ref="B20:Q20" si="6">SUM(B21:B22)</f>
        <v>0</v>
      </c>
      <c r="C20" s="46">
        <f t="shared" si="6"/>
        <v>0</v>
      </c>
      <c r="D20" s="46">
        <f t="shared" si="6"/>
        <v>0</v>
      </c>
      <c r="E20" s="46">
        <f t="shared" si="6"/>
        <v>0</v>
      </c>
      <c r="F20" s="46">
        <f t="shared" si="6"/>
        <v>0</v>
      </c>
      <c r="G20" s="46">
        <f t="shared" si="6"/>
        <v>0</v>
      </c>
      <c r="H20" s="46">
        <f t="shared" si="6"/>
        <v>0</v>
      </c>
      <c r="I20" s="46">
        <f t="shared" si="6"/>
        <v>0</v>
      </c>
      <c r="J20" s="46">
        <f t="shared" si="6"/>
        <v>0</v>
      </c>
      <c r="K20" s="46">
        <f t="shared" si="6"/>
        <v>0</v>
      </c>
      <c r="L20" s="46">
        <f t="shared" si="6"/>
        <v>0</v>
      </c>
      <c r="M20" s="46">
        <f t="shared" si="6"/>
        <v>0</v>
      </c>
      <c r="N20" s="46">
        <f t="shared" si="6"/>
        <v>0</v>
      </c>
      <c r="O20" s="46">
        <f t="shared" si="6"/>
        <v>0</v>
      </c>
      <c r="P20" s="46">
        <f t="shared" si="6"/>
        <v>0</v>
      </c>
      <c r="Q20" s="46">
        <f t="shared" si="6"/>
        <v>0</v>
      </c>
    </row>
    <row r="21" spans="1:17" x14ac:dyDescent="0.25">
      <c r="A21" s="110" t="s">
        <v>46</v>
      </c>
      <c r="B21" s="120">
        <f>B12-B8</f>
        <v>0</v>
      </c>
      <c r="C21" s="120">
        <f t="shared" ref="C21:Q21" si="7">C12-C8</f>
        <v>0</v>
      </c>
      <c r="D21" s="120">
        <f t="shared" si="7"/>
        <v>0</v>
      </c>
      <c r="E21" s="120">
        <f t="shared" si="7"/>
        <v>0</v>
      </c>
      <c r="F21" s="120">
        <f t="shared" si="7"/>
        <v>0</v>
      </c>
      <c r="G21" s="120">
        <f t="shared" si="7"/>
        <v>0</v>
      </c>
      <c r="H21" s="120">
        <f t="shared" si="7"/>
        <v>0</v>
      </c>
      <c r="I21" s="120">
        <f t="shared" si="7"/>
        <v>0</v>
      </c>
      <c r="J21" s="120">
        <f t="shared" si="7"/>
        <v>0</v>
      </c>
      <c r="K21" s="120">
        <f t="shared" si="7"/>
        <v>0</v>
      </c>
      <c r="L21" s="120">
        <f t="shared" si="7"/>
        <v>0</v>
      </c>
      <c r="M21" s="120">
        <f t="shared" si="7"/>
        <v>0</v>
      </c>
      <c r="N21" s="120">
        <f t="shared" si="7"/>
        <v>0</v>
      </c>
      <c r="O21" s="120">
        <f t="shared" si="7"/>
        <v>0</v>
      </c>
      <c r="P21" s="120">
        <f t="shared" si="7"/>
        <v>0</v>
      </c>
      <c r="Q21" s="120">
        <f t="shared" si="7"/>
        <v>0</v>
      </c>
    </row>
    <row r="22" spans="1:17" x14ac:dyDescent="0.25">
      <c r="A22" s="108" t="s">
        <v>45</v>
      </c>
      <c r="B22" s="118">
        <f>B13-B9</f>
        <v>0</v>
      </c>
      <c r="C22" s="118">
        <f t="shared" ref="C22:Q22" si="8">C13-C9</f>
        <v>0</v>
      </c>
      <c r="D22" s="118">
        <f t="shared" si="8"/>
        <v>0</v>
      </c>
      <c r="E22" s="118">
        <f t="shared" si="8"/>
        <v>0</v>
      </c>
      <c r="F22" s="118">
        <f t="shared" si="8"/>
        <v>0</v>
      </c>
      <c r="G22" s="118">
        <f t="shared" si="8"/>
        <v>0</v>
      </c>
      <c r="H22" s="118">
        <f t="shared" si="8"/>
        <v>0</v>
      </c>
      <c r="I22" s="118">
        <f t="shared" si="8"/>
        <v>0</v>
      </c>
      <c r="J22" s="118">
        <f t="shared" si="8"/>
        <v>0</v>
      </c>
      <c r="K22" s="118">
        <f t="shared" si="8"/>
        <v>0</v>
      </c>
      <c r="L22" s="118">
        <f t="shared" si="8"/>
        <v>0</v>
      </c>
      <c r="M22" s="118">
        <f t="shared" si="8"/>
        <v>0</v>
      </c>
      <c r="N22" s="118">
        <f t="shared" si="8"/>
        <v>0</v>
      </c>
      <c r="O22" s="118">
        <f t="shared" si="8"/>
        <v>0</v>
      </c>
      <c r="P22" s="118">
        <f t="shared" si="8"/>
        <v>0</v>
      </c>
      <c r="Q22" s="118">
        <f t="shared" si="8"/>
        <v>0</v>
      </c>
    </row>
    <row r="23" spans="1:17" x14ac:dyDescent="0.25">
      <c r="A23" s="123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</row>
    <row r="24" spans="1:17" x14ac:dyDescent="0.25">
      <c r="A24" s="31" t="s">
        <v>77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</row>
    <row r="25" spans="1:17" x14ac:dyDescent="0.25">
      <c r="A25" s="50" t="s">
        <v>69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</row>
    <row r="26" spans="1:17" x14ac:dyDescent="0.25">
      <c r="A26" s="55" t="s">
        <v>33</v>
      </c>
      <c r="B26" s="54">
        <v>0</v>
      </c>
      <c r="C26" s="54">
        <v>0</v>
      </c>
      <c r="D26" s="54">
        <v>0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</row>
    <row r="27" spans="1:17" x14ac:dyDescent="0.25">
      <c r="A27" s="53" t="s">
        <v>48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47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32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53" t="s">
        <v>31</v>
      </c>
      <c r="B30" s="51">
        <v>0</v>
      </c>
      <c r="C30" s="51">
        <v>0</v>
      </c>
      <c r="D30" s="51">
        <v>0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</row>
    <row r="31" spans="1:17" x14ac:dyDescent="0.25">
      <c r="A31" s="53" t="s">
        <v>30</v>
      </c>
      <c r="B31" s="51">
        <v>0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</row>
    <row r="32" spans="1:17" x14ac:dyDescent="0.25">
      <c r="A32" s="53" t="s">
        <v>76</v>
      </c>
      <c r="B32" s="51">
        <v>0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</row>
    <row r="33" spans="1:17" x14ac:dyDescent="0.25">
      <c r="A33" s="53" t="s">
        <v>29</v>
      </c>
      <c r="B33" s="51">
        <v>0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</row>
    <row r="34" spans="1:17" x14ac:dyDescent="0.25">
      <c r="A34" s="53" t="s">
        <v>28</v>
      </c>
      <c r="B34" s="51">
        <v>0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</row>
    <row r="35" spans="1:17" x14ac:dyDescent="0.25">
      <c r="A35" s="52" t="s">
        <v>27</v>
      </c>
      <c r="B35" s="51">
        <v>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</row>
    <row r="36" spans="1:17" x14ac:dyDescent="0.25">
      <c r="A36" s="53" t="s">
        <v>66</v>
      </c>
      <c r="B36" s="51">
        <v>0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</row>
    <row r="37" spans="1:17" x14ac:dyDescent="0.25">
      <c r="A37" s="53" t="s">
        <v>25</v>
      </c>
      <c r="B37" s="51">
        <v>0</v>
      </c>
      <c r="C37" s="51">
        <v>0</v>
      </c>
      <c r="D37" s="51">
        <v>0</v>
      </c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</row>
    <row r="38" spans="1:17" x14ac:dyDescent="0.25">
      <c r="A38" s="52" t="s">
        <v>24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</row>
    <row r="39" spans="1:17" x14ac:dyDescent="0.25">
      <c r="A39" s="53" t="s">
        <v>23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</row>
    <row r="40" spans="1:17" x14ac:dyDescent="0.25">
      <c r="A40" s="53" t="s">
        <v>74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</row>
    <row r="41" spans="1:17" x14ac:dyDescent="0.25">
      <c r="A41" s="53" t="s">
        <v>73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</row>
    <row r="42" spans="1:17" x14ac:dyDescent="0.25">
      <c r="A42" s="53" t="s">
        <v>72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</row>
    <row r="43" spans="1:17" x14ac:dyDescent="0.25">
      <c r="A43" s="53" t="s">
        <v>71</v>
      </c>
      <c r="B43" s="51">
        <v>0</v>
      </c>
      <c r="C43" s="51">
        <v>0</v>
      </c>
      <c r="D43" s="51">
        <v>0</v>
      </c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</row>
    <row r="44" spans="1:17" x14ac:dyDescent="0.25">
      <c r="A44" s="52" t="s">
        <v>22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</row>
    <row r="45" spans="1:17" x14ac:dyDescent="0.25">
      <c r="A45" s="63" t="s">
        <v>21</v>
      </c>
      <c r="B45" s="62">
        <v>0</v>
      </c>
      <c r="C45" s="62">
        <v>0</v>
      </c>
      <c r="D45" s="62">
        <v>0</v>
      </c>
      <c r="E45" s="62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</row>
    <row r="46" spans="1:17" x14ac:dyDescent="0.25">
      <c r="A46" s="50" t="s">
        <v>105</v>
      </c>
      <c r="B46" s="38">
        <f t="shared" ref="B46:Q46" si="9">SUM(B47:B48)</f>
        <v>0</v>
      </c>
      <c r="C46" s="38">
        <f t="shared" si="9"/>
        <v>0</v>
      </c>
      <c r="D46" s="38">
        <f t="shared" si="9"/>
        <v>0</v>
      </c>
      <c r="E46" s="38">
        <f t="shared" si="9"/>
        <v>0</v>
      </c>
      <c r="F46" s="38">
        <f t="shared" si="9"/>
        <v>0</v>
      </c>
      <c r="G46" s="38">
        <f t="shared" si="9"/>
        <v>0</v>
      </c>
      <c r="H46" s="38">
        <f t="shared" si="9"/>
        <v>0</v>
      </c>
      <c r="I46" s="38">
        <f t="shared" si="9"/>
        <v>0</v>
      </c>
      <c r="J46" s="38">
        <f t="shared" si="9"/>
        <v>0</v>
      </c>
      <c r="K46" s="38">
        <f t="shared" si="9"/>
        <v>0</v>
      </c>
      <c r="L46" s="38">
        <f t="shared" si="9"/>
        <v>0</v>
      </c>
      <c r="M46" s="38">
        <f t="shared" si="9"/>
        <v>0</v>
      </c>
      <c r="N46" s="38">
        <f t="shared" si="9"/>
        <v>0</v>
      </c>
      <c r="O46" s="38">
        <f t="shared" si="9"/>
        <v>0</v>
      </c>
      <c r="P46" s="38">
        <f t="shared" si="9"/>
        <v>0</v>
      </c>
      <c r="Q46" s="38">
        <f t="shared" si="9"/>
        <v>0</v>
      </c>
    </row>
    <row r="47" spans="1:17" x14ac:dyDescent="0.25">
      <c r="A47" s="121" t="s">
        <v>46</v>
      </c>
      <c r="B47" s="120">
        <v>0</v>
      </c>
      <c r="C47" s="120">
        <v>0</v>
      </c>
      <c r="D47" s="120">
        <v>0</v>
      </c>
      <c r="E47" s="120">
        <v>0</v>
      </c>
      <c r="F47" s="120">
        <v>0</v>
      </c>
      <c r="G47" s="120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0">
        <v>0</v>
      </c>
      <c r="P47" s="120">
        <v>0</v>
      </c>
      <c r="Q47" s="120">
        <v>0</v>
      </c>
    </row>
    <row r="48" spans="1:17" x14ac:dyDescent="0.25">
      <c r="A48" s="119" t="s">
        <v>45</v>
      </c>
      <c r="B48" s="118">
        <v>0</v>
      </c>
      <c r="C48" s="118">
        <v>0</v>
      </c>
      <c r="D48" s="118">
        <v>0</v>
      </c>
      <c r="E48" s="118">
        <v>0</v>
      </c>
      <c r="F48" s="118">
        <v>0</v>
      </c>
      <c r="G48" s="118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  <c r="Q48" s="118">
        <v>0</v>
      </c>
    </row>
    <row r="49" spans="1:17" x14ac:dyDescent="0.25">
      <c r="A49" s="117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</row>
    <row r="50" spans="1:17" x14ac:dyDescent="0.25">
      <c r="A50" s="31" t="s">
        <v>63</v>
      </c>
      <c r="B50" s="70">
        <f t="shared" ref="B50:Q50" si="10">SUM(B51:B52)</f>
        <v>0</v>
      </c>
      <c r="C50" s="70">
        <f t="shared" si="10"/>
        <v>0</v>
      </c>
      <c r="D50" s="70">
        <f t="shared" si="10"/>
        <v>0</v>
      </c>
      <c r="E50" s="70">
        <f t="shared" si="10"/>
        <v>0</v>
      </c>
      <c r="F50" s="70">
        <f t="shared" si="10"/>
        <v>0</v>
      </c>
      <c r="G50" s="70">
        <f t="shared" si="10"/>
        <v>0</v>
      </c>
      <c r="H50" s="70">
        <f t="shared" si="10"/>
        <v>0</v>
      </c>
      <c r="I50" s="70">
        <f t="shared" si="10"/>
        <v>0</v>
      </c>
      <c r="J50" s="70">
        <f t="shared" si="10"/>
        <v>0</v>
      </c>
      <c r="K50" s="70">
        <f t="shared" si="10"/>
        <v>0</v>
      </c>
      <c r="L50" s="70">
        <f t="shared" si="10"/>
        <v>0</v>
      </c>
      <c r="M50" s="70">
        <f t="shared" si="10"/>
        <v>0</v>
      </c>
      <c r="N50" s="70">
        <f t="shared" si="10"/>
        <v>0</v>
      </c>
      <c r="O50" s="70">
        <f t="shared" si="10"/>
        <v>0</v>
      </c>
      <c r="P50" s="70">
        <f t="shared" si="10"/>
        <v>0</v>
      </c>
      <c r="Q50" s="70">
        <f t="shared" si="10"/>
        <v>0</v>
      </c>
    </row>
    <row r="51" spans="1:17" x14ac:dyDescent="0.25">
      <c r="A51" s="55" t="s">
        <v>343</v>
      </c>
      <c r="B51" s="54">
        <v>0</v>
      </c>
      <c r="C51" s="54">
        <v>0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</row>
    <row r="52" spans="1:17" x14ac:dyDescent="0.25">
      <c r="A52" s="52" t="s">
        <v>106</v>
      </c>
      <c r="B52" s="51">
        <v>0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</row>
    <row r="53" spans="1:17" x14ac:dyDescent="0.25">
      <c r="A53" s="50" t="s">
        <v>105</v>
      </c>
      <c r="B53" s="38">
        <f t="shared" ref="B53:Q53" si="11">SUM(B54:B55)</f>
        <v>0</v>
      </c>
      <c r="C53" s="38">
        <f t="shared" si="11"/>
        <v>0</v>
      </c>
      <c r="D53" s="38">
        <f t="shared" si="11"/>
        <v>0</v>
      </c>
      <c r="E53" s="38">
        <f t="shared" si="11"/>
        <v>0</v>
      </c>
      <c r="F53" s="38">
        <f t="shared" si="11"/>
        <v>0</v>
      </c>
      <c r="G53" s="38">
        <f t="shared" si="11"/>
        <v>0</v>
      </c>
      <c r="H53" s="38">
        <f t="shared" si="11"/>
        <v>0</v>
      </c>
      <c r="I53" s="38">
        <f t="shared" si="11"/>
        <v>0</v>
      </c>
      <c r="J53" s="38">
        <f t="shared" si="11"/>
        <v>0</v>
      </c>
      <c r="K53" s="38">
        <f t="shared" si="11"/>
        <v>0</v>
      </c>
      <c r="L53" s="38">
        <f t="shared" si="11"/>
        <v>0</v>
      </c>
      <c r="M53" s="38">
        <f t="shared" si="11"/>
        <v>0</v>
      </c>
      <c r="N53" s="38">
        <f t="shared" si="11"/>
        <v>0</v>
      </c>
      <c r="O53" s="38">
        <f t="shared" si="11"/>
        <v>0</v>
      </c>
      <c r="P53" s="38">
        <f t="shared" si="11"/>
        <v>0</v>
      </c>
      <c r="Q53" s="38">
        <f t="shared" si="11"/>
        <v>0</v>
      </c>
    </row>
    <row r="54" spans="1:17" x14ac:dyDescent="0.25">
      <c r="A54" s="121" t="s">
        <v>46</v>
      </c>
      <c r="B54" s="120">
        <f>ISI_emi!B$5</f>
        <v>0</v>
      </c>
      <c r="C54" s="120">
        <f>ISI_emi!C$5</f>
        <v>0</v>
      </c>
      <c r="D54" s="120">
        <f>ISI_emi!D$5</f>
        <v>0</v>
      </c>
      <c r="E54" s="120">
        <f>ISI_emi!E$5</f>
        <v>0</v>
      </c>
      <c r="F54" s="120">
        <f>ISI_emi!F$5</f>
        <v>0</v>
      </c>
      <c r="G54" s="120">
        <f>ISI_emi!G$5</f>
        <v>0</v>
      </c>
      <c r="H54" s="120">
        <f>ISI_emi!H$5</f>
        <v>0</v>
      </c>
      <c r="I54" s="120">
        <f>ISI_emi!I$5</f>
        <v>0</v>
      </c>
      <c r="J54" s="120">
        <f>ISI_emi!J$5</f>
        <v>0</v>
      </c>
      <c r="K54" s="120">
        <f>ISI_emi!K$5</f>
        <v>0</v>
      </c>
      <c r="L54" s="120">
        <f>ISI_emi!L$5</f>
        <v>0</v>
      </c>
      <c r="M54" s="120">
        <f>ISI_emi!M$5</f>
        <v>0</v>
      </c>
      <c r="N54" s="120">
        <f>ISI_emi!N$5</f>
        <v>0</v>
      </c>
      <c r="O54" s="120">
        <f>ISI_emi!O$5</f>
        <v>0</v>
      </c>
      <c r="P54" s="120">
        <f>ISI_emi!P$5</f>
        <v>0</v>
      </c>
      <c r="Q54" s="120">
        <f>ISI_emi!Q$5</f>
        <v>0</v>
      </c>
    </row>
    <row r="55" spans="1:17" x14ac:dyDescent="0.25">
      <c r="A55" s="119" t="s">
        <v>45</v>
      </c>
      <c r="B55" s="118">
        <f>ISI_emi!B$53</f>
        <v>0</v>
      </c>
      <c r="C55" s="118">
        <f>ISI_emi!C$53</f>
        <v>0</v>
      </c>
      <c r="D55" s="118">
        <f>ISI_emi!D$53</f>
        <v>0</v>
      </c>
      <c r="E55" s="118">
        <f>ISI_emi!E$53</f>
        <v>0</v>
      </c>
      <c r="F55" s="118">
        <f>ISI_emi!F$53</f>
        <v>0</v>
      </c>
      <c r="G55" s="118">
        <f>ISI_emi!G$53</f>
        <v>0</v>
      </c>
      <c r="H55" s="118">
        <f>ISI_emi!H$53</f>
        <v>0</v>
      </c>
      <c r="I55" s="118">
        <f>ISI_emi!I$53</f>
        <v>0</v>
      </c>
      <c r="J55" s="118">
        <f>ISI_emi!J$53</f>
        <v>0</v>
      </c>
      <c r="K55" s="118">
        <f>ISI_emi!K$53</f>
        <v>0</v>
      </c>
      <c r="L55" s="118">
        <f>ISI_emi!L$53</f>
        <v>0</v>
      </c>
      <c r="M55" s="118">
        <f>ISI_emi!M$53</f>
        <v>0</v>
      </c>
      <c r="N55" s="118">
        <f>ISI_emi!N$53</f>
        <v>0</v>
      </c>
      <c r="O55" s="118">
        <f>ISI_emi!O$53</f>
        <v>0</v>
      </c>
      <c r="P55" s="118">
        <f>ISI_emi!P$53</f>
        <v>0</v>
      </c>
      <c r="Q55" s="118">
        <f>ISI_emi!Q$53</f>
        <v>0</v>
      </c>
    </row>
    <row r="56" spans="1:17" x14ac:dyDescent="0.25">
      <c r="A56" s="117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x14ac:dyDescent="0.25">
      <c r="A57" s="39" t="s">
        <v>104</v>
      </c>
      <c r="B57" s="115" t="str">
        <f t="shared" ref="B57:Q57" si="12">IF(B$7=0,"",B$3/B$7*1000)</f>
        <v/>
      </c>
      <c r="C57" s="115" t="str">
        <f t="shared" si="12"/>
        <v/>
      </c>
      <c r="D57" s="115" t="str">
        <f t="shared" si="12"/>
        <v/>
      </c>
      <c r="E57" s="115" t="str">
        <f t="shared" si="12"/>
        <v/>
      </c>
      <c r="F57" s="115" t="str">
        <f t="shared" si="12"/>
        <v/>
      </c>
      <c r="G57" s="115" t="str">
        <f t="shared" si="12"/>
        <v/>
      </c>
      <c r="H57" s="115" t="str">
        <f t="shared" si="12"/>
        <v/>
      </c>
      <c r="I57" s="115" t="str">
        <f t="shared" si="12"/>
        <v/>
      </c>
      <c r="J57" s="115" t="str">
        <f t="shared" si="12"/>
        <v/>
      </c>
      <c r="K57" s="115" t="str">
        <f t="shared" si="12"/>
        <v/>
      </c>
      <c r="L57" s="115" t="str">
        <f t="shared" si="12"/>
        <v/>
      </c>
      <c r="M57" s="115" t="str">
        <f t="shared" si="12"/>
        <v/>
      </c>
      <c r="N57" s="115" t="str">
        <f t="shared" si="12"/>
        <v/>
      </c>
      <c r="O57" s="115" t="str">
        <f t="shared" si="12"/>
        <v/>
      </c>
      <c r="P57" s="115" t="str">
        <f t="shared" si="12"/>
        <v/>
      </c>
      <c r="Q57" s="115" t="str">
        <f t="shared" si="12"/>
        <v/>
      </c>
    </row>
    <row r="58" spans="1:17" x14ac:dyDescent="0.25">
      <c r="A58" s="39" t="s">
        <v>103</v>
      </c>
      <c r="B58" s="114" t="str">
        <f t="shared" ref="B58:Q58" si="13">IF(B$46=0,"",B$46/B$7)</f>
        <v/>
      </c>
      <c r="C58" s="114" t="str">
        <f t="shared" si="13"/>
        <v/>
      </c>
      <c r="D58" s="114" t="str">
        <f t="shared" si="13"/>
        <v/>
      </c>
      <c r="E58" s="114" t="str">
        <f t="shared" si="13"/>
        <v/>
      </c>
      <c r="F58" s="114" t="str">
        <f t="shared" si="13"/>
        <v/>
      </c>
      <c r="G58" s="114" t="str">
        <f t="shared" si="13"/>
        <v/>
      </c>
      <c r="H58" s="114" t="str">
        <f t="shared" si="13"/>
        <v/>
      </c>
      <c r="I58" s="114" t="str">
        <f t="shared" si="13"/>
        <v/>
      </c>
      <c r="J58" s="114" t="str">
        <f t="shared" si="13"/>
        <v/>
      </c>
      <c r="K58" s="114" t="str">
        <f t="shared" si="13"/>
        <v/>
      </c>
      <c r="L58" s="114" t="str">
        <f t="shared" si="13"/>
        <v/>
      </c>
      <c r="M58" s="114" t="str">
        <f t="shared" si="13"/>
        <v/>
      </c>
      <c r="N58" s="114" t="str">
        <f t="shared" si="13"/>
        <v/>
      </c>
      <c r="O58" s="114" t="str">
        <f t="shared" si="13"/>
        <v/>
      </c>
      <c r="P58" s="114" t="str">
        <f t="shared" si="13"/>
        <v/>
      </c>
      <c r="Q58" s="114" t="str">
        <f t="shared" si="13"/>
        <v/>
      </c>
    </row>
    <row r="59" spans="1:17" x14ac:dyDescent="0.25">
      <c r="A59" s="110" t="s">
        <v>46</v>
      </c>
      <c r="B59" s="113" t="str">
        <f t="shared" ref="B59:Q59" si="14">IF(B$47=0,"",B$47/B$8)</f>
        <v/>
      </c>
      <c r="C59" s="113" t="str">
        <f t="shared" si="14"/>
        <v/>
      </c>
      <c r="D59" s="113" t="str">
        <f t="shared" si="14"/>
        <v/>
      </c>
      <c r="E59" s="113" t="str">
        <f t="shared" si="14"/>
        <v/>
      </c>
      <c r="F59" s="113" t="str">
        <f t="shared" si="14"/>
        <v/>
      </c>
      <c r="G59" s="113" t="str">
        <f t="shared" si="14"/>
        <v/>
      </c>
      <c r="H59" s="113" t="str">
        <f t="shared" si="14"/>
        <v/>
      </c>
      <c r="I59" s="113" t="str">
        <f t="shared" si="14"/>
        <v/>
      </c>
      <c r="J59" s="113" t="str">
        <f t="shared" si="14"/>
        <v/>
      </c>
      <c r="K59" s="113" t="str">
        <f t="shared" si="14"/>
        <v/>
      </c>
      <c r="L59" s="113" t="str">
        <f t="shared" si="14"/>
        <v/>
      </c>
      <c r="M59" s="113" t="str">
        <f t="shared" si="14"/>
        <v/>
      </c>
      <c r="N59" s="113" t="str">
        <f t="shared" si="14"/>
        <v/>
      </c>
      <c r="O59" s="113" t="str">
        <f t="shared" si="14"/>
        <v/>
      </c>
      <c r="P59" s="113" t="str">
        <f t="shared" si="14"/>
        <v/>
      </c>
      <c r="Q59" s="113" t="str">
        <f t="shared" si="14"/>
        <v/>
      </c>
    </row>
    <row r="60" spans="1:17" x14ac:dyDescent="0.25">
      <c r="A60" s="108" t="s">
        <v>45</v>
      </c>
      <c r="B60" s="112" t="str">
        <f t="shared" ref="B60:Q60" si="15">IF(B$48=0,"",B$48/B$9)</f>
        <v/>
      </c>
      <c r="C60" s="112" t="str">
        <f t="shared" si="15"/>
        <v/>
      </c>
      <c r="D60" s="112" t="str">
        <f t="shared" si="15"/>
        <v/>
      </c>
      <c r="E60" s="112" t="str">
        <f t="shared" si="15"/>
        <v/>
      </c>
      <c r="F60" s="112" t="str">
        <f t="shared" si="15"/>
        <v/>
      </c>
      <c r="G60" s="112" t="str">
        <f t="shared" si="15"/>
        <v/>
      </c>
      <c r="H60" s="112" t="str">
        <f t="shared" si="15"/>
        <v/>
      </c>
      <c r="I60" s="112" t="str">
        <f t="shared" si="15"/>
        <v/>
      </c>
      <c r="J60" s="112" t="str">
        <f t="shared" si="15"/>
        <v/>
      </c>
      <c r="K60" s="112" t="str">
        <f t="shared" si="15"/>
        <v/>
      </c>
      <c r="L60" s="112" t="str">
        <f t="shared" si="15"/>
        <v/>
      </c>
      <c r="M60" s="112" t="str">
        <f t="shared" si="15"/>
        <v/>
      </c>
      <c r="N60" s="112" t="str">
        <f t="shared" si="15"/>
        <v/>
      </c>
      <c r="O60" s="112" t="str">
        <f t="shared" si="15"/>
        <v/>
      </c>
      <c r="P60" s="112" t="str">
        <f t="shared" si="15"/>
        <v/>
      </c>
      <c r="Q60" s="112" t="str">
        <f t="shared" si="15"/>
        <v/>
      </c>
    </row>
    <row r="61" spans="1:17" x14ac:dyDescent="0.25">
      <c r="A61" s="39" t="s">
        <v>102</v>
      </c>
      <c r="B61" s="114" t="str">
        <f>IF(SUM(ISI_ued!B$5,ISI_ued!B$53)=0,"",SUM(ISI_ued!B$5,ISI_ued!B$53)/B$7)</f>
        <v/>
      </c>
      <c r="C61" s="114" t="str">
        <f>IF(SUM(ISI_ued!C$5,ISI_ued!C$53)=0,"",SUM(ISI_ued!C$5,ISI_ued!C$53)/C$7)</f>
        <v/>
      </c>
      <c r="D61" s="114" t="str">
        <f>IF(SUM(ISI_ued!D$5,ISI_ued!D$53)=0,"",SUM(ISI_ued!D$5,ISI_ued!D$53)/D$7)</f>
        <v/>
      </c>
      <c r="E61" s="114" t="str">
        <f>IF(SUM(ISI_ued!E$5,ISI_ued!E$53)=0,"",SUM(ISI_ued!E$5,ISI_ued!E$53)/E$7)</f>
        <v/>
      </c>
      <c r="F61" s="114" t="str">
        <f>IF(SUM(ISI_ued!F$5,ISI_ued!F$53)=0,"",SUM(ISI_ued!F$5,ISI_ued!F$53)/F$7)</f>
        <v/>
      </c>
      <c r="G61" s="114" t="str">
        <f>IF(SUM(ISI_ued!G$5,ISI_ued!G$53)=0,"",SUM(ISI_ued!G$5,ISI_ued!G$53)/G$7)</f>
        <v/>
      </c>
      <c r="H61" s="114" t="str">
        <f>IF(SUM(ISI_ued!H$5,ISI_ued!H$53)=0,"",SUM(ISI_ued!H$5,ISI_ued!H$53)/H$7)</f>
        <v/>
      </c>
      <c r="I61" s="114" t="str">
        <f>IF(SUM(ISI_ued!I$5,ISI_ued!I$53)=0,"",SUM(ISI_ued!I$5,ISI_ued!I$53)/I$7)</f>
        <v/>
      </c>
      <c r="J61" s="114" t="str">
        <f>IF(SUM(ISI_ued!J$5,ISI_ued!J$53)=0,"",SUM(ISI_ued!J$5,ISI_ued!J$53)/J$7)</f>
        <v/>
      </c>
      <c r="K61" s="114" t="str">
        <f>IF(SUM(ISI_ued!K$5,ISI_ued!K$53)=0,"",SUM(ISI_ued!K$5,ISI_ued!K$53)/K$7)</f>
        <v/>
      </c>
      <c r="L61" s="114" t="str">
        <f>IF(SUM(ISI_ued!L$5,ISI_ued!L$53)=0,"",SUM(ISI_ued!L$5,ISI_ued!L$53)/L$7)</f>
        <v/>
      </c>
      <c r="M61" s="114" t="str">
        <f>IF(SUM(ISI_ued!M$5,ISI_ued!M$53)=0,"",SUM(ISI_ued!M$5,ISI_ued!M$53)/M$7)</f>
        <v/>
      </c>
      <c r="N61" s="114" t="str">
        <f>IF(SUM(ISI_ued!N$5,ISI_ued!N$53)=0,"",SUM(ISI_ued!N$5,ISI_ued!N$53)/N$7)</f>
        <v/>
      </c>
      <c r="O61" s="114" t="str">
        <f>IF(SUM(ISI_ued!O$5,ISI_ued!O$53)=0,"",SUM(ISI_ued!O$5,ISI_ued!O$53)/O$7)</f>
        <v/>
      </c>
      <c r="P61" s="114" t="str">
        <f>IF(SUM(ISI_ued!P$5,ISI_ued!P$53)=0,"",SUM(ISI_ued!P$5,ISI_ued!P$53)/P$7)</f>
        <v/>
      </c>
      <c r="Q61" s="114" t="str">
        <f>IF(SUM(ISI_ued!Q$5,ISI_ued!Q$53)=0,"",SUM(ISI_ued!Q$5,ISI_ued!Q$53)/Q$7)</f>
        <v/>
      </c>
    </row>
    <row r="62" spans="1:17" x14ac:dyDescent="0.25">
      <c r="A62" s="110" t="s">
        <v>46</v>
      </c>
      <c r="B62" s="113" t="str">
        <f>IF(ISI_ued!B$5=0,"",ISI_ued!B$5/B$8)</f>
        <v/>
      </c>
      <c r="C62" s="113" t="str">
        <f>IF(ISI_ued!C$5=0,"",ISI_ued!C$5/C$8)</f>
        <v/>
      </c>
      <c r="D62" s="113" t="str">
        <f>IF(ISI_ued!D$5=0,"",ISI_ued!D$5/D$8)</f>
        <v/>
      </c>
      <c r="E62" s="113" t="str">
        <f>IF(ISI_ued!E$5=0,"",ISI_ued!E$5/E$8)</f>
        <v/>
      </c>
      <c r="F62" s="113" t="str">
        <f>IF(ISI_ued!F$5=0,"",ISI_ued!F$5/F$8)</f>
        <v/>
      </c>
      <c r="G62" s="113" t="str">
        <f>IF(ISI_ued!G$5=0,"",ISI_ued!G$5/G$8)</f>
        <v/>
      </c>
      <c r="H62" s="113" t="str">
        <f>IF(ISI_ued!H$5=0,"",ISI_ued!H$5/H$8)</f>
        <v/>
      </c>
      <c r="I62" s="113" t="str">
        <f>IF(ISI_ued!I$5=0,"",ISI_ued!I$5/I$8)</f>
        <v/>
      </c>
      <c r="J62" s="113" t="str">
        <f>IF(ISI_ued!J$5=0,"",ISI_ued!J$5/J$8)</f>
        <v/>
      </c>
      <c r="K62" s="113" t="str">
        <f>IF(ISI_ued!K$5=0,"",ISI_ued!K$5/K$8)</f>
        <v/>
      </c>
      <c r="L62" s="113" t="str">
        <f>IF(ISI_ued!L$5=0,"",ISI_ued!L$5/L$8)</f>
        <v/>
      </c>
      <c r="M62" s="113" t="str">
        <f>IF(ISI_ued!M$5=0,"",ISI_ued!M$5/M$8)</f>
        <v/>
      </c>
      <c r="N62" s="113" t="str">
        <f>IF(ISI_ued!N$5=0,"",ISI_ued!N$5/N$8)</f>
        <v/>
      </c>
      <c r="O62" s="113" t="str">
        <f>IF(ISI_ued!O$5=0,"",ISI_ued!O$5/O$8)</f>
        <v/>
      </c>
      <c r="P62" s="113" t="str">
        <f>IF(ISI_ued!P$5=0,"",ISI_ued!P$5/P$8)</f>
        <v/>
      </c>
      <c r="Q62" s="113" t="str">
        <f>IF(ISI_ued!Q$5=0,"",ISI_ued!Q$5/Q$8)</f>
        <v/>
      </c>
    </row>
    <row r="63" spans="1:17" x14ac:dyDescent="0.25">
      <c r="A63" s="108" t="s">
        <v>45</v>
      </c>
      <c r="B63" s="112" t="str">
        <f>IF(ISI_ued!B$53=0,"",ISI_ued!B$53/B$9)</f>
        <v/>
      </c>
      <c r="C63" s="112" t="str">
        <f>IF(ISI_ued!C$53=0,"",ISI_ued!C$53/C$9)</f>
        <v/>
      </c>
      <c r="D63" s="112" t="str">
        <f>IF(ISI_ued!D$53=0,"",ISI_ued!D$53/D$9)</f>
        <v/>
      </c>
      <c r="E63" s="112" t="str">
        <f>IF(ISI_ued!E$53=0,"",ISI_ued!E$53/E$9)</f>
        <v/>
      </c>
      <c r="F63" s="112" t="str">
        <f>IF(ISI_ued!F$53=0,"",ISI_ued!F$53/F$9)</f>
        <v/>
      </c>
      <c r="G63" s="112" t="str">
        <f>IF(ISI_ued!G$53=0,"",ISI_ued!G$53/G$9)</f>
        <v/>
      </c>
      <c r="H63" s="112" t="str">
        <f>IF(ISI_ued!H$53=0,"",ISI_ued!H$53/H$9)</f>
        <v/>
      </c>
      <c r="I63" s="112" t="str">
        <f>IF(ISI_ued!I$53=0,"",ISI_ued!I$53/I$9)</f>
        <v/>
      </c>
      <c r="J63" s="112" t="str">
        <f>IF(ISI_ued!J$53=0,"",ISI_ued!J$53/J$9)</f>
        <v/>
      </c>
      <c r="K63" s="112" t="str">
        <f>IF(ISI_ued!K$53=0,"",ISI_ued!K$53/K$9)</f>
        <v/>
      </c>
      <c r="L63" s="112" t="str">
        <f>IF(ISI_ued!L$53=0,"",ISI_ued!L$53/L$9)</f>
        <v/>
      </c>
      <c r="M63" s="112" t="str">
        <f>IF(ISI_ued!M$53=0,"",ISI_ued!M$53/M$9)</f>
        <v/>
      </c>
      <c r="N63" s="112" t="str">
        <f>IF(ISI_ued!N$53=0,"",ISI_ued!N$53/N$9)</f>
        <v/>
      </c>
      <c r="O63" s="112" t="str">
        <f>IF(ISI_ued!O$53=0,"",ISI_ued!O$53/O$9)</f>
        <v/>
      </c>
      <c r="P63" s="112" t="str">
        <f>IF(ISI_ued!P$53=0,"",ISI_ued!P$53/P$9)</f>
        <v/>
      </c>
      <c r="Q63" s="112" t="str">
        <f>IF(ISI_ued!Q$53=0,"",ISI_ued!Q$53/Q$9)</f>
        <v/>
      </c>
    </row>
    <row r="64" spans="1:17" x14ac:dyDescent="0.25">
      <c r="A64" s="39" t="s">
        <v>60</v>
      </c>
      <c r="B64" s="111" t="str">
        <f t="shared" ref="B64:Q64" si="16">IF(B$46=0,"",B$53/B$46)</f>
        <v/>
      </c>
      <c r="C64" s="111" t="str">
        <f t="shared" si="16"/>
        <v/>
      </c>
      <c r="D64" s="111" t="str">
        <f t="shared" si="16"/>
        <v/>
      </c>
      <c r="E64" s="111" t="str">
        <f t="shared" si="16"/>
        <v/>
      </c>
      <c r="F64" s="111" t="str">
        <f t="shared" si="16"/>
        <v/>
      </c>
      <c r="G64" s="111" t="str">
        <f t="shared" si="16"/>
        <v/>
      </c>
      <c r="H64" s="111" t="str">
        <f t="shared" si="16"/>
        <v/>
      </c>
      <c r="I64" s="111" t="str">
        <f t="shared" si="16"/>
        <v/>
      </c>
      <c r="J64" s="111" t="str">
        <f t="shared" si="16"/>
        <v/>
      </c>
      <c r="K64" s="111" t="str">
        <f t="shared" si="16"/>
        <v/>
      </c>
      <c r="L64" s="111" t="str">
        <f t="shared" si="16"/>
        <v/>
      </c>
      <c r="M64" s="111" t="str">
        <f t="shared" si="16"/>
        <v/>
      </c>
      <c r="N64" s="111" t="str">
        <f t="shared" si="16"/>
        <v/>
      </c>
      <c r="O64" s="111" t="str">
        <f t="shared" si="16"/>
        <v/>
      </c>
      <c r="P64" s="111" t="str">
        <f t="shared" si="16"/>
        <v/>
      </c>
      <c r="Q64" s="111" t="str">
        <f t="shared" si="16"/>
        <v/>
      </c>
    </row>
    <row r="65" spans="1:17" x14ac:dyDescent="0.25">
      <c r="A65" s="110" t="s">
        <v>101</v>
      </c>
      <c r="B65" s="109" t="str">
        <f t="shared" ref="B65:Q65" si="17">IF(B$47=0,"",B$54/B$47)</f>
        <v/>
      </c>
      <c r="C65" s="109" t="str">
        <f t="shared" si="17"/>
        <v/>
      </c>
      <c r="D65" s="109" t="str">
        <f t="shared" si="17"/>
        <v/>
      </c>
      <c r="E65" s="109" t="str">
        <f t="shared" si="17"/>
        <v/>
      </c>
      <c r="F65" s="109" t="str">
        <f t="shared" si="17"/>
        <v/>
      </c>
      <c r="G65" s="109" t="str">
        <f t="shared" si="17"/>
        <v/>
      </c>
      <c r="H65" s="109" t="str">
        <f t="shared" si="17"/>
        <v/>
      </c>
      <c r="I65" s="109" t="str">
        <f t="shared" si="17"/>
        <v/>
      </c>
      <c r="J65" s="109" t="str">
        <f t="shared" si="17"/>
        <v/>
      </c>
      <c r="K65" s="109" t="str">
        <f t="shared" si="17"/>
        <v/>
      </c>
      <c r="L65" s="109" t="str">
        <f t="shared" si="17"/>
        <v/>
      </c>
      <c r="M65" s="109" t="str">
        <f t="shared" si="17"/>
        <v/>
      </c>
      <c r="N65" s="109" t="str">
        <f t="shared" si="17"/>
        <v/>
      </c>
      <c r="O65" s="109" t="str">
        <f t="shared" si="17"/>
        <v/>
      </c>
      <c r="P65" s="109" t="str">
        <f t="shared" si="17"/>
        <v/>
      </c>
      <c r="Q65" s="109" t="str">
        <f t="shared" si="17"/>
        <v/>
      </c>
    </row>
    <row r="66" spans="1:17" x14ac:dyDescent="0.25">
      <c r="A66" s="108" t="s">
        <v>100</v>
      </c>
      <c r="B66" s="107" t="str">
        <f t="shared" ref="B66:Q66" si="18">IF(B$48=0,"",B$55/B$48)</f>
        <v/>
      </c>
      <c r="C66" s="107" t="str">
        <f t="shared" si="18"/>
        <v/>
      </c>
      <c r="D66" s="107" t="str">
        <f t="shared" si="18"/>
        <v/>
      </c>
      <c r="E66" s="107" t="str">
        <f t="shared" si="18"/>
        <v/>
      </c>
      <c r="F66" s="107" t="str">
        <f t="shared" si="18"/>
        <v/>
      </c>
      <c r="G66" s="107" t="str">
        <f t="shared" si="18"/>
        <v/>
      </c>
      <c r="H66" s="107" t="str">
        <f t="shared" si="18"/>
        <v/>
      </c>
      <c r="I66" s="107" t="str">
        <f t="shared" si="18"/>
        <v/>
      </c>
      <c r="J66" s="107" t="str">
        <f t="shared" si="18"/>
        <v/>
      </c>
      <c r="K66" s="107" t="str">
        <f t="shared" si="18"/>
        <v/>
      </c>
      <c r="L66" s="107" t="str">
        <f t="shared" si="18"/>
        <v/>
      </c>
      <c r="M66" s="107" t="str">
        <f t="shared" si="18"/>
        <v/>
      </c>
      <c r="N66" s="107" t="str">
        <f t="shared" si="18"/>
        <v/>
      </c>
      <c r="O66" s="107" t="str">
        <f t="shared" si="18"/>
        <v/>
      </c>
      <c r="P66" s="107" t="str">
        <f t="shared" si="18"/>
        <v/>
      </c>
      <c r="Q66" s="107" t="str">
        <f t="shared" si="18"/>
        <v/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4" tint="0.39997558519241921"/>
    <pageSetUpPr fitToPage="1"/>
  </sheetPr>
  <dimension ref="A1:Q154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356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164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7" ht="12.75" x14ac:dyDescent="0.25">
      <c r="A3" s="98" t="s">
        <v>127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</row>
    <row r="4" spans="1:17" x14ac:dyDescent="0.25">
      <c r="A4" s="162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</row>
    <row r="5" spans="1:17" ht="12.75" x14ac:dyDescent="0.25">
      <c r="A5" s="97" t="s">
        <v>46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117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84" t="s">
        <v>33</v>
      </c>
      <c r="B16" s="153">
        <v>0</v>
      </c>
      <c r="C16" s="153">
        <v>0</v>
      </c>
      <c r="D16" s="153">
        <v>0</v>
      </c>
      <c r="E16" s="153">
        <v>0</v>
      </c>
      <c r="F16" s="153">
        <v>0</v>
      </c>
      <c r="G16" s="153">
        <v>0</v>
      </c>
      <c r="H16" s="153">
        <v>0</v>
      </c>
      <c r="I16" s="153">
        <v>0</v>
      </c>
      <c r="J16" s="153">
        <v>0</v>
      </c>
      <c r="K16" s="153">
        <v>0</v>
      </c>
      <c r="L16" s="153">
        <v>0</v>
      </c>
      <c r="M16" s="153">
        <v>0</v>
      </c>
      <c r="N16" s="153">
        <v>0</v>
      </c>
      <c r="O16" s="153">
        <v>0</v>
      </c>
      <c r="P16" s="153">
        <v>0</v>
      </c>
      <c r="Q16" s="153">
        <v>0</v>
      </c>
    </row>
    <row r="17" spans="1:17" x14ac:dyDescent="0.25">
      <c r="A17" s="84" t="s">
        <v>29</v>
      </c>
      <c r="B17" s="153">
        <v>0</v>
      </c>
      <c r="C17" s="153">
        <v>0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</row>
    <row r="18" spans="1:17" x14ac:dyDescent="0.25">
      <c r="A18" s="84" t="s">
        <v>26</v>
      </c>
      <c r="B18" s="153">
        <v>0</v>
      </c>
      <c r="C18" s="153">
        <v>0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>
        <v>0</v>
      </c>
      <c r="K18" s="153">
        <v>0</v>
      </c>
      <c r="L18" s="153">
        <v>0</v>
      </c>
      <c r="M18" s="153">
        <v>0</v>
      </c>
      <c r="N18" s="153">
        <v>0</v>
      </c>
      <c r="O18" s="153">
        <v>0</v>
      </c>
      <c r="P18" s="153">
        <v>0</v>
      </c>
      <c r="Q18" s="153">
        <v>0</v>
      </c>
    </row>
    <row r="19" spans="1:17" x14ac:dyDescent="0.25">
      <c r="A19" s="84" t="s">
        <v>25</v>
      </c>
      <c r="B19" s="153">
        <v>0</v>
      </c>
      <c r="C19" s="153">
        <v>0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0</v>
      </c>
      <c r="P19" s="153">
        <v>0</v>
      </c>
      <c r="Q19" s="153">
        <v>0</v>
      </c>
    </row>
    <row r="20" spans="1:17" x14ac:dyDescent="0.25">
      <c r="A20" s="84" t="s">
        <v>21</v>
      </c>
      <c r="B20" s="153">
        <v>0</v>
      </c>
      <c r="C20" s="153">
        <v>0</v>
      </c>
      <c r="D20" s="153">
        <v>0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0</v>
      </c>
      <c r="K20" s="153">
        <v>0</v>
      </c>
      <c r="L20" s="153">
        <v>0</v>
      </c>
      <c r="M20" s="153">
        <v>0</v>
      </c>
      <c r="N20" s="153">
        <v>0</v>
      </c>
      <c r="O20" s="153">
        <v>0</v>
      </c>
      <c r="P20" s="153">
        <v>0</v>
      </c>
      <c r="Q20" s="153">
        <v>0</v>
      </c>
    </row>
    <row r="21" spans="1:17" x14ac:dyDescent="0.25">
      <c r="A21" s="156" t="s">
        <v>116</v>
      </c>
      <c r="B21" s="155">
        <v>0</v>
      </c>
      <c r="C21" s="155">
        <v>0</v>
      </c>
      <c r="D21" s="155">
        <v>0</v>
      </c>
      <c r="E21" s="155">
        <v>0</v>
      </c>
      <c r="F21" s="155">
        <v>0</v>
      </c>
      <c r="G21" s="155">
        <v>0</v>
      </c>
      <c r="H21" s="155">
        <v>0</v>
      </c>
      <c r="I21" s="155"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  <c r="O21" s="155">
        <v>0</v>
      </c>
      <c r="P21" s="155">
        <v>0</v>
      </c>
      <c r="Q21" s="155">
        <v>0</v>
      </c>
    </row>
    <row r="22" spans="1:17" x14ac:dyDescent="0.25">
      <c r="A22" s="84" t="s">
        <v>33</v>
      </c>
      <c r="B22" s="153">
        <v>0</v>
      </c>
      <c r="C22" s="153">
        <v>0</v>
      </c>
      <c r="D22" s="153">
        <v>0</v>
      </c>
      <c r="E22" s="153">
        <v>0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0</v>
      </c>
      <c r="L22" s="153">
        <v>0</v>
      </c>
      <c r="M22" s="153">
        <v>0</v>
      </c>
      <c r="N22" s="153">
        <v>0</v>
      </c>
      <c r="O22" s="153">
        <v>0</v>
      </c>
      <c r="P22" s="153">
        <v>0</v>
      </c>
      <c r="Q22" s="153">
        <v>0</v>
      </c>
    </row>
    <row r="23" spans="1:17" x14ac:dyDescent="0.25">
      <c r="A23" s="84" t="s">
        <v>47</v>
      </c>
      <c r="B23" s="153">
        <v>0</v>
      </c>
      <c r="C23" s="153">
        <v>0</v>
      </c>
      <c r="D23" s="153">
        <v>0</v>
      </c>
      <c r="E23" s="153">
        <v>0</v>
      </c>
      <c r="F23" s="153">
        <v>0</v>
      </c>
      <c r="G23" s="153">
        <v>0</v>
      </c>
      <c r="H23" s="153">
        <v>0</v>
      </c>
      <c r="I23" s="153">
        <v>0</v>
      </c>
      <c r="J23" s="153">
        <v>0</v>
      </c>
      <c r="K23" s="153">
        <v>0</v>
      </c>
      <c r="L23" s="153">
        <v>0</v>
      </c>
      <c r="M23" s="153">
        <v>0</v>
      </c>
      <c r="N23" s="153">
        <v>0</v>
      </c>
      <c r="O23" s="153">
        <v>0</v>
      </c>
      <c r="P23" s="153">
        <v>0</v>
      </c>
      <c r="Q23" s="153">
        <v>0</v>
      </c>
    </row>
    <row r="24" spans="1:17" x14ac:dyDescent="0.25">
      <c r="A24" s="84" t="s">
        <v>29</v>
      </c>
      <c r="B24" s="153">
        <v>0</v>
      </c>
      <c r="C24" s="153">
        <v>0</v>
      </c>
      <c r="D24" s="153">
        <v>0</v>
      </c>
      <c r="E24" s="153">
        <v>0</v>
      </c>
      <c r="F24" s="153">
        <v>0</v>
      </c>
      <c r="G24" s="153">
        <v>0</v>
      </c>
      <c r="H24" s="153">
        <v>0</v>
      </c>
      <c r="I24" s="153">
        <v>0</v>
      </c>
      <c r="J24" s="153">
        <v>0</v>
      </c>
      <c r="K24" s="153">
        <v>0</v>
      </c>
      <c r="L24" s="153">
        <v>0</v>
      </c>
      <c r="M24" s="153">
        <v>0</v>
      </c>
      <c r="N24" s="153">
        <v>0</v>
      </c>
      <c r="O24" s="153">
        <v>0</v>
      </c>
      <c r="P24" s="153">
        <v>0</v>
      </c>
      <c r="Q24" s="153">
        <v>0</v>
      </c>
    </row>
    <row r="25" spans="1:17" x14ac:dyDescent="0.25">
      <c r="A25" s="84" t="s">
        <v>26</v>
      </c>
      <c r="B25" s="153">
        <v>0</v>
      </c>
      <c r="C25" s="153">
        <v>0</v>
      </c>
      <c r="D25" s="153">
        <v>0</v>
      </c>
      <c r="E25" s="153">
        <v>0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0</v>
      </c>
      <c r="L25" s="153">
        <v>0</v>
      </c>
      <c r="M25" s="153">
        <v>0</v>
      </c>
      <c r="N25" s="153">
        <v>0</v>
      </c>
      <c r="O25" s="153">
        <v>0</v>
      </c>
      <c r="P25" s="153">
        <v>0</v>
      </c>
      <c r="Q25" s="153">
        <v>0</v>
      </c>
    </row>
    <row r="26" spans="1:17" x14ac:dyDescent="0.25">
      <c r="A26" s="84" t="s">
        <v>25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</row>
    <row r="27" spans="1:17" x14ac:dyDescent="0.25">
      <c r="A27" s="156" t="s">
        <v>113</v>
      </c>
      <c r="B27" s="155">
        <v>0</v>
      </c>
      <c r="C27" s="155">
        <v>0</v>
      </c>
      <c r="D27" s="155">
        <v>0</v>
      </c>
      <c r="E27" s="155">
        <v>0</v>
      </c>
      <c r="F27" s="155">
        <v>0</v>
      </c>
      <c r="G27" s="155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0</v>
      </c>
      <c r="P27" s="155">
        <v>0</v>
      </c>
      <c r="Q27" s="155">
        <v>0</v>
      </c>
    </row>
    <row r="28" spans="1:17" x14ac:dyDescent="0.25">
      <c r="A28" s="152" t="s">
        <v>123</v>
      </c>
      <c r="B28" s="151">
        <v>0</v>
      </c>
      <c r="C28" s="151">
        <v>0</v>
      </c>
      <c r="D28" s="151">
        <v>0</v>
      </c>
      <c r="E28" s="151">
        <v>0</v>
      </c>
      <c r="F28" s="151">
        <v>0</v>
      </c>
      <c r="G28" s="151"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v>0</v>
      </c>
      <c r="Q28" s="151">
        <v>0</v>
      </c>
    </row>
    <row r="29" spans="1:17" x14ac:dyDescent="0.25">
      <c r="A29" s="154" t="s">
        <v>30</v>
      </c>
      <c r="B29" s="153">
        <v>0</v>
      </c>
      <c r="C29" s="153">
        <v>0</v>
      </c>
      <c r="D29" s="153">
        <v>0</v>
      </c>
      <c r="E29" s="153">
        <v>0</v>
      </c>
      <c r="F29" s="153">
        <v>0</v>
      </c>
      <c r="G29" s="153">
        <v>0</v>
      </c>
      <c r="H29" s="153">
        <v>0</v>
      </c>
      <c r="I29" s="153">
        <v>0</v>
      </c>
      <c r="J29" s="153">
        <v>0</v>
      </c>
      <c r="K29" s="153">
        <v>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</row>
    <row r="30" spans="1:17" x14ac:dyDescent="0.25">
      <c r="A30" s="154" t="s">
        <v>125</v>
      </c>
      <c r="B30" s="153">
        <v>0</v>
      </c>
      <c r="C30" s="153">
        <v>0</v>
      </c>
      <c r="D30" s="153">
        <v>0</v>
      </c>
      <c r="E30" s="153">
        <v>0</v>
      </c>
      <c r="F30" s="153">
        <v>0</v>
      </c>
      <c r="G30" s="153">
        <v>0</v>
      </c>
      <c r="H30" s="153">
        <v>0</v>
      </c>
      <c r="I30" s="153">
        <v>0</v>
      </c>
      <c r="J30" s="153">
        <v>0</v>
      </c>
      <c r="K30" s="153">
        <v>0</v>
      </c>
      <c r="L30" s="153">
        <v>0</v>
      </c>
      <c r="M30" s="153">
        <v>0</v>
      </c>
      <c r="N30" s="153">
        <v>0</v>
      </c>
      <c r="O30" s="153">
        <v>0</v>
      </c>
      <c r="P30" s="153">
        <v>0</v>
      </c>
      <c r="Q30" s="153">
        <v>0</v>
      </c>
    </row>
    <row r="31" spans="1:17" x14ac:dyDescent="0.25">
      <c r="A31" s="154" t="s">
        <v>29</v>
      </c>
      <c r="B31" s="153">
        <v>0</v>
      </c>
      <c r="C31" s="153">
        <v>0</v>
      </c>
      <c r="D31" s="153">
        <v>0</v>
      </c>
      <c r="E31" s="153">
        <v>0</v>
      </c>
      <c r="F31" s="153">
        <v>0</v>
      </c>
      <c r="G31" s="153">
        <v>0</v>
      </c>
      <c r="H31" s="153">
        <v>0</v>
      </c>
      <c r="I31" s="153">
        <v>0</v>
      </c>
      <c r="J31" s="153">
        <v>0</v>
      </c>
      <c r="K31" s="153">
        <v>0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</row>
    <row r="32" spans="1:17" x14ac:dyDescent="0.25">
      <c r="A32" s="154" t="s">
        <v>26</v>
      </c>
      <c r="B32" s="153">
        <v>0</v>
      </c>
      <c r="C32" s="153">
        <v>0</v>
      </c>
      <c r="D32" s="153">
        <v>0</v>
      </c>
      <c r="E32" s="153">
        <v>0</v>
      </c>
      <c r="F32" s="153">
        <v>0</v>
      </c>
      <c r="G32" s="153">
        <v>0</v>
      </c>
      <c r="H32" s="153">
        <v>0</v>
      </c>
      <c r="I32" s="153">
        <v>0</v>
      </c>
      <c r="J32" s="153">
        <v>0</v>
      </c>
      <c r="K32" s="153">
        <v>0</v>
      </c>
      <c r="L32" s="153">
        <v>0</v>
      </c>
      <c r="M32" s="153">
        <v>0</v>
      </c>
      <c r="N32" s="153">
        <v>0</v>
      </c>
      <c r="O32" s="153">
        <v>0</v>
      </c>
      <c r="P32" s="153">
        <v>0</v>
      </c>
      <c r="Q32" s="153">
        <v>0</v>
      </c>
    </row>
    <row r="33" spans="1:17" x14ac:dyDescent="0.25">
      <c r="A33" s="152" t="s">
        <v>122</v>
      </c>
      <c r="B33" s="151">
        <v>0</v>
      </c>
      <c r="C33" s="151">
        <v>0</v>
      </c>
      <c r="D33" s="151">
        <v>0</v>
      </c>
      <c r="E33" s="151">
        <v>0</v>
      </c>
      <c r="F33" s="151">
        <v>0</v>
      </c>
      <c r="G33" s="151">
        <v>0</v>
      </c>
      <c r="H33" s="151">
        <v>0</v>
      </c>
      <c r="I33" s="151">
        <v>0</v>
      </c>
      <c r="J33" s="151">
        <v>0</v>
      </c>
      <c r="K33" s="151">
        <v>0</v>
      </c>
      <c r="L33" s="151">
        <v>0</v>
      </c>
      <c r="M33" s="151">
        <v>0</v>
      </c>
      <c r="N33" s="151">
        <v>0</v>
      </c>
      <c r="O33" s="151">
        <v>0</v>
      </c>
      <c r="P33" s="151">
        <v>0</v>
      </c>
      <c r="Q33" s="151">
        <v>0</v>
      </c>
    </row>
    <row r="34" spans="1:17" x14ac:dyDescent="0.25">
      <c r="A34" s="156" t="s">
        <v>112</v>
      </c>
      <c r="B34" s="155">
        <v>0</v>
      </c>
      <c r="C34" s="155">
        <v>0</v>
      </c>
      <c r="D34" s="155">
        <v>0</v>
      </c>
      <c r="E34" s="155">
        <v>0</v>
      </c>
      <c r="F34" s="155">
        <v>0</v>
      </c>
      <c r="G34" s="155">
        <v>0</v>
      </c>
      <c r="H34" s="155">
        <v>0</v>
      </c>
      <c r="I34" s="155">
        <v>0</v>
      </c>
      <c r="J34" s="155">
        <v>0</v>
      </c>
      <c r="K34" s="155">
        <v>0</v>
      </c>
      <c r="L34" s="155">
        <v>0</v>
      </c>
      <c r="M34" s="155">
        <v>0</v>
      </c>
      <c r="N34" s="155">
        <v>0</v>
      </c>
      <c r="O34" s="155">
        <v>0</v>
      </c>
      <c r="P34" s="155">
        <v>0</v>
      </c>
      <c r="Q34" s="155">
        <v>0</v>
      </c>
    </row>
    <row r="35" spans="1:17" x14ac:dyDescent="0.25">
      <c r="A35" s="152" t="s">
        <v>121</v>
      </c>
      <c r="B35" s="151">
        <v>0</v>
      </c>
      <c r="C35" s="151">
        <v>0</v>
      </c>
      <c r="D35" s="151">
        <v>0</v>
      </c>
      <c r="E35" s="151">
        <v>0</v>
      </c>
      <c r="F35" s="151">
        <v>0</v>
      </c>
      <c r="G35" s="151">
        <v>0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  <c r="M35" s="151">
        <v>0</v>
      </c>
      <c r="N35" s="151">
        <v>0</v>
      </c>
      <c r="O35" s="151">
        <v>0</v>
      </c>
      <c r="P35" s="151">
        <v>0</v>
      </c>
      <c r="Q35" s="151">
        <v>0</v>
      </c>
    </row>
    <row r="36" spans="1:17" x14ac:dyDescent="0.25">
      <c r="A36" s="154" t="s">
        <v>30</v>
      </c>
      <c r="B36" s="153">
        <v>0</v>
      </c>
      <c r="C36" s="153">
        <v>0</v>
      </c>
      <c r="D36" s="153">
        <v>0</v>
      </c>
      <c r="E36" s="153">
        <v>0</v>
      </c>
      <c r="F36" s="153">
        <v>0</v>
      </c>
      <c r="G36" s="153">
        <v>0</v>
      </c>
      <c r="H36" s="153">
        <v>0</v>
      </c>
      <c r="I36" s="153">
        <v>0</v>
      </c>
      <c r="J36" s="153">
        <v>0</v>
      </c>
      <c r="K36" s="153">
        <v>0</v>
      </c>
      <c r="L36" s="153">
        <v>0</v>
      </c>
      <c r="M36" s="153">
        <v>0</v>
      </c>
      <c r="N36" s="153">
        <v>0</v>
      </c>
      <c r="O36" s="153">
        <v>0</v>
      </c>
      <c r="P36" s="153">
        <v>0</v>
      </c>
      <c r="Q36" s="153">
        <v>0</v>
      </c>
    </row>
    <row r="37" spans="1:17" x14ac:dyDescent="0.25">
      <c r="A37" s="154" t="s">
        <v>125</v>
      </c>
      <c r="B37" s="153">
        <v>0</v>
      </c>
      <c r="C37" s="153">
        <v>0</v>
      </c>
      <c r="D37" s="153">
        <v>0</v>
      </c>
      <c r="E37" s="153">
        <v>0</v>
      </c>
      <c r="F37" s="153">
        <v>0</v>
      </c>
      <c r="G37" s="153">
        <v>0</v>
      </c>
      <c r="H37" s="153">
        <v>0</v>
      </c>
      <c r="I37" s="153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</row>
    <row r="38" spans="1:17" x14ac:dyDescent="0.25">
      <c r="A38" s="154" t="s">
        <v>26</v>
      </c>
      <c r="B38" s="153">
        <v>0</v>
      </c>
      <c r="C38" s="153">
        <v>0</v>
      </c>
      <c r="D38" s="153">
        <v>0</v>
      </c>
      <c r="E38" s="153">
        <v>0</v>
      </c>
      <c r="F38" s="153">
        <v>0</v>
      </c>
      <c r="G38" s="153">
        <v>0</v>
      </c>
      <c r="H38" s="153">
        <v>0</v>
      </c>
      <c r="I38" s="153">
        <v>0</v>
      </c>
      <c r="J38" s="153">
        <v>0</v>
      </c>
      <c r="K38" s="153">
        <v>0</v>
      </c>
      <c r="L38" s="153">
        <v>0</v>
      </c>
      <c r="M38" s="153">
        <v>0</v>
      </c>
      <c r="N38" s="153">
        <v>0</v>
      </c>
      <c r="O38" s="153">
        <v>0</v>
      </c>
      <c r="P38" s="153">
        <v>0</v>
      </c>
      <c r="Q38" s="153">
        <v>0</v>
      </c>
    </row>
    <row r="39" spans="1:17" x14ac:dyDescent="0.25">
      <c r="A39" s="152" t="s">
        <v>120</v>
      </c>
      <c r="B39" s="151">
        <v>0</v>
      </c>
      <c r="C39" s="151">
        <v>0</v>
      </c>
      <c r="D39" s="151">
        <v>0</v>
      </c>
      <c r="E39" s="151">
        <v>0</v>
      </c>
      <c r="F39" s="151">
        <v>0</v>
      </c>
      <c r="G39" s="151"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v>0</v>
      </c>
      <c r="Q39" s="151">
        <v>0</v>
      </c>
    </row>
    <row r="40" spans="1:17" x14ac:dyDescent="0.25">
      <c r="A40" s="150" t="s">
        <v>33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31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30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125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29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28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26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25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86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22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49" t="s">
        <v>119</v>
      </c>
      <c r="B50" s="148">
        <v>0</v>
      </c>
      <c r="C50" s="148">
        <v>0</v>
      </c>
      <c r="D50" s="148">
        <v>0</v>
      </c>
      <c r="E50" s="148">
        <v>0</v>
      </c>
      <c r="F50" s="148">
        <v>0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48">
        <v>0</v>
      </c>
      <c r="N50" s="148">
        <v>0</v>
      </c>
      <c r="O50" s="148">
        <v>0</v>
      </c>
      <c r="P50" s="148">
        <v>0</v>
      </c>
      <c r="Q50" s="148">
        <v>0</v>
      </c>
    </row>
    <row r="51" spans="1:17" hidden="1" x14ac:dyDescent="0.25">
      <c r="A51" s="152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</row>
    <row r="52" spans="1:17" x14ac:dyDescent="0.2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2.75" x14ac:dyDescent="0.25">
      <c r="A53" s="97" t="s">
        <v>45</v>
      </c>
      <c r="B53" s="96">
        <v>0</v>
      </c>
      <c r="C53" s="96">
        <v>0</v>
      </c>
      <c r="D53" s="96">
        <v>0</v>
      </c>
      <c r="E53" s="96">
        <v>0</v>
      </c>
      <c r="F53" s="96">
        <v>0</v>
      </c>
      <c r="G53" s="96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96">
        <v>0</v>
      </c>
      <c r="O53" s="96">
        <v>0</v>
      </c>
      <c r="P53" s="96">
        <v>0</v>
      </c>
      <c r="Q53" s="96">
        <v>0</v>
      </c>
    </row>
    <row r="54" spans="1:17" x14ac:dyDescent="0.25">
      <c r="A54" s="132" t="s">
        <v>83</v>
      </c>
      <c r="B54" s="160">
        <v>0</v>
      </c>
      <c r="C54" s="160">
        <v>0</v>
      </c>
      <c r="D54" s="160">
        <v>0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</row>
    <row r="55" spans="1:17" x14ac:dyDescent="0.25">
      <c r="A55" s="76" t="s">
        <v>82</v>
      </c>
      <c r="B55" s="159">
        <v>0</v>
      </c>
      <c r="C55" s="159">
        <v>0</v>
      </c>
      <c r="D55" s="159">
        <v>0</v>
      </c>
      <c r="E55" s="159">
        <v>0</v>
      </c>
      <c r="F55" s="159">
        <v>0</v>
      </c>
      <c r="G55" s="159">
        <v>0</v>
      </c>
      <c r="H55" s="159">
        <v>0</v>
      </c>
      <c r="I55" s="159">
        <v>0</v>
      </c>
      <c r="J55" s="159">
        <v>0</v>
      </c>
      <c r="K55" s="159">
        <v>0</v>
      </c>
      <c r="L55" s="159">
        <v>0</v>
      </c>
      <c r="M55" s="159">
        <v>0</v>
      </c>
      <c r="N55" s="159">
        <v>0</v>
      </c>
      <c r="O55" s="159">
        <v>0</v>
      </c>
      <c r="P55" s="159">
        <v>0</v>
      </c>
      <c r="Q55" s="159">
        <v>0</v>
      </c>
    </row>
    <row r="56" spans="1:17" x14ac:dyDescent="0.25">
      <c r="A56" s="76" t="s">
        <v>81</v>
      </c>
      <c r="B56" s="159">
        <v>0</v>
      </c>
      <c r="C56" s="159">
        <v>0</v>
      </c>
      <c r="D56" s="159">
        <v>0</v>
      </c>
      <c r="E56" s="159">
        <v>0</v>
      </c>
      <c r="F56" s="159">
        <v>0</v>
      </c>
      <c r="G56" s="159">
        <v>0</v>
      </c>
      <c r="H56" s="159">
        <v>0</v>
      </c>
      <c r="I56" s="159">
        <v>0</v>
      </c>
      <c r="J56" s="159">
        <v>0</v>
      </c>
      <c r="K56" s="159">
        <v>0</v>
      </c>
      <c r="L56" s="159">
        <v>0</v>
      </c>
      <c r="M56" s="159">
        <v>0</v>
      </c>
      <c r="N56" s="159">
        <v>0</v>
      </c>
      <c r="O56" s="159">
        <v>0</v>
      </c>
      <c r="P56" s="159">
        <v>0</v>
      </c>
      <c r="Q56" s="159">
        <v>0</v>
      </c>
    </row>
    <row r="57" spans="1:17" x14ac:dyDescent="0.25">
      <c r="A57" s="76" t="s">
        <v>80</v>
      </c>
      <c r="B57" s="159">
        <v>0</v>
      </c>
      <c r="C57" s="159">
        <v>0</v>
      </c>
      <c r="D57" s="159">
        <v>0</v>
      </c>
      <c r="E57" s="159">
        <v>0</v>
      </c>
      <c r="F57" s="159">
        <v>0</v>
      </c>
      <c r="G57" s="159">
        <v>0</v>
      </c>
      <c r="H57" s="159">
        <v>0</v>
      </c>
      <c r="I57" s="159">
        <v>0</v>
      </c>
      <c r="J57" s="159">
        <v>0</v>
      </c>
      <c r="K57" s="159">
        <v>0</v>
      </c>
      <c r="L57" s="159">
        <v>0</v>
      </c>
      <c r="M57" s="159">
        <v>0</v>
      </c>
      <c r="N57" s="159">
        <v>0</v>
      </c>
      <c r="O57" s="159">
        <v>0</v>
      </c>
      <c r="P57" s="159">
        <v>0</v>
      </c>
      <c r="Q57" s="159">
        <v>0</v>
      </c>
    </row>
    <row r="58" spans="1:17" x14ac:dyDescent="0.25">
      <c r="A58" s="129" t="s">
        <v>79</v>
      </c>
      <c r="B58" s="158">
        <v>0</v>
      </c>
      <c r="C58" s="158">
        <v>0</v>
      </c>
      <c r="D58" s="158">
        <v>0</v>
      </c>
      <c r="E58" s="158">
        <v>0</v>
      </c>
      <c r="F58" s="158">
        <v>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8">
        <v>0</v>
      </c>
      <c r="M58" s="158">
        <v>0</v>
      </c>
      <c r="N58" s="158">
        <v>0</v>
      </c>
      <c r="O58" s="158">
        <v>0</v>
      </c>
      <c r="P58" s="158">
        <v>0</v>
      </c>
      <c r="Q58" s="158">
        <v>0</v>
      </c>
    </row>
    <row r="59" spans="1:17" x14ac:dyDescent="0.25">
      <c r="A59" s="92" t="s">
        <v>125</v>
      </c>
      <c r="B59" s="91">
        <v>0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</row>
    <row r="60" spans="1:17" x14ac:dyDescent="0.25">
      <c r="A60" s="92" t="s">
        <v>26</v>
      </c>
      <c r="B60" s="91">
        <v>0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</row>
    <row r="61" spans="1:17" x14ac:dyDescent="0.25">
      <c r="A61" s="92" t="s">
        <v>126</v>
      </c>
      <c r="B61" s="91">
        <v>0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</row>
    <row r="62" spans="1:17" x14ac:dyDescent="0.25">
      <c r="A62" s="92" t="s">
        <v>21</v>
      </c>
      <c r="B62" s="157">
        <v>0</v>
      </c>
      <c r="C62" s="157">
        <v>0</v>
      </c>
      <c r="D62" s="157">
        <v>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</row>
    <row r="63" spans="1:17" x14ac:dyDescent="0.25">
      <c r="A63" s="156" t="s">
        <v>115</v>
      </c>
      <c r="B63" s="155">
        <v>0</v>
      </c>
      <c r="C63" s="155">
        <v>0</v>
      </c>
      <c r="D63" s="155">
        <v>0</v>
      </c>
      <c r="E63" s="155">
        <v>0</v>
      </c>
      <c r="F63" s="155">
        <v>0</v>
      </c>
      <c r="G63" s="155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5">
        <v>0</v>
      </c>
      <c r="P63" s="155">
        <v>0</v>
      </c>
      <c r="Q63" s="155">
        <v>0</v>
      </c>
    </row>
    <row r="64" spans="1:17" x14ac:dyDescent="0.25">
      <c r="A64" s="84" t="s">
        <v>33</v>
      </c>
      <c r="B64" s="153">
        <v>0</v>
      </c>
      <c r="C64" s="153">
        <v>0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  <c r="Q64" s="153">
        <v>0</v>
      </c>
    </row>
    <row r="65" spans="1:17" x14ac:dyDescent="0.25">
      <c r="A65" s="84" t="s">
        <v>29</v>
      </c>
      <c r="B65" s="153">
        <v>0</v>
      </c>
      <c r="C65" s="153">
        <v>0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</row>
    <row r="66" spans="1:17" x14ac:dyDescent="0.25">
      <c r="A66" s="84" t="s">
        <v>26</v>
      </c>
      <c r="B66" s="153">
        <v>0</v>
      </c>
      <c r="C66" s="153">
        <v>0</v>
      </c>
      <c r="D66" s="153">
        <v>0</v>
      </c>
      <c r="E66" s="153">
        <v>0</v>
      </c>
      <c r="F66" s="153">
        <v>0</v>
      </c>
      <c r="G66" s="153">
        <v>0</v>
      </c>
      <c r="H66" s="153">
        <v>0</v>
      </c>
      <c r="I66" s="153">
        <v>0</v>
      </c>
      <c r="J66" s="153">
        <v>0</v>
      </c>
      <c r="K66" s="153">
        <v>0</v>
      </c>
      <c r="L66" s="153">
        <v>0</v>
      </c>
      <c r="M66" s="153">
        <v>0</v>
      </c>
      <c r="N66" s="153">
        <v>0</v>
      </c>
      <c r="O66" s="153">
        <v>0</v>
      </c>
      <c r="P66" s="153">
        <v>0</v>
      </c>
      <c r="Q66" s="153">
        <v>0</v>
      </c>
    </row>
    <row r="67" spans="1:17" x14ac:dyDescent="0.25">
      <c r="A67" s="84" t="s">
        <v>25</v>
      </c>
      <c r="B67" s="153">
        <v>0</v>
      </c>
      <c r="C67" s="153">
        <v>0</v>
      </c>
      <c r="D67" s="153">
        <v>0</v>
      </c>
      <c r="E67" s="153">
        <v>0</v>
      </c>
      <c r="F67" s="153">
        <v>0</v>
      </c>
      <c r="G67" s="153">
        <v>0</v>
      </c>
      <c r="H67" s="153">
        <v>0</v>
      </c>
      <c r="I67" s="153">
        <v>0</v>
      </c>
      <c r="J67" s="153">
        <v>0</v>
      </c>
      <c r="K67" s="153">
        <v>0</v>
      </c>
      <c r="L67" s="153">
        <v>0</v>
      </c>
      <c r="M67" s="153">
        <v>0</v>
      </c>
      <c r="N67" s="153">
        <v>0</v>
      </c>
      <c r="O67" s="153">
        <v>0</v>
      </c>
      <c r="P67" s="153">
        <v>0</v>
      </c>
      <c r="Q67" s="153">
        <v>0</v>
      </c>
    </row>
    <row r="68" spans="1:17" x14ac:dyDescent="0.25">
      <c r="A68" s="84" t="s">
        <v>21</v>
      </c>
      <c r="B68" s="153">
        <v>0</v>
      </c>
      <c r="C68" s="153">
        <v>0</v>
      </c>
      <c r="D68" s="153">
        <v>0</v>
      </c>
      <c r="E68" s="153">
        <v>0</v>
      </c>
      <c r="F68" s="153">
        <v>0</v>
      </c>
      <c r="G68" s="153">
        <v>0</v>
      </c>
      <c r="H68" s="153">
        <v>0</v>
      </c>
      <c r="I68" s="153">
        <v>0</v>
      </c>
      <c r="J68" s="153">
        <v>0</v>
      </c>
      <c r="K68" s="153">
        <v>0</v>
      </c>
      <c r="L68" s="153">
        <v>0</v>
      </c>
      <c r="M68" s="153">
        <v>0</v>
      </c>
      <c r="N68" s="153">
        <v>0</v>
      </c>
      <c r="O68" s="153">
        <v>0</v>
      </c>
      <c r="P68" s="153">
        <v>0</v>
      </c>
      <c r="Q68" s="153">
        <v>0</v>
      </c>
    </row>
    <row r="69" spans="1:17" x14ac:dyDescent="0.25">
      <c r="A69" s="156" t="s">
        <v>114</v>
      </c>
      <c r="B69" s="155">
        <v>0</v>
      </c>
      <c r="C69" s="155">
        <v>0</v>
      </c>
      <c r="D69" s="155">
        <v>0</v>
      </c>
      <c r="E69" s="155">
        <v>0</v>
      </c>
      <c r="F69" s="155">
        <v>0</v>
      </c>
      <c r="G69" s="155">
        <v>0</v>
      </c>
      <c r="H69" s="155">
        <v>0</v>
      </c>
      <c r="I69" s="155">
        <v>0</v>
      </c>
      <c r="J69" s="155">
        <v>0</v>
      </c>
      <c r="K69" s="155">
        <v>0</v>
      </c>
      <c r="L69" s="155">
        <v>0</v>
      </c>
      <c r="M69" s="155">
        <v>0</v>
      </c>
      <c r="N69" s="155">
        <v>0</v>
      </c>
      <c r="O69" s="155">
        <v>0</v>
      </c>
      <c r="P69" s="155">
        <v>0</v>
      </c>
      <c r="Q69" s="155">
        <v>0</v>
      </c>
    </row>
    <row r="70" spans="1:17" x14ac:dyDescent="0.25">
      <c r="A70" s="156" t="s">
        <v>113</v>
      </c>
      <c r="B70" s="155">
        <v>0</v>
      </c>
      <c r="C70" s="155">
        <v>0</v>
      </c>
      <c r="D70" s="155">
        <v>0</v>
      </c>
      <c r="E70" s="155">
        <v>0</v>
      </c>
      <c r="F70" s="155">
        <v>0</v>
      </c>
      <c r="G70" s="155">
        <v>0</v>
      </c>
      <c r="H70" s="155">
        <v>0</v>
      </c>
      <c r="I70" s="155">
        <v>0</v>
      </c>
      <c r="J70" s="155">
        <v>0</v>
      </c>
      <c r="K70" s="155">
        <v>0</v>
      </c>
      <c r="L70" s="155">
        <v>0</v>
      </c>
      <c r="M70" s="155">
        <v>0</v>
      </c>
      <c r="N70" s="155">
        <v>0</v>
      </c>
      <c r="O70" s="155">
        <v>0</v>
      </c>
      <c r="P70" s="155">
        <v>0</v>
      </c>
      <c r="Q70" s="155">
        <v>0</v>
      </c>
    </row>
    <row r="71" spans="1:17" x14ac:dyDescent="0.25">
      <c r="A71" s="152" t="s">
        <v>123</v>
      </c>
      <c r="B71" s="151">
        <v>0</v>
      </c>
      <c r="C71" s="151">
        <v>0</v>
      </c>
      <c r="D71" s="151">
        <v>0</v>
      </c>
      <c r="E71" s="151">
        <v>0</v>
      </c>
      <c r="F71" s="151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L71" s="151">
        <v>0</v>
      </c>
      <c r="M71" s="151">
        <v>0</v>
      </c>
      <c r="N71" s="151">
        <v>0</v>
      </c>
      <c r="O71" s="151">
        <v>0</v>
      </c>
      <c r="P71" s="151">
        <v>0</v>
      </c>
      <c r="Q71" s="151">
        <v>0</v>
      </c>
    </row>
    <row r="72" spans="1:17" x14ac:dyDescent="0.25">
      <c r="A72" s="154" t="s">
        <v>30</v>
      </c>
      <c r="B72" s="153">
        <v>0</v>
      </c>
      <c r="C72" s="153">
        <v>0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</row>
    <row r="73" spans="1:17" x14ac:dyDescent="0.25">
      <c r="A73" s="154" t="s">
        <v>125</v>
      </c>
      <c r="B73" s="153">
        <v>0</v>
      </c>
      <c r="C73" s="153">
        <v>0</v>
      </c>
      <c r="D73" s="153">
        <v>0</v>
      </c>
      <c r="E73" s="153">
        <v>0</v>
      </c>
      <c r="F73" s="153">
        <v>0</v>
      </c>
      <c r="G73" s="153">
        <v>0</v>
      </c>
      <c r="H73" s="153">
        <v>0</v>
      </c>
      <c r="I73" s="153">
        <v>0</v>
      </c>
      <c r="J73" s="153">
        <v>0</v>
      </c>
      <c r="K73" s="153">
        <v>0</v>
      </c>
      <c r="L73" s="153">
        <v>0</v>
      </c>
      <c r="M73" s="153">
        <v>0</v>
      </c>
      <c r="N73" s="153">
        <v>0</v>
      </c>
      <c r="O73" s="153">
        <v>0</v>
      </c>
      <c r="P73" s="153">
        <v>0</v>
      </c>
      <c r="Q73" s="153">
        <v>0</v>
      </c>
    </row>
    <row r="74" spans="1:17" x14ac:dyDescent="0.25">
      <c r="A74" s="154" t="s">
        <v>29</v>
      </c>
      <c r="B74" s="153">
        <v>0</v>
      </c>
      <c r="C74" s="153">
        <v>0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</row>
    <row r="75" spans="1:17" x14ac:dyDescent="0.25">
      <c r="A75" s="154" t="s">
        <v>26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</row>
    <row r="76" spans="1:17" x14ac:dyDescent="0.25">
      <c r="A76" s="152" t="s">
        <v>122</v>
      </c>
      <c r="B76" s="151">
        <v>0</v>
      </c>
      <c r="C76" s="151">
        <v>0</v>
      </c>
      <c r="D76" s="151">
        <v>0</v>
      </c>
      <c r="E76" s="151">
        <v>0</v>
      </c>
      <c r="F76" s="151">
        <v>0</v>
      </c>
      <c r="G76" s="151">
        <v>0</v>
      </c>
      <c r="H76" s="151">
        <v>0</v>
      </c>
      <c r="I76" s="151">
        <v>0</v>
      </c>
      <c r="J76" s="151">
        <v>0</v>
      </c>
      <c r="K76" s="151">
        <v>0</v>
      </c>
      <c r="L76" s="151">
        <v>0</v>
      </c>
      <c r="M76" s="151">
        <v>0</v>
      </c>
      <c r="N76" s="151">
        <v>0</v>
      </c>
      <c r="O76" s="151">
        <v>0</v>
      </c>
      <c r="P76" s="151">
        <v>0</v>
      </c>
      <c r="Q76" s="151">
        <v>0</v>
      </c>
    </row>
    <row r="77" spans="1:17" x14ac:dyDescent="0.25">
      <c r="A77" s="156" t="s">
        <v>112</v>
      </c>
      <c r="B77" s="155">
        <v>0</v>
      </c>
      <c r="C77" s="155">
        <v>0</v>
      </c>
      <c r="D77" s="155">
        <v>0</v>
      </c>
      <c r="E77" s="155">
        <v>0</v>
      </c>
      <c r="F77" s="155">
        <v>0</v>
      </c>
      <c r="G77" s="155">
        <v>0</v>
      </c>
      <c r="H77" s="155">
        <v>0</v>
      </c>
      <c r="I77" s="155">
        <v>0</v>
      </c>
      <c r="J77" s="155">
        <v>0</v>
      </c>
      <c r="K77" s="155">
        <v>0</v>
      </c>
      <c r="L77" s="155">
        <v>0</v>
      </c>
      <c r="M77" s="155">
        <v>0</v>
      </c>
      <c r="N77" s="155">
        <v>0</v>
      </c>
      <c r="O77" s="155">
        <v>0</v>
      </c>
      <c r="P77" s="155">
        <v>0</v>
      </c>
      <c r="Q77" s="155">
        <v>0</v>
      </c>
    </row>
    <row r="78" spans="1:17" x14ac:dyDescent="0.25">
      <c r="A78" s="152" t="s">
        <v>121</v>
      </c>
      <c r="B78" s="151">
        <v>0</v>
      </c>
      <c r="C78" s="151">
        <v>0</v>
      </c>
      <c r="D78" s="151">
        <v>0</v>
      </c>
      <c r="E78" s="151">
        <v>0</v>
      </c>
      <c r="F78" s="151">
        <v>0</v>
      </c>
      <c r="G78" s="151">
        <v>0</v>
      </c>
      <c r="H78" s="151">
        <v>0</v>
      </c>
      <c r="I78" s="151">
        <v>0</v>
      </c>
      <c r="J78" s="151">
        <v>0</v>
      </c>
      <c r="K78" s="151">
        <v>0</v>
      </c>
      <c r="L78" s="151">
        <v>0</v>
      </c>
      <c r="M78" s="151">
        <v>0</v>
      </c>
      <c r="N78" s="151">
        <v>0</v>
      </c>
      <c r="O78" s="151">
        <v>0</v>
      </c>
      <c r="P78" s="151">
        <v>0</v>
      </c>
      <c r="Q78" s="151">
        <v>0</v>
      </c>
    </row>
    <row r="79" spans="1:17" x14ac:dyDescent="0.25">
      <c r="A79" s="154" t="s">
        <v>30</v>
      </c>
      <c r="B79" s="153">
        <v>0</v>
      </c>
      <c r="C79" s="153">
        <v>0</v>
      </c>
      <c r="D79" s="153">
        <v>0</v>
      </c>
      <c r="E79" s="153">
        <v>0</v>
      </c>
      <c r="F79" s="153">
        <v>0</v>
      </c>
      <c r="G79" s="153">
        <v>0</v>
      </c>
      <c r="H79" s="153">
        <v>0</v>
      </c>
      <c r="I79" s="153">
        <v>0</v>
      </c>
      <c r="J79" s="153">
        <v>0</v>
      </c>
      <c r="K79" s="153">
        <v>0</v>
      </c>
      <c r="L79" s="153">
        <v>0</v>
      </c>
      <c r="M79" s="153">
        <v>0</v>
      </c>
      <c r="N79" s="153">
        <v>0</v>
      </c>
      <c r="O79" s="153">
        <v>0</v>
      </c>
      <c r="P79" s="153">
        <v>0</v>
      </c>
      <c r="Q79" s="153">
        <v>0</v>
      </c>
    </row>
    <row r="80" spans="1:17" x14ac:dyDescent="0.25">
      <c r="A80" s="154" t="s">
        <v>125</v>
      </c>
      <c r="B80" s="153">
        <v>0</v>
      </c>
      <c r="C80" s="153">
        <v>0</v>
      </c>
      <c r="D80" s="153">
        <v>0</v>
      </c>
      <c r="E80" s="153">
        <v>0</v>
      </c>
      <c r="F80" s="153">
        <v>0</v>
      </c>
      <c r="G80" s="153">
        <v>0</v>
      </c>
      <c r="H80" s="153">
        <v>0</v>
      </c>
      <c r="I80" s="153">
        <v>0</v>
      </c>
      <c r="J80" s="153">
        <v>0</v>
      </c>
      <c r="K80" s="153">
        <v>0</v>
      </c>
      <c r="L80" s="153">
        <v>0</v>
      </c>
      <c r="M80" s="153">
        <v>0</v>
      </c>
      <c r="N80" s="153">
        <v>0</v>
      </c>
      <c r="O80" s="153">
        <v>0</v>
      </c>
      <c r="P80" s="153">
        <v>0</v>
      </c>
      <c r="Q80" s="153">
        <v>0</v>
      </c>
    </row>
    <row r="81" spans="1:17" x14ac:dyDescent="0.25">
      <c r="A81" s="154" t="s">
        <v>26</v>
      </c>
      <c r="B81" s="153">
        <v>0</v>
      </c>
      <c r="C81" s="153">
        <v>0</v>
      </c>
      <c r="D81" s="153">
        <v>0</v>
      </c>
      <c r="E81" s="153">
        <v>0</v>
      </c>
      <c r="F81" s="153">
        <v>0</v>
      </c>
      <c r="G81" s="153">
        <v>0</v>
      </c>
      <c r="H81" s="153">
        <v>0</v>
      </c>
      <c r="I81" s="153">
        <v>0</v>
      </c>
      <c r="J81" s="153">
        <v>0</v>
      </c>
      <c r="K81" s="153">
        <v>0</v>
      </c>
      <c r="L81" s="153">
        <v>0</v>
      </c>
      <c r="M81" s="153">
        <v>0</v>
      </c>
      <c r="N81" s="153">
        <v>0</v>
      </c>
      <c r="O81" s="153">
        <v>0</v>
      </c>
      <c r="P81" s="153">
        <v>0</v>
      </c>
      <c r="Q81" s="153">
        <v>0</v>
      </c>
    </row>
    <row r="82" spans="1:17" x14ac:dyDescent="0.25">
      <c r="A82" s="152" t="s">
        <v>120</v>
      </c>
      <c r="B82" s="151">
        <v>0</v>
      </c>
      <c r="C82" s="151">
        <v>0</v>
      </c>
      <c r="D82" s="151">
        <v>0</v>
      </c>
      <c r="E82" s="151">
        <v>0</v>
      </c>
      <c r="F82" s="151">
        <v>0</v>
      </c>
      <c r="G82" s="151">
        <v>0</v>
      </c>
      <c r="H82" s="151">
        <v>0</v>
      </c>
      <c r="I82" s="151">
        <v>0</v>
      </c>
      <c r="J82" s="151">
        <v>0</v>
      </c>
      <c r="K82" s="151">
        <v>0</v>
      </c>
      <c r="L82" s="151">
        <v>0</v>
      </c>
      <c r="M82" s="151">
        <v>0</v>
      </c>
      <c r="N82" s="151">
        <v>0</v>
      </c>
      <c r="O82" s="151">
        <v>0</v>
      </c>
      <c r="P82" s="151">
        <v>0</v>
      </c>
      <c r="Q82" s="151">
        <v>0</v>
      </c>
    </row>
    <row r="83" spans="1:17" x14ac:dyDescent="0.25">
      <c r="A83" s="150" t="s">
        <v>33</v>
      </c>
      <c r="B83" s="87">
        <v>0</v>
      </c>
      <c r="C83" s="87">
        <v>0</v>
      </c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</row>
    <row r="84" spans="1:17" x14ac:dyDescent="0.25">
      <c r="A84" s="150" t="s">
        <v>31</v>
      </c>
      <c r="B84" s="87">
        <v>0</v>
      </c>
      <c r="C84" s="87">
        <v>0</v>
      </c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</row>
    <row r="85" spans="1:17" x14ac:dyDescent="0.25">
      <c r="A85" s="150" t="s">
        <v>30</v>
      </c>
      <c r="B85" s="87">
        <v>0</v>
      </c>
      <c r="C85" s="87">
        <v>0</v>
      </c>
      <c r="D85" s="87">
        <v>0</v>
      </c>
      <c r="E85" s="87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</row>
    <row r="86" spans="1:17" x14ac:dyDescent="0.25">
      <c r="A86" s="150" t="s">
        <v>125</v>
      </c>
      <c r="B86" s="87">
        <v>0</v>
      </c>
      <c r="C86" s="87">
        <v>0</v>
      </c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</row>
    <row r="87" spans="1:17" x14ac:dyDescent="0.25">
      <c r="A87" s="150" t="s">
        <v>29</v>
      </c>
      <c r="B87" s="87">
        <v>0</v>
      </c>
      <c r="C87" s="87">
        <v>0</v>
      </c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</row>
    <row r="88" spans="1:17" x14ac:dyDescent="0.25">
      <c r="A88" s="150" t="s">
        <v>28</v>
      </c>
      <c r="B88" s="87">
        <v>0</v>
      </c>
      <c r="C88" s="87">
        <v>0</v>
      </c>
      <c r="D88" s="87">
        <v>0</v>
      </c>
      <c r="E88" s="87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</row>
    <row r="89" spans="1:17" x14ac:dyDescent="0.25">
      <c r="A89" s="150" t="s">
        <v>26</v>
      </c>
      <c r="B89" s="87">
        <v>0</v>
      </c>
      <c r="C89" s="87">
        <v>0</v>
      </c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</row>
    <row r="90" spans="1:17" x14ac:dyDescent="0.25">
      <c r="A90" s="150" t="s">
        <v>25</v>
      </c>
      <c r="B90" s="87">
        <v>0</v>
      </c>
      <c r="C90" s="87">
        <v>0</v>
      </c>
      <c r="D90" s="87">
        <v>0</v>
      </c>
      <c r="E90" s="87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</row>
    <row r="91" spans="1:17" x14ac:dyDescent="0.25">
      <c r="A91" s="150" t="s">
        <v>86</v>
      </c>
      <c r="B91" s="87">
        <v>0</v>
      </c>
      <c r="C91" s="87">
        <v>0</v>
      </c>
      <c r="D91" s="87">
        <v>0</v>
      </c>
      <c r="E91" s="87">
        <v>0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0</v>
      </c>
      <c r="O91" s="87">
        <v>0</v>
      </c>
      <c r="P91" s="87">
        <v>0</v>
      </c>
      <c r="Q91" s="87">
        <v>0</v>
      </c>
    </row>
    <row r="92" spans="1:17" x14ac:dyDescent="0.25">
      <c r="A92" s="150" t="s">
        <v>22</v>
      </c>
      <c r="B92" s="87">
        <v>0</v>
      </c>
      <c r="C92" s="87">
        <v>0</v>
      </c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7">
        <v>0</v>
      </c>
      <c r="Q92" s="87">
        <v>0</v>
      </c>
    </row>
    <row r="93" spans="1:17" x14ac:dyDescent="0.25">
      <c r="A93" s="149" t="s">
        <v>119</v>
      </c>
      <c r="B93" s="148">
        <v>0</v>
      </c>
      <c r="C93" s="148">
        <v>0</v>
      </c>
      <c r="D93" s="148">
        <v>0</v>
      </c>
      <c r="E93" s="148">
        <v>0</v>
      </c>
      <c r="F93" s="148">
        <v>0</v>
      </c>
      <c r="G93" s="148">
        <v>0</v>
      </c>
      <c r="H93" s="148">
        <v>0</v>
      </c>
      <c r="I93" s="148">
        <v>0</v>
      </c>
      <c r="J93" s="148">
        <v>0</v>
      </c>
      <c r="K93" s="148">
        <v>0</v>
      </c>
      <c r="L93" s="148">
        <v>0</v>
      </c>
      <c r="M93" s="148">
        <v>0</v>
      </c>
      <c r="N93" s="148">
        <v>0</v>
      </c>
      <c r="O93" s="148">
        <v>0</v>
      </c>
      <c r="P93" s="148">
        <v>0</v>
      </c>
      <c r="Q93" s="148">
        <v>0</v>
      </c>
    </row>
    <row r="94" spans="1:17" hidden="1" x14ac:dyDescent="0.25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x14ac:dyDescent="0.2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ht="12.75" x14ac:dyDescent="0.25">
      <c r="A96" s="98" t="s">
        <v>124</v>
      </c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</row>
    <row r="98" spans="1:17" x14ac:dyDescent="0.25">
      <c r="A98" s="78" t="s">
        <v>46</v>
      </c>
      <c r="B98" s="77">
        <f t="shared" ref="B98:Q98" si="0">SUM(B$99:B$103,B$107:B$108,B$110:B$112,B$105,B$104)</f>
        <v>0</v>
      </c>
      <c r="C98" s="77">
        <f t="shared" si="0"/>
        <v>0</v>
      </c>
      <c r="D98" s="77">
        <f t="shared" si="0"/>
        <v>0</v>
      </c>
      <c r="E98" s="77">
        <f t="shared" si="0"/>
        <v>0</v>
      </c>
      <c r="F98" s="77">
        <f t="shared" si="0"/>
        <v>0</v>
      </c>
      <c r="G98" s="77">
        <f t="shared" si="0"/>
        <v>0</v>
      </c>
      <c r="H98" s="77">
        <f t="shared" si="0"/>
        <v>0</v>
      </c>
      <c r="I98" s="77">
        <f t="shared" si="0"/>
        <v>0</v>
      </c>
      <c r="J98" s="77">
        <f t="shared" si="0"/>
        <v>0</v>
      </c>
      <c r="K98" s="77">
        <f t="shared" si="0"/>
        <v>0</v>
      </c>
      <c r="L98" s="77">
        <f t="shared" si="0"/>
        <v>0</v>
      </c>
      <c r="M98" s="77">
        <f t="shared" si="0"/>
        <v>0</v>
      </c>
      <c r="N98" s="77">
        <f t="shared" si="0"/>
        <v>0</v>
      </c>
      <c r="O98" s="77">
        <f t="shared" si="0"/>
        <v>0</v>
      </c>
      <c r="P98" s="77">
        <f t="shared" si="0"/>
        <v>0</v>
      </c>
      <c r="Q98" s="77">
        <f t="shared" si="0"/>
        <v>0</v>
      </c>
    </row>
    <row r="99" spans="1:17" x14ac:dyDescent="0.25">
      <c r="A99" s="132" t="s">
        <v>83</v>
      </c>
      <c r="B99" s="146">
        <f t="shared" ref="B99:Q99" si="1">IF(B$6=0,0,B$6/B$5)</f>
        <v>0</v>
      </c>
      <c r="C99" s="146">
        <f t="shared" si="1"/>
        <v>0</v>
      </c>
      <c r="D99" s="146">
        <f t="shared" si="1"/>
        <v>0</v>
      </c>
      <c r="E99" s="146">
        <f t="shared" si="1"/>
        <v>0</v>
      </c>
      <c r="F99" s="146">
        <f t="shared" si="1"/>
        <v>0</v>
      </c>
      <c r="G99" s="146">
        <f t="shared" si="1"/>
        <v>0</v>
      </c>
      <c r="H99" s="146">
        <f t="shared" si="1"/>
        <v>0</v>
      </c>
      <c r="I99" s="146">
        <f t="shared" si="1"/>
        <v>0</v>
      </c>
      <c r="J99" s="146">
        <f t="shared" si="1"/>
        <v>0</v>
      </c>
      <c r="K99" s="146">
        <f t="shared" si="1"/>
        <v>0</v>
      </c>
      <c r="L99" s="146">
        <f t="shared" si="1"/>
        <v>0</v>
      </c>
      <c r="M99" s="146">
        <f t="shared" si="1"/>
        <v>0</v>
      </c>
      <c r="N99" s="146">
        <f t="shared" si="1"/>
        <v>0</v>
      </c>
      <c r="O99" s="146">
        <f t="shared" si="1"/>
        <v>0</v>
      </c>
      <c r="P99" s="146">
        <f t="shared" si="1"/>
        <v>0</v>
      </c>
      <c r="Q99" s="146">
        <f t="shared" si="1"/>
        <v>0</v>
      </c>
    </row>
    <row r="100" spans="1:17" x14ac:dyDescent="0.25">
      <c r="A100" s="76" t="s">
        <v>82</v>
      </c>
      <c r="B100" s="145">
        <f t="shared" ref="B100:Q100" si="2">IF(B$7=0,0,B$7/B$5)</f>
        <v>0</v>
      </c>
      <c r="C100" s="145">
        <f t="shared" si="2"/>
        <v>0</v>
      </c>
      <c r="D100" s="145">
        <f t="shared" si="2"/>
        <v>0</v>
      </c>
      <c r="E100" s="145">
        <f t="shared" si="2"/>
        <v>0</v>
      </c>
      <c r="F100" s="145">
        <f t="shared" si="2"/>
        <v>0</v>
      </c>
      <c r="G100" s="145">
        <f t="shared" si="2"/>
        <v>0</v>
      </c>
      <c r="H100" s="145">
        <f t="shared" si="2"/>
        <v>0</v>
      </c>
      <c r="I100" s="145">
        <f t="shared" si="2"/>
        <v>0</v>
      </c>
      <c r="J100" s="145">
        <f t="shared" si="2"/>
        <v>0</v>
      </c>
      <c r="K100" s="145">
        <f t="shared" si="2"/>
        <v>0</v>
      </c>
      <c r="L100" s="145">
        <f t="shared" si="2"/>
        <v>0</v>
      </c>
      <c r="M100" s="145">
        <f t="shared" si="2"/>
        <v>0</v>
      </c>
      <c r="N100" s="145">
        <f t="shared" si="2"/>
        <v>0</v>
      </c>
      <c r="O100" s="145">
        <f t="shared" si="2"/>
        <v>0</v>
      </c>
      <c r="P100" s="145">
        <f t="shared" si="2"/>
        <v>0</v>
      </c>
      <c r="Q100" s="145">
        <f t="shared" si="2"/>
        <v>0</v>
      </c>
    </row>
    <row r="101" spans="1:17" x14ac:dyDescent="0.25">
      <c r="A101" s="76" t="s">
        <v>81</v>
      </c>
      <c r="B101" s="145">
        <f t="shared" ref="B101:Q101" si="3">IF(B$8=0,0,B$8/B$5)</f>
        <v>0</v>
      </c>
      <c r="C101" s="145">
        <f t="shared" si="3"/>
        <v>0</v>
      </c>
      <c r="D101" s="145">
        <f t="shared" si="3"/>
        <v>0</v>
      </c>
      <c r="E101" s="145">
        <f t="shared" si="3"/>
        <v>0</v>
      </c>
      <c r="F101" s="145">
        <f t="shared" si="3"/>
        <v>0</v>
      </c>
      <c r="G101" s="145">
        <f t="shared" si="3"/>
        <v>0</v>
      </c>
      <c r="H101" s="145">
        <f t="shared" si="3"/>
        <v>0</v>
      </c>
      <c r="I101" s="145">
        <f t="shared" si="3"/>
        <v>0</v>
      </c>
      <c r="J101" s="145">
        <f t="shared" si="3"/>
        <v>0</v>
      </c>
      <c r="K101" s="145">
        <f t="shared" si="3"/>
        <v>0</v>
      </c>
      <c r="L101" s="145">
        <f t="shared" si="3"/>
        <v>0</v>
      </c>
      <c r="M101" s="145">
        <f t="shared" si="3"/>
        <v>0</v>
      </c>
      <c r="N101" s="145">
        <f t="shared" si="3"/>
        <v>0</v>
      </c>
      <c r="O101" s="145">
        <f t="shared" si="3"/>
        <v>0</v>
      </c>
      <c r="P101" s="145">
        <f t="shared" si="3"/>
        <v>0</v>
      </c>
      <c r="Q101" s="145">
        <f t="shared" si="3"/>
        <v>0</v>
      </c>
    </row>
    <row r="102" spans="1:17" x14ac:dyDescent="0.25">
      <c r="A102" s="76" t="s">
        <v>80</v>
      </c>
      <c r="B102" s="145">
        <f t="shared" ref="B102:Q102" si="4">IF(B$9=0,0,B$9/B$5)</f>
        <v>0</v>
      </c>
      <c r="C102" s="145">
        <f t="shared" si="4"/>
        <v>0</v>
      </c>
      <c r="D102" s="145">
        <f t="shared" si="4"/>
        <v>0</v>
      </c>
      <c r="E102" s="145">
        <f t="shared" si="4"/>
        <v>0</v>
      </c>
      <c r="F102" s="145">
        <f t="shared" si="4"/>
        <v>0</v>
      </c>
      <c r="G102" s="145">
        <f t="shared" si="4"/>
        <v>0</v>
      </c>
      <c r="H102" s="145">
        <f t="shared" si="4"/>
        <v>0</v>
      </c>
      <c r="I102" s="145">
        <f t="shared" si="4"/>
        <v>0</v>
      </c>
      <c r="J102" s="145">
        <f t="shared" si="4"/>
        <v>0</v>
      </c>
      <c r="K102" s="145">
        <f t="shared" si="4"/>
        <v>0</v>
      </c>
      <c r="L102" s="145">
        <f t="shared" si="4"/>
        <v>0</v>
      </c>
      <c r="M102" s="145">
        <f t="shared" si="4"/>
        <v>0</v>
      </c>
      <c r="N102" s="145">
        <f t="shared" si="4"/>
        <v>0</v>
      </c>
      <c r="O102" s="145">
        <f t="shared" si="4"/>
        <v>0</v>
      </c>
      <c r="P102" s="145">
        <f t="shared" si="4"/>
        <v>0</v>
      </c>
      <c r="Q102" s="145">
        <f t="shared" si="4"/>
        <v>0</v>
      </c>
    </row>
    <row r="103" spans="1:17" x14ac:dyDescent="0.25">
      <c r="A103" s="129" t="s">
        <v>79</v>
      </c>
      <c r="B103" s="144">
        <f t="shared" ref="B103:Q103" si="5">IF(B$10=0,0,B$10/B$5)</f>
        <v>0</v>
      </c>
      <c r="C103" s="144">
        <f t="shared" si="5"/>
        <v>0</v>
      </c>
      <c r="D103" s="144">
        <f t="shared" si="5"/>
        <v>0</v>
      </c>
      <c r="E103" s="144">
        <f t="shared" si="5"/>
        <v>0</v>
      </c>
      <c r="F103" s="144">
        <f t="shared" si="5"/>
        <v>0</v>
      </c>
      <c r="G103" s="144">
        <f t="shared" si="5"/>
        <v>0</v>
      </c>
      <c r="H103" s="144">
        <f t="shared" si="5"/>
        <v>0</v>
      </c>
      <c r="I103" s="144">
        <f t="shared" si="5"/>
        <v>0</v>
      </c>
      <c r="J103" s="144">
        <f t="shared" si="5"/>
        <v>0</v>
      </c>
      <c r="K103" s="144">
        <f t="shared" si="5"/>
        <v>0</v>
      </c>
      <c r="L103" s="144">
        <f t="shared" si="5"/>
        <v>0</v>
      </c>
      <c r="M103" s="144">
        <f t="shared" si="5"/>
        <v>0</v>
      </c>
      <c r="N103" s="144">
        <f t="shared" si="5"/>
        <v>0</v>
      </c>
      <c r="O103" s="144">
        <f t="shared" si="5"/>
        <v>0</v>
      </c>
      <c r="P103" s="144">
        <f t="shared" si="5"/>
        <v>0</v>
      </c>
      <c r="Q103" s="144">
        <f t="shared" si="5"/>
        <v>0</v>
      </c>
    </row>
    <row r="104" spans="1:17" x14ac:dyDescent="0.25">
      <c r="A104" s="127" t="s">
        <v>117</v>
      </c>
      <c r="B104" s="143">
        <f t="shared" ref="B104:Q104" si="6">IF(B$15=0,0,B$15/B$5)</f>
        <v>0</v>
      </c>
      <c r="C104" s="143">
        <f t="shared" si="6"/>
        <v>0</v>
      </c>
      <c r="D104" s="143">
        <f t="shared" si="6"/>
        <v>0</v>
      </c>
      <c r="E104" s="143">
        <f t="shared" si="6"/>
        <v>0</v>
      </c>
      <c r="F104" s="143">
        <f t="shared" si="6"/>
        <v>0</v>
      </c>
      <c r="G104" s="143">
        <f t="shared" si="6"/>
        <v>0</v>
      </c>
      <c r="H104" s="143">
        <f t="shared" si="6"/>
        <v>0</v>
      </c>
      <c r="I104" s="143">
        <f t="shared" si="6"/>
        <v>0</v>
      </c>
      <c r="J104" s="143">
        <f t="shared" si="6"/>
        <v>0</v>
      </c>
      <c r="K104" s="143">
        <f t="shared" si="6"/>
        <v>0</v>
      </c>
      <c r="L104" s="143">
        <f t="shared" si="6"/>
        <v>0</v>
      </c>
      <c r="M104" s="143">
        <f t="shared" si="6"/>
        <v>0</v>
      </c>
      <c r="N104" s="143">
        <f t="shared" si="6"/>
        <v>0</v>
      </c>
      <c r="O104" s="143">
        <f t="shared" si="6"/>
        <v>0</v>
      </c>
      <c r="P104" s="143">
        <f t="shared" si="6"/>
        <v>0</v>
      </c>
      <c r="Q104" s="143">
        <f t="shared" si="6"/>
        <v>0</v>
      </c>
    </row>
    <row r="105" spans="1:17" x14ac:dyDescent="0.25">
      <c r="A105" s="127" t="s">
        <v>116</v>
      </c>
      <c r="B105" s="143">
        <f t="shared" ref="B105:Q105" si="7">IF(B$21=0,0,B$21/B$5)</f>
        <v>0</v>
      </c>
      <c r="C105" s="143">
        <f t="shared" si="7"/>
        <v>0</v>
      </c>
      <c r="D105" s="143">
        <f t="shared" si="7"/>
        <v>0</v>
      </c>
      <c r="E105" s="143">
        <f t="shared" si="7"/>
        <v>0</v>
      </c>
      <c r="F105" s="143">
        <f t="shared" si="7"/>
        <v>0</v>
      </c>
      <c r="G105" s="143">
        <f t="shared" si="7"/>
        <v>0</v>
      </c>
      <c r="H105" s="143">
        <f t="shared" si="7"/>
        <v>0</v>
      </c>
      <c r="I105" s="143">
        <f t="shared" si="7"/>
        <v>0</v>
      </c>
      <c r="J105" s="143">
        <f t="shared" si="7"/>
        <v>0</v>
      </c>
      <c r="K105" s="143">
        <f t="shared" si="7"/>
        <v>0</v>
      </c>
      <c r="L105" s="143">
        <f t="shared" si="7"/>
        <v>0</v>
      </c>
      <c r="M105" s="143">
        <f t="shared" si="7"/>
        <v>0</v>
      </c>
      <c r="N105" s="143">
        <f t="shared" si="7"/>
        <v>0</v>
      </c>
      <c r="O105" s="143">
        <f t="shared" si="7"/>
        <v>0</v>
      </c>
      <c r="P105" s="143">
        <f t="shared" si="7"/>
        <v>0</v>
      </c>
      <c r="Q105" s="143">
        <f t="shared" si="7"/>
        <v>0</v>
      </c>
    </row>
    <row r="106" spans="1:17" x14ac:dyDescent="0.25">
      <c r="A106" s="127" t="s">
        <v>113</v>
      </c>
      <c r="B106" s="143">
        <f t="shared" ref="B106:Q106" si="8">IF(B$27=0,0,B$27/B$5)</f>
        <v>0</v>
      </c>
      <c r="C106" s="143">
        <f t="shared" si="8"/>
        <v>0</v>
      </c>
      <c r="D106" s="143">
        <f t="shared" si="8"/>
        <v>0</v>
      </c>
      <c r="E106" s="143">
        <f t="shared" si="8"/>
        <v>0</v>
      </c>
      <c r="F106" s="143">
        <f t="shared" si="8"/>
        <v>0</v>
      </c>
      <c r="G106" s="143">
        <f t="shared" si="8"/>
        <v>0</v>
      </c>
      <c r="H106" s="143">
        <f t="shared" si="8"/>
        <v>0</v>
      </c>
      <c r="I106" s="143">
        <f t="shared" si="8"/>
        <v>0</v>
      </c>
      <c r="J106" s="143">
        <f t="shared" si="8"/>
        <v>0</v>
      </c>
      <c r="K106" s="143">
        <f t="shared" si="8"/>
        <v>0</v>
      </c>
      <c r="L106" s="143">
        <f t="shared" si="8"/>
        <v>0</v>
      </c>
      <c r="M106" s="143">
        <f t="shared" si="8"/>
        <v>0</v>
      </c>
      <c r="N106" s="143">
        <f t="shared" si="8"/>
        <v>0</v>
      </c>
      <c r="O106" s="143">
        <f t="shared" si="8"/>
        <v>0</v>
      </c>
      <c r="P106" s="143">
        <f t="shared" si="8"/>
        <v>0</v>
      </c>
      <c r="Q106" s="143">
        <f t="shared" si="8"/>
        <v>0</v>
      </c>
    </row>
    <row r="107" spans="1:17" x14ac:dyDescent="0.25">
      <c r="A107" s="142" t="s">
        <v>123</v>
      </c>
      <c r="B107" s="141">
        <f t="shared" ref="B107:Q107" si="9">IF(B$28=0,0,B$28/B$5)</f>
        <v>0</v>
      </c>
      <c r="C107" s="141">
        <f t="shared" si="9"/>
        <v>0</v>
      </c>
      <c r="D107" s="141">
        <f t="shared" si="9"/>
        <v>0</v>
      </c>
      <c r="E107" s="141">
        <f t="shared" si="9"/>
        <v>0</v>
      </c>
      <c r="F107" s="141">
        <f t="shared" si="9"/>
        <v>0</v>
      </c>
      <c r="G107" s="141">
        <f t="shared" si="9"/>
        <v>0</v>
      </c>
      <c r="H107" s="141">
        <f t="shared" si="9"/>
        <v>0</v>
      </c>
      <c r="I107" s="141">
        <f t="shared" si="9"/>
        <v>0</v>
      </c>
      <c r="J107" s="141">
        <f t="shared" si="9"/>
        <v>0</v>
      </c>
      <c r="K107" s="141">
        <f t="shared" si="9"/>
        <v>0</v>
      </c>
      <c r="L107" s="141">
        <f t="shared" si="9"/>
        <v>0</v>
      </c>
      <c r="M107" s="141">
        <f t="shared" si="9"/>
        <v>0</v>
      </c>
      <c r="N107" s="141">
        <f t="shared" si="9"/>
        <v>0</v>
      </c>
      <c r="O107" s="141">
        <f t="shared" si="9"/>
        <v>0</v>
      </c>
      <c r="P107" s="141">
        <f t="shared" si="9"/>
        <v>0</v>
      </c>
      <c r="Q107" s="141">
        <f t="shared" si="9"/>
        <v>0</v>
      </c>
    </row>
    <row r="108" spans="1:17" x14ac:dyDescent="0.25">
      <c r="A108" s="142" t="s">
        <v>122</v>
      </c>
      <c r="B108" s="141">
        <f t="shared" ref="B108:Q108" si="10">IF(B$33=0,0,B$33/B$5)</f>
        <v>0</v>
      </c>
      <c r="C108" s="141">
        <f t="shared" si="10"/>
        <v>0</v>
      </c>
      <c r="D108" s="141">
        <f t="shared" si="10"/>
        <v>0</v>
      </c>
      <c r="E108" s="141">
        <f t="shared" si="10"/>
        <v>0</v>
      </c>
      <c r="F108" s="141">
        <f t="shared" si="10"/>
        <v>0</v>
      </c>
      <c r="G108" s="141">
        <f t="shared" si="10"/>
        <v>0</v>
      </c>
      <c r="H108" s="141">
        <f t="shared" si="10"/>
        <v>0</v>
      </c>
      <c r="I108" s="141">
        <f t="shared" si="10"/>
        <v>0</v>
      </c>
      <c r="J108" s="141">
        <f t="shared" si="10"/>
        <v>0</v>
      </c>
      <c r="K108" s="141">
        <f t="shared" si="10"/>
        <v>0</v>
      </c>
      <c r="L108" s="141">
        <f t="shared" si="10"/>
        <v>0</v>
      </c>
      <c r="M108" s="141">
        <f t="shared" si="10"/>
        <v>0</v>
      </c>
      <c r="N108" s="141">
        <f t="shared" si="10"/>
        <v>0</v>
      </c>
      <c r="O108" s="141">
        <f t="shared" si="10"/>
        <v>0</v>
      </c>
      <c r="P108" s="141">
        <f t="shared" si="10"/>
        <v>0</v>
      </c>
      <c r="Q108" s="141">
        <f t="shared" si="10"/>
        <v>0</v>
      </c>
    </row>
    <row r="109" spans="1:17" x14ac:dyDescent="0.25">
      <c r="A109" s="127" t="s">
        <v>112</v>
      </c>
      <c r="B109" s="143">
        <f t="shared" ref="B109:Q109" si="11">IF(B$34=0,0,B$34/B$5)</f>
        <v>0</v>
      </c>
      <c r="C109" s="143">
        <f t="shared" si="11"/>
        <v>0</v>
      </c>
      <c r="D109" s="143">
        <f t="shared" si="11"/>
        <v>0</v>
      </c>
      <c r="E109" s="143">
        <f t="shared" si="11"/>
        <v>0</v>
      </c>
      <c r="F109" s="143">
        <f t="shared" si="11"/>
        <v>0</v>
      </c>
      <c r="G109" s="143">
        <f t="shared" si="11"/>
        <v>0</v>
      </c>
      <c r="H109" s="143">
        <f t="shared" si="11"/>
        <v>0</v>
      </c>
      <c r="I109" s="143">
        <f t="shared" si="11"/>
        <v>0</v>
      </c>
      <c r="J109" s="143">
        <f t="shared" si="11"/>
        <v>0</v>
      </c>
      <c r="K109" s="143">
        <f t="shared" si="11"/>
        <v>0</v>
      </c>
      <c r="L109" s="143">
        <f t="shared" si="11"/>
        <v>0</v>
      </c>
      <c r="M109" s="143">
        <f t="shared" si="11"/>
        <v>0</v>
      </c>
      <c r="N109" s="143">
        <f t="shared" si="11"/>
        <v>0</v>
      </c>
      <c r="O109" s="143">
        <f t="shared" si="11"/>
        <v>0</v>
      </c>
      <c r="P109" s="143">
        <f t="shared" si="11"/>
        <v>0</v>
      </c>
      <c r="Q109" s="143">
        <f t="shared" si="11"/>
        <v>0</v>
      </c>
    </row>
    <row r="110" spans="1:17" x14ac:dyDescent="0.25">
      <c r="A110" s="142" t="s">
        <v>121</v>
      </c>
      <c r="B110" s="141">
        <f t="shared" ref="B110:Q110" si="12">IF(B$35=0,0,B$35/B$5)</f>
        <v>0</v>
      </c>
      <c r="C110" s="141">
        <f t="shared" si="12"/>
        <v>0</v>
      </c>
      <c r="D110" s="141">
        <f t="shared" si="12"/>
        <v>0</v>
      </c>
      <c r="E110" s="141">
        <f t="shared" si="12"/>
        <v>0</v>
      </c>
      <c r="F110" s="141">
        <f t="shared" si="12"/>
        <v>0</v>
      </c>
      <c r="G110" s="141">
        <f t="shared" si="12"/>
        <v>0</v>
      </c>
      <c r="H110" s="141">
        <f t="shared" si="12"/>
        <v>0</v>
      </c>
      <c r="I110" s="141">
        <f t="shared" si="12"/>
        <v>0</v>
      </c>
      <c r="J110" s="141">
        <f t="shared" si="12"/>
        <v>0</v>
      </c>
      <c r="K110" s="141">
        <f t="shared" si="12"/>
        <v>0</v>
      </c>
      <c r="L110" s="141">
        <f t="shared" si="12"/>
        <v>0</v>
      </c>
      <c r="M110" s="141">
        <f t="shared" si="12"/>
        <v>0</v>
      </c>
      <c r="N110" s="141">
        <f t="shared" si="12"/>
        <v>0</v>
      </c>
      <c r="O110" s="141">
        <f t="shared" si="12"/>
        <v>0</v>
      </c>
      <c r="P110" s="141">
        <f t="shared" si="12"/>
        <v>0</v>
      </c>
      <c r="Q110" s="141">
        <f t="shared" si="12"/>
        <v>0</v>
      </c>
    </row>
    <row r="111" spans="1:17" x14ac:dyDescent="0.25">
      <c r="A111" s="142" t="s">
        <v>120</v>
      </c>
      <c r="B111" s="141">
        <f t="shared" ref="B111:Q111" si="13">IF(B$39=0,0,B$39/B$5)</f>
        <v>0</v>
      </c>
      <c r="C111" s="141">
        <f t="shared" si="13"/>
        <v>0</v>
      </c>
      <c r="D111" s="141">
        <f t="shared" si="13"/>
        <v>0</v>
      </c>
      <c r="E111" s="141">
        <f t="shared" si="13"/>
        <v>0</v>
      </c>
      <c r="F111" s="141">
        <f t="shared" si="13"/>
        <v>0</v>
      </c>
      <c r="G111" s="141">
        <f t="shared" si="13"/>
        <v>0</v>
      </c>
      <c r="H111" s="141">
        <f t="shared" si="13"/>
        <v>0</v>
      </c>
      <c r="I111" s="141">
        <f t="shared" si="13"/>
        <v>0</v>
      </c>
      <c r="J111" s="141">
        <f t="shared" si="13"/>
        <v>0</v>
      </c>
      <c r="K111" s="141">
        <f t="shared" si="13"/>
        <v>0</v>
      </c>
      <c r="L111" s="141">
        <f t="shared" si="13"/>
        <v>0</v>
      </c>
      <c r="M111" s="141">
        <f t="shared" si="13"/>
        <v>0</v>
      </c>
      <c r="N111" s="141">
        <f t="shared" si="13"/>
        <v>0</v>
      </c>
      <c r="O111" s="141">
        <f t="shared" si="13"/>
        <v>0</v>
      </c>
      <c r="P111" s="141">
        <f t="shared" si="13"/>
        <v>0</v>
      </c>
      <c r="Q111" s="141">
        <f t="shared" si="13"/>
        <v>0</v>
      </c>
    </row>
    <row r="112" spans="1:17" x14ac:dyDescent="0.25">
      <c r="A112" s="140" t="s">
        <v>119</v>
      </c>
      <c r="B112" s="139">
        <f t="shared" ref="B112:Q112" si="14">IF(B$50=0,0,B$50/B$5)</f>
        <v>0</v>
      </c>
      <c r="C112" s="139">
        <f t="shared" si="14"/>
        <v>0</v>
      </c>
      <c r="D112" s="139">
        <f t="shared" si="14"/>
        <v>0</v>
      </c>
      <c r="E112" s="139">
        <f t="shared" si="14"/>
        <v>0</v>
      </c>
      <c r="F112" s="139">
        <f t="shared" si="14"/>
        <v>0</v>
      </c>
      <c r="G112" s="139">
        <f t="shared" si="14"/>
        <v>0</v>
      </c>
      <c r="H112" s="139">
        <f t="shared" si="14"/>
        <v>0</v>
      </c>
      <c r="I112" s="139">
        <f t="shared" si="14"/>
        <v>0</v>
      </c>
      <c r="J112" s="139">
        <f t="shared" si="14"/>
        <v>0</v>
      </c>
      <c r="K112" s="139">
        <f t="shared" si="14"/>
        <v>0</v>
      </c>
      <c r="L112" s="139">
        <f t="shared" si="14"/>
        <v>0</v>
      </c>
      <c r="M112" s="139">
        <f t="shared" si="14"/>
        <v>0</v>
      </c>
      <c r="N112" s="139">
        <f t="shared" si="14"/>
        <v>0</v>
      </c>
      <c r="O112" s="139">
        <f t="shared" si="14"/>
        <v>0</v>
      </c>
      <c r="P112" s="139">
        <f t="shared" si="14"/>
        <v>0</v>
      </c>
      <c r="Q112" s="139">
        <f t="shared" si="14"/>
        <v>0</v>
      </c>
    </row>
    <row r="113" spans="1:17" hidden="1" x14ac:dyDescent="0.25"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</row>
    <row r="114" spans="1:17" x14ac:dyDescent="0.25"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</row>
    <row r="115" spans="1:17" x14ac:dyDescent="0.25">
      <c r="A115" s="78" t="s">
        <v>45</v>
      </c>
      <c r="B115" s="77">
        <f t="shared" ref="B115:Q115" si="15">SUM(B$116:B$120,B$124:B$125,B$127:B$129,B$122,B$121)</f>
        <v>0</v>
      </c>
      <c r="C115" s="77">
        <f t="shared" si="15"/>
        <v>0</v>
      </c>
      <c r="D115" s="77">
        <f t="shared" si="15"/>
        <v>0</v>
      </c>
      <c r="E115" s="77">
        <f t="shared" si="15"/>
        <v>0</v>
      </c>
      <c r="F115" s="77">
        <f t="shared" si="15"/>
        <v>0</v>
      </c>
      <c r="G115" s="77">
        <f t="shared" si="15"/>
        <v>0</v>
      </c>
      <c r="H115" s="77">
        <f t="shared" si="15"/>
        <v>0</v>
      </c>
      <c r="I115" s="77">
        <f t="shared" si="15"/>
        <v>0</v>
      </c>
      <c r="J115" s="77">
        <f t="shared" si="15"/>
        <v>0</v>
      </c>
      <c r="K115" s="77">
        <f t="shared" si="15"/>
        <v>0</v>
      </c>
      <c r="L115" s="77">
        <f t="shared" si="15"/>
        <v>0</v>
      </c>
      <c r="M115" s="77">
        <f t="shared" si="15"/>
        <v>0</v>
      </c>
      <c r="N115" s="77">
        <f t="shared" si="15"/>
        <v>0</v>
      </c>
      <c r="O115" s="77">
        <f t="shared" si="15"/>
        <v>0</v>
      </c>
      <c r="P115" s="77">
        <f t="shared" si="15"/>
        <v>0</v>
      </c>
      <c r="Q115" s="77">
        <f t="shared" si="15"/>
        <v>0</v>
      </c>
    </row>
    <row r="116" spans="1:17" x14ac:dyDescent="0.25">
      <c r="A116" s="132" t="s">
        <v>83</v>
      </c>
      <c r="B116" s="146">
        <f t="shared" ref="B116:Q116" si="16">IF(B$54=0,0,B$54/B$53)</f>
        <v>0</v>
      </c>
      <c r="C116" s="146">
        <f t="shared" si="16"/>
        <v>0</v>
      </c>
      <c r="D116" s="146">
        <f t="shared" si="16"/>
        <v>0</v>
      </c>
      <c r="E116" s="146">
        <f t="shared" si="16"/>
        <v>0</v>
      </c>
      <c r="F116" s="146">
        <f t="shared" si="16"/>
        <v>0</v>
      </c>
      <c r="G116" s="146">
        <f t="shared" si="16"/>
        <v>0</v>
      </c>
      <c r="H116" s="146">
        <f t="shared" si="16"/>
        <v>0</v>
      </c>
      <c r="I116" s="146">
        <f t="shared" si="16"/>
        <v>0</v>
      </c>
      <c r="J116" s="146">
        <f t="shared" si="16"/>
        <v>0</v>
      </c>
      <c r="K116" s="146">
        <f t="shared" si="16"/>
        <v>0</v>
      </c>
      <c r="L116" s="146">
        <f t="shared" si="16"/>
        <v>0</v>
      </c>
      <c r="M116" s="146">
        <f t="shared" si="16"/>
        <v>0</v>
      </c>
      <c r="N116" s="146">
        <f t="shared" si="16"/>
        <v>0</v>
      </c>
      <c r="O116" s="146">
        <f t="shared" si="16"/>
        <v>0</v>
      </c>
      <c r="P116" s="146">
        <f t="shared" si="16"/>
        <v>0</v>
      </c>
      <c r="Q116" s="146">
        <f t="shared" si="16"/>
        <v>0</v>
      </c>
    </row>
    <row r="117" spans="1:17" x14ac:dyDescent="0.25">
      <c r="A117" s="76" t="s">
        <v>82</v>
      </c>
      <c r="B117" s="145">
        <f t="shared" ref="B117:Q117" si="17">IF(B$55=0,0,B$55/B$53)</f>
        <v>0</v>
      </c>
      <c r="C117" s="145">
        <f t="shared" si="17"/>
        <v>0</v>
      </c>
      <c r="D117" s="145">
        <f t="shared" si="17"/>
        <v>0</v>
      </c>
      <c r="E117" s="145">
        <f t="shared" si="17"/>
        <v>0</v>
      </c>
      <c r="F117" s="145">
        <f t="shared" si="17"/>
        <v>0</v>
      </c>
      <c r="G117" s="145">
        <f t="shared" si="17"/>
        <v>0</v>
      </c>
      <c r="H117" s="145">
        <f t="shared" si="17"/>
        <v>0</v>
      </c>
      <c r="I117" s="145">
        <f t="shared" si="17"/>
        <v>0</v>
      </c>
      <c r="J117" s="145">
        <f t="shared" si="17"/>
        <v>0</v>
      </c>
      <c r="K117" s="145">
        <f t="shared" si="17"/>
        <v>0</v>
      </c>
      <c r="L117" s="145">
        <f t="shared" si="17"/>
        <v>0</v>
      </c>
      <c r="M117" s="145">
        <f t="shared" si="17"/>
        <v>0</v>
      </c>
      <c r="N117" s="145">
        <f t="shared" si="17"/>
        <v>0</v>
      </c>
      <c r="O117" s="145">
        <f t="shared" si="17"/>
        <v>0</v>
      </c>
      <c r="P117" s="145">
        <f t="shared" si="17"/>
        <v>0</v>
      </c>
      <c r="Q117" s="145">
        <f t="shared" si="17"/>
        <v>0</v>
      </c>
    </row>
    <row r="118" spans="1:17" x14ac:dyDescent="0.25">
      <c r="A118" s="76" t="s">
        <v>81</v>
      </c>
      <c r="B118" s="145">
        <f t="shared" ref="B118:Q118" si="18">IF(B$56=0,0,B$56/B$53)</f>
        <v>0</v>
      </c>
      <c r="C118" s="145">
        <f t="shared" si="18"/>
        <v>0</v>
      </c>
      <c r="D118" s="145">
        <f t="shared" si="18"/>
        <v>0</v>
      </c>
      <c r="E118" s="145">
        <f t="shared" si="18"/>
        <v>0</v>
      </c>
      <c r="F118" s="145">
        <f t="shared" si="18"/>
        <v>0</v>
      </c>
      <c r="G118" s="145">
        <f t="shared" si="18"/>
        <v>0</v>
      </c>
      <c r="H118" s="145">
        <f t="shared" si="18"/>
        <v>0</v>
      </c>
      <c r="I118" s="145">
        <f t="shared" si="18"/>
        <v>0</v>
      </c>
      <c r="J118" s="145">
        <f t="shared" si="18"/>
        <v>0</v>
      </c>
      <c r="K118" s="145">
        <f t="shared" si="18"/>
        <v>0</v>
      </c>
      <c r="L118" s="145">
        <f t="shared" si="18"/>
        <v>0</v>
      </c>
      <c r="M118" s="145">
        <f t="shared" si="18"/>
        <v>0</v>
      </c>
      <c r="N118" s="145">
        <f t="shared" si="18"/>
        <v>0</v>
      </c>
      <c r="O118" s="145">
        <f t="shared" si="18"/>
        <v>0</v>
      </c>
      <c r="P118" s="145">
        <f t="shared" si="18"/>
        <v>0</v>
      </c>
      <c r="Q118" s="145">
        <f t="shared" si="18"/>
        <v>0</v>
      </c>
    </row>
    <row r="119" spans="1:17" x14ac:dyDescent="0.25">
      <c r="A119" s="76" t="s">
        <v>80</v>
      </c>
      <c r="B119" s="145">
        <f t="shared" ref="B119:Q119" si="19">IF(B$57=0,0,B$57/B$53)</f>
        <v>0</v>
      </c>
      <c r="C119" s="145">
        <f t="shared" si="19"/>
        <v>0</v>
      </c>
      <c r="D119" s="145">
        <f t="shared" si="19"/>
        <v>0</v>
      </c>
      <c r="E119" s="145">
        <f t="shared" si="19"/>
        <v>0</v>
      </c>
      <c r="F119" s="145">
        <f t="shared" si="19"/>
        <v>0</v>
      </c>
      <c r="G119" s="145">
        <f t="shared" si="19"/>
        <v>0</v>
      </c>
      <c r="H119" s="145">
        <f t="shared" si="19"/>
        <v>0</v>
      </c>
      <c r="I119" s="145">
        <f t="shared" si="19"/>
        <v>0</v>
      </c>
      <c r="J119" s="145">
        <f t="shared" si="19"/>
        <v>0</v>
      </c>
      <c r="K119" s="145">
        <f t="shared" si="19"/>
        <v>0</v>
      </c>
      <c r="L119" s="145">
        <f t="shared" si="19"/>
        <v>0</v>
      </c>
      <c r="M119" s="145">
        <f t="shared" si="19"/>
        <v>0</v>
      </c>
      <c r="N119" s="145">
        <f t="shared" si="19"/>
        <v>0</v>
      </c>
      <c r="O119" s="145">
        <f t="shared" si="19"/>
        <v>0</v>
      </c>
      <c r="P119" s="145">
        <f t="shared" si="19"/>
        <v>0</v>
      </c>
      <c r="Q119" s="145">
        <f t="shared" si="19"/>
        <v>0</v>
      </c>
    </row>
    <row r="120" spans="1:17" x14ac:dyDescent="0.25">
      <c r="A120" s="129" t="s">
        <v>79</v>
      </c>
      <c r="B120" s="144">
        <f t="shared" ref="B120:Q120" si="20">IF(B$58=0,0,B$58/B$53)</f>
        <v>0</v>
      </c>
      <c r="C120" s="144">
        <f t="shared" si="20"/>
        <v>0</v>
      </c>
      <c r="D120" s="144">
        <f t="shared" si="20"/>
        <v>0</v>
      </c>
      <c r="E120" s="144">
        <f t="shared" si="20"/>
        <v>0</v>
      </c>
      <c r="F120" s="144">
        <f t="shared" si="20"/>
        <v>0</v>
      </c>
      <c r="G120" s="144">
        <f t="shared" si="20"/>
        <v>0</v>
      </c>
      <c r="H120" s="144">
        <f t="shared" si="20"/>
        <v>0</v>
      </c>
      <c r="I120" s="144">
        <f t="shared" si="20"/>
        <v>0</v>
      </c>
      <c r="J120" s="144">
        <f t="shared" si="20"/>
        <v>0</v>
      </c>
      <c r="K120" s="144">
        <f t="shared" si="20"/>
        <v>0</v>
      </c>
      <c r="L120" s="144">
        <f t="shared" si="20"/>
        <v>0</v>
      </c>
      <c r="M120" s="144">
        <f t="shared" si="20"/>
        <v>0</v>
      </c>
      <c r="N120" s="144">
        <f t="shared" si="20"/>
        <v>0</v>
      </c>
      <c r="O120" s="144">
        <f t="shared" si="20"/>
        <v>0</v>
      </c>
      <c r="P120" s="144">
        <f t="shared" si="20"/>
        <v>0</v>
      </c>
      <c r="Q120" s="144">
        <f t="shared" si="20"/>
        <v>0</v>
      </c>
    </row>
    <row r="121" spans="1:17" x14ac:dyDescent="0.25">
      <c r="A121" s="127" t="s">
        <v>115</v>
      </c>
      <c r="B121" s="143">
        <f t="shared" ref="B121:Q121" si="21">IF(B$63=0,0,B$63/B$53)</f>
        <v>0</v>
      </c>
      <c r="C121" s="143">
        <f t="shared" si="21"/>
        <v>0</v>
      </c>
      <c r="D121" s="143">
        <f t="shared" si="21"/>
        <v>0</v>
      </c>
      <c r="E121" s="143">
        <f t="shared" si="21"/>
        <v>0</v>
      </c>
      <c r="F121" s="143">
        <f t="shared" si="21"/>
        <v>0</v>
      </c>
      <c r="G121" s="143">
        <f t="shared" si="21"/>
        <v>0</v>
      </c>
      <c r="H121" s="143">
        <f t="shared" si="21"/>
        <v>0</v>
      </c>
      <c r="I121" s="143">
        <f t="shared" si="21"/>
        <v>0</v>
      </c>
      <c r="J121" s="143">
        <f t="shared" si="21"/>
        <v>0</v>
      </c>
      <c r="K121" s="143">
        <f t="shared" si="21"/>
        <v>0</v>
      </c>
      <c r="L121" s="143">
        <f t="shared" si="21"/>
        <v>0</v>
      </c>
      <c r="M121" s="143">
        <f t="shared" si="21"/>
        <v>0</v>
      </c>
      <c r="N121" s="143">
        <f t="shared" si="21"/>
        <v>0</v>
      </c>
      <c r="O121" s="143">
        <f t="shared" si="21"/>
        <v>0</v>
      </c>
      <c r="P121" s="143">
        <f t="shared" si="21"/>
        <v>0</v>
      </c>
      <c r="Q121" s="143">
        <f t="shared" si="21"/>
        <v>0</v>
      </c>
    </row>
    <row r="122" spans="1:17" x14ac:dyDescent="0.25">
      <c r="A122" s="127" t="s">
        <v>114</v>
      </c>
      <c r="B122" s="143">
        <f t="shared" ref="B122:Q122" si="22">IF(B$69=0,0,B$69/B$53)</f>
        <v>0</v>
      </c>
      <c r="C122" s="143">
        <f t="shared" si="22"/>
        <v>0</v>
      </c>
      <c r="D122" s="143">
        <f t="shared" si="22"/>
        <v>0</v>
      </c>
      <c r="E122" s="143">
        <f t="shared" si="22"/>
        <v>0</v>
      </c>
      <c r="F122" s="143">
        <f t="shared" si="22"/>
        <v>0</v>
      </c>
      <c r="G122" s="143">
        <f t="shared" si="22"/>
        <v>0</v>
      </c>
      <c r="H122" s="143">
        <f t="shared" si="22"/>
        <v>0</v>
      </c>
      <c r="I122" s="143">
        <f t="shared" si="22"/>
        <v>0</v>
      </c>
      <c r="J122" s="143">
        <f t="shared" si="22"/>
        <v>0</v>
      </c>
      <c r="K122" s="143">
        <f t="shared" si="22"/>
        <v>0</v>
      </c>
      <c r="L122" s="143">
        <f t="shared" si="22"/>
        <v>0</v>
      </c>
      <c r="M122" s="143">
        <f t="shared" si="22"/>
        <v>0</v>
      </c>
      <c r="N122" s="143">
        <f t="shared" si="22"/>
        <v>0</v>
      </c>
      <c r="O122" s="143">
        <f t="shared" si="22"/>
        <v>0</v>
      </c>
      <c r="P122" s="143">
        <f t="shared" si="22"/>
        <v>0</v>
      </c>
      <c r="Q122" s="143">
        <f t="shared" si="22"/>
        <v>0</v>
      </c>
    </row>
    <row r="123" spans="1:17" x14ac:dyDescent="0.25">
      <c r="A123" s="127" t="s">
        <v>113</v>
      </c>
      <c r="B123" s="143">
        <f t="shared" ref="B123:Q123" si="23">IF(B$70=0,0,B$70/B$53)</f>
        <v>0</v>
      </c>
      <c r="C123" s="143">
        <f t="shared" si="23"/>
        <v>0</v>
      </c>
      <c r="D123" s="143">
        <f t="shared" si="23"/>
        <v>0</v>
      </c>
      <c r="E123" s="143">
        <f t="shared" si="23"/>
        <v>0</v>
      </c>
      <c r="F123" s="143">
        <f t="shared" si="23"/>
        <v>0</v>
      </c>
      <c r="G123" s="143">
        <f t="shared" si="23"/>
        <v>0</v>
      </c>
      <c r="H123" s="143">
        <f t="shared" si="23"/>
        <v>0</v>
      </c>
      <c r="I123" s="143">
        <f t="shared" si="23"/>
        <v>0</v>
      </c>
      <c r="J123" s="143">
        <f t="shared" si="23"/>
        <v>0</v>
      </c>
      <c r="K123" s="143">
        <f t="shared" si="23"/>
        <v>0</v>
      </c>
      <c r="L123" s="143">
        <f t="shared" si="23"/>
        <v>0</v>
      </c>
      <c r="M123" s="143">
        <f t="shared" si="23"/>
        <v>0</v>
      </c>
      <c r="N123" s="143">
        <f t="shared" si="23"/>
        <v>0</v>
      </c>
      <c r="O123" s="143">
        <f t="shared" si="23"/>
        <v>0</v>
      </c>
      <c r="P123" s="143">
        <f t="shared" si="23"/>
        <v>0</v>
      </c>
      <c r="Q123" s="143">
        <f t="shared" si="23"/>
        <v>0</v>
      </c>
    </row>
    <row r="124" spans="1:17" x14ac:dyDescent="0.25">
      <c r="A124" s="142" t="s">
        <v>123</v>
      </c>
      <c r="B124" s="141">
        <f t="shared" ref="B124:Q124" si="24">IF(B$71=0,0,B$71/B$53)</f>
        <v>0</v>
      </c>
      <c r="C124" s="141">
        <f t="shared" si="24"/>
        <v>0</v>
      </c>
      <c r="D124" s="141">
        <f t="shared" si="24"/>
        <v>0</v>
      </c>
      <c r="E124" s="141">
        <f t="shared" si="24"/>
        <v>0</v>
      </c>
      <c r="F124" s="141">
        <f t="shared" si="24"/>
        <v>0</v>
      </c>
      <c r="G124" s="141">
        <f t="shared" si="24"/>
        <v>0</v>
      </c>
      <c r="H124" s="141">
        <f t="shared" si="24"/>
        <v>0</v>
      </c>
      <c r="I124" s="141">
        <f t="shared" si="24"/>
        <v>0</v>
      </c>
      <c r="J124" s="141">
        <f t="shared" si="24"/>
        <v>0</v>
      </c>
      <c r="K124" s="141">
        <f t="shared" si="24"/>
        <v>0</v>
      </c>
      <c r="L124" s="141">
        <f t="shared" si="24"/>
        <v>0</v>
      </c>
      <c r="M124" s="141">
        <f t="shared" si="24"/>
        <v>0</v>
      </c>
      <c r="N124" s="141">
        <f t="shared" si="24"/>
        <v>0</v>
      </c>
      <c r="O124" s="141">
        <f t="shared" si="24"/>
        <v>0</v>
      </c>
      <c r="P124" s="141">
        <f t="shared" si="24"/>
        <v>0</v>
      </c>
      <c r="Q124" s="141">
        <f t="shared" si="24"/>
        <v>0</v>
      </c>
    </row>
    <row r="125" spans="1:17" x14ac:dyDescent="0.25">
      <c r="A125" s="142" t="s">
        <v>122</v>
      </c>
      <c r="B125" s="141">
        <f t="shared" ref="B125:Q125" si="25">IF(B$76=0,0,B$76/B$53)</f>
        <v>0</v>
      </c>
      <c r="C125" s="141">
        <f t="shared" si="25"/>
        <v>0</v>
      </c>
      <c r="D125" s="141">
        <f t="shared" si="25"/>
        <v>0</v>
      </c>
      <c r="E125" s="141">
        <f t="shared" si="25"/>
        <v>0</v>
      </c>
      <c r="F125" s="141">
        <f t="shared" si="25"/>
        <v>0</v>
      </c>
      <c r="G125" s="141">
        <f t="shared" si="25"/>
        <v>0</v>
      </c>
      <c r="H125" s="141">
        <f t="shared" si="25"/>
        <v>0</v>
      </c>
      <c r="I125" s="141">
        <f t="shared" si="25"/>
        <v>0</v>
      </c>
      <c r="J125" s="141">
        <f t="shared" si="25"/>
        <v>0</v>
      </c>
      <c r="K125" s="141">
        <f t="shared" si="25"/>
        <v>0</v>
      </c>
      <c r="L125" s="141">
        <f t="shared" si="25"/>
        <v>0</v>
      </c>
      <c r="M125" s="141">
        <f t="shared" si="25"/>
        <v>0</v>
      </c>
      <c r="N125" s="141">
        <f t="shared" si="25"/>
        <v>0</v>
      </c>
      <c r="O125" s="141">
        <f t="shared" si="25"/>
        <v>0</v>
      </c>
      <c r="P125" s="141">
        <f t="shared" si="25"/>
        <v>0</v>
      </c>
      <c r="Q125" s="141">
        <f t="shared" si="25"/>
        <v>0</v>
      </c>
    </row>
    <row r="126" spans="1:17" x14ac:dyDescent="0.25">
      <c r="A126" s="127" t="s">
        <v>112</v>
      </c>
      <c r="B126" s="143">
        <f t="shared" ref="B126:Q126" si="26">IF(B$77=0,0,B$77/B$53)</f>
        <v>0</v>
      </c>
      <c r="C126" s="143">
        <f t="shared" si="26"/>
        <v>0</v>
      </c>
      <c r="D126" s="143">
        <f t="shared" si="26"/>
        <v>0</v>
      </c>
      <c r="E126" s="143">
        <f t="shared" si="26"/>
        <v>0</v>
      </c>
      <c r="F126" s="143">
        <f t="shared" si="26"/>
        <v>0</v>
      </c>
      <c r="G126" s="143">
        <f t="shared" si="26"/>
        <v>0</v>
      </c>
      <c r="H126" s="143">
        <f t="shared" si="26"/>
        <v>0</v>
      </c>
      <c r="I126" s="143">
        <f t="shared" si="26"/>
        <v>0</v>
      </c>
      <c r="J126" s="143">
        <f t="shared" si="26"/>
        <v>0</v>
      </c>
      <c r="K126" s="143">
        <f t="shared" si="26"/>
        <v>0</v>
      </c>
      <c r="L126" s="143">
        <f t="shared" si="26"/>
        <v>0</v>
      </c>
      <c r="M126" s="143">
        <f t="shared" si="26"/>
        <v>0</v>
      </c>
      <c r="N126" s="143">
        <f t="shared" si="26"/>
        <v>0</v>
      </c>
      <c r="O126" s="143">
        <f t="shared" si="26"/>
        <v>0</v>
      </c>
      <c r="P126" s="143">
        <f t="shared" si="26"/>
        <v>0</v>
      </c>
      <c r="Q126" s="143">
        <f t="shared" si="26"/>
        <v>0</v>
      </c>
    </row>
    <row r="127" spans="1:17" x14ac:dyDescent="0.25">
      <c r="A127" s="142" t="s">
        <v>121</v>
      </c>
      <c r="B127" s="141">
        <f t="shared" ref="B127:Q127" si="27">IF(B$78=0,0,B$78/B$53)</f>
        <v>0</v>
      </c>
      <c r="C127" s="141">
        <f t="shared" si="27"/>
        <v>0</v>
      </c>
      <c r="D127" s="141">
        <f t="shared" si="27"/>
        <v>0</v>
      </c>
      <c r="E127" s="141">
        <f t="shared" si="27"/>
        <v>0</v>
      </c>
      <c r="F127" s="141">
        <f t="shared" si="27"/>
        <v>0</v>
      </c>
      <c r="G127" s="141">
        <f t="shared" si="27"/>
        <v>0</v>
      </c>
      <c r="H127" s="141">
        <f t="shared" si="27"/>
        <v>0</v>
      </c>
      <c r="I127" s="141">
        <f t="shared" si="27"/>
        <v>0</v>
      </c>
      <c r="J127" s="141">
        <f t="shared" si="27"/>
        <v>0</v>
      </c>
      <c r="K127" s="141">
        <f t="shared" si="27"/>
        <v>0</v>
      </c>
      <c r="L127" s="141">
        <f t="shared" si="27"/>
        <v>0</v>
      </c>
      <c r="M127" s="141">
        <f t="shared" si="27"/>
        <v>0</v>
      </c>
      <c r="N127" s="141">
        <f t="shared" si="27"/>
        <v>0</v>
      </c>
      <c r="O127" s="141">
        <f t="shared" si="27"/>
        <v>0</v>
      </c>
      <c r="P127" s="141">
        <f t="shared" si="27"/>
        <v>0</v>
      </c>
      <c r="Q127" s="141">
        <f t="shared" si="27"/>
        <v>0</v>
      </c>
    </row>
    <row r="128" spans="1:17" x14ac:dyDescent="0.25">
      <c r="A128" s="142" t="s">
        <v>120</v>
      </c>
      <c r="B128" s="141">
        <f t="shared" ref="B128:Q128" si="28">IF(B$82=0,0,B$82/B$53)</f>
        <v>0</v>
      </c>
      <c r="C128" s="141">
        <f t="shared" si="28"/>
        <v>0</v>
      </c>
      <c r="D128" s="141">
        <f t="shared" si="28"/>
        <v>0</v>
      </c>
      <c r="E128" s="141">
        <f t="shared" si="28"/>
        <v>0</v>
      </c>
      <c r="F128" s="141">
        <f t="shared" si="28"/>
        <v>0</v>
      </c>
      <c r="G128" s="141">
        <f t="shared" si="28"/>
        <v>0</v>
      </c>
      <c r="H128" s="141">
        <f t="shared" si="28"/>
        <v>0</v>
      </c>
      <c r="I128" s="141">
        <f t="shared" si="28"/>
        <v>0</v>
      </c>
      <c r="J128" s="141">
        <f t="shared" si="28"/>
        <v>0</v>
      </c>
      <c r="K128" s="141">
        <f t="shared" si="28"/>
        <v>0</v>
      </c>
      <c r="L128" s="141">
        <f t="shared" si="28"/>
        <v>0</v>
      </c>
      <c r="M128" s="141">
        <f t="shared" si="28"/>
        <v>0</v>
      </c>
      <c r="N128" s="141">
        <f t="shared" si="28"/>
        <v>0</v>
      </c>
      <c r="O128" s="141">
        <f t="shared" si="28"/>
        <v>0</v>
      </c>
      <c r="P128" s="141">
        <f t="shared" si="28"/>
        <v>0</v>
      </c>
      <c r="Q128" s="141">
        <f t="shared" si="28"/>
        <v>0</v>
      </c>
    </row>
    <row r="129" spans="1:17" x14ac:dyDescent="0.25">
      <c r="A129" s="140" t="s">
        <v>119</v>
      </c>
      <c r="B129" s="139">
        <f t="shared" ref="B129:Q129" si="29">IF(B$93=0,0,B$93/B$53)</f>
        <v>0</v>
      </c>
      <c r="C129" s="139">
        <f t="shared" si="29"/>
        <v>0</v>
      </c>
      <c r="D129" s="139">
        <f t="shared" si="29"/>
        <v>0</v>
      </c>
      <c r="E129" s="139">
        <f t="shared" si="29"/>
        <v>0</v>
      </c>
      <c r="F129" s="139">
        <f t="shared" si="29"/>
        <v>0</v>
      </c>
      <c r="G129" s="139">
        <f t="shared" si="29"/>
        <v>0</v>
      </c>
      <c r="H129" s="139">
        <f t="shared" si="29"/>
        <v>0</v>
      </c>
      <c r="I129" s="139">
        <f t="shared" si="29"/>
        <v>0</v>
      </c>
      <c r="J129" s="139">
        <f t="shared" si="29"/>
        <v>0</v>
      </c>
      <c r="K129" s="139">
        <f t="shared" si="29"/>
        <v>0</v>
      </c>
      <c r="L129" s="139">
        <f t="shared" si="29"/>
        <v>0</v>
      </c>
      <c r="M129" s="139">
        <f t="shared" si="29"/>
        <v>0</v>
      </c>
      <c r="N129" s="139">
        <f t="shared" si="29"/>
        <v>0</v>
      </c>
      <c r="O129" s="139">
        <f t="shared" si="29"/>
        <v>0</v>
      </c>
      <c r="P129" s="139">
        <f t="shared" si="29"/>
        <v>0</v>
      </c>
      <c r="Q129" s="139">
        <f t="shared" si="29"/>
        <v>0</v>
      </c>
    </row>
    <row r="130" spans="1:17" hidden="1" x14ac:dyDescent="0.25">
      <c r="A130" s="138"/>
    </row>
    <row r="131" spans="1:17" x14ac:dyDescent="0.25">
      <c r="A131" s="138"/>
    </row>
    <row r="132" spans="1:17" ht="12.75" x14ac:dyDescent="0.25">
      <c r="A132" s="137" t="s">
        <v>118</v>
      </c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</row>
    <row r="134" spans="1:17" x14ac:dyDescent="0.25">
      <c r="A134" s="78" t="s">
        <v>46</v>
      </c>
      <c r="B134" s="133">
        <f t="shared" ref="B134:Q134" si="30">SUM(B$135:B$143)</f>
        <v>0</v>
      </c>
      <c r="C134" s="133">
        <f t="shared" si="30"/>
        <v>0</v>
      </c>
      <c r="D134" s="133">
        <f t="shared" si="30"/>
        <v>0</v>
      </c>
      <c r="E134" s="133">
        <f t="shared" si="30"/>
        <v>0</v>
      </c>
      <c r="F134" s="133">
        <f t="shared" si="30"/>
        <v>0</v>
      </c>
      <c r="G134" s="133">
        <f t="shared" si="30"/>
        <v>0</v>
      </c>
      <c r="H134" s="133">
        <f t="shared" si="30"/>
        <v>0</v>
      </c>
      <c r="I134" s="133">
        <f t="shared" si="30"/>
        <v>0</v>
      </c>
      <c r="J134" s="133">
        <f t="shared" si="30"/>
        <v>0</v>
      </c>
      <c r="K134" s="133">
        <f t="shared" si="30"/>
        <v>0</v>
      </c>
      <c r="L134" s="133">
        <f t="shared" si="30"/>
        <v>0</v>
      </c>
      <c r="M134" s="133">
        <f t="shared" si="30"/>
        <v>0</v>
      </c>
      <c r="N134" s="133">
        <f t="shared" si="30"/>
        <v>0</v>
      </c>
      <c r="O134" s="133">
        <f t="shared" si="30"/>
        <v>0</v>
      </c>
      <c r="P134" s="133">
        <f t="shared" si="30"/>
        <v>0</v>
      </c>
      <c r="Q134" s="133">
        <f t="shared" si="30"/>
        <v>0</v>
      </c>
    </row>
    <row r="135" spans="1:17" x14ac:dyDescent="0.25">
      <c r="A135" s="132" t="s">
        <v>83</v>
      </c>
      <c r="B135" s="131">
        <f>IF(B$6=0,0,B$6/ISI!B$8*1000)</f>
        <v>0</v>
      </c>
      <c r="C135" s="131">
        <f>IF(C$6=0,0,C$6/ISI!C$8*1000)</f>
        <v>0</v>
      </c>
      <c r="D135" s="131">
        <f>IF(D$6=0,0,D$6/ISI!D$8*1000)</f>
        <v>0</v>
      </c>
      <c r="E135" s="131">
        <f>IF(E$6=0,0,E$6/ISI!E$8*1000)</f>
        <v>0</v>
      </c>
      <c r="F135" s="131">
        <f>IF(F$6=0,0,F$6/ISI!F$8*1000)</f>
        <v>0</v>
      </c>
      <c r="G135" s="131">
        <f>IF(G$6=0,0,G$6/ISI!G$8*1000)</f>
        <v>0</v>
      </c>
      <c r="H135" s="131">
        <f>IF(H$6=0,0,H$6/ISI!H$8*1000)</f>
        <v>0</v>
      </c>
      <c r="I135" s="131">
        <f>IF(I$6=0,0,I$6/ISI!I$8*1000)</f>
        <v>0</v>
      </c>
      <c r="J135" s="131">
        <f>IF(J$6=0,0,J$6/ISI!J$8*1000)</f>
        <v>0</v>
      </c>
      <c r="K135" s="131">
        <f>IF(K$6=0,0,K$6/ISI!K$8*1000)</f>
        <v>0</v>
      </c>
      <c r="L135" s="131">
        <f>IF(L$6=0,0,L$6/ISI!L$8*1000)</f>
        <v>0</v>
      </c>
      <c r="M135" s="131">
        <f>IF(M$6=0,0,M$6/ISI!M$8*1000)</f>
        <v>0</v>
      </c>
      <c r="N135" s="131">
        <f>IF(N$6=0,0,N$6/ISI!N$8*1000)</f>
        <v>0</v>
      </c>
      <c r="O135" s="131">
        <f>IF(O$6=0,0,O$6/ISI!O$8*1000)</f>
        <v>0</v>
      </c>
      <c r="P135" s="131">
        <f>IF(P$6=0,0,P$6/ISI!P$8*1000)</f>
        <v>0</v>
      </c>
      <c r="Q135" s="131">
        <f>IF(Q$6=0,0,Q$6/ISI!Q$8*1000)</f>
        <v>0</v>
      </c>
    </row>
    <row r="136" spans="1:17" x14ac:dyDescent="0.25">
      <c r="A136" s="76" t="s">
        <v>82</v>
      </c>
      <c r="B136" s="130">
        <f>IF(B$7=0,0,B$7/ISI!B$8*1000)</f>
        <v>0</v>
      </c>
      <c r="C136" s="130">
        <f>IF(C$7=0,0,C$7/ISI!C$8*1000)</f>
        <v>0</v>
      </c>
      <c r="D136" s="130">
        <f>IF(D$7=0,0,D$7/ISI!D$8*1000)</f>
        <v>0</v>
      </c>
      <c r="E136" s="130">
        <f>IF(E$7=0,0,E$7/ISI!E$8*1000)</f>
        <v>0</v>
      </c>
      <c r="F136" s="130">
        <f>IF(F$7=0,0,F$7/ISI!F$8*1000)</f>
        <v>0</v>
      </c>
      <c r="G136" s="130">
        <f>IF(G$7=0,0,G$7/ISI!G$8*1000)</f>
        <v>0</v>
      </c>
      <c r="H136" s="130">
        <f>IF(H$7=0,0,H$7/ISI!H$8*1000)</f>
        <v>0</v>
      </c>
      <c r="I136" s="130">
        <f>IF(I$7=0,0,I$7/ISI!I$8*1000)</f>
        <v>0</v>
      </c>
      <c r="J136" s="130">
        <f>IF(J$7=0,0,J$7/ISI!J$8*1000)</f>
        <v>0</v>
      </c>
      <c r="K136" s="130">
        <f>IF(K$7=0,0,K$7/ISI!K$8*1000)</f>
        <v>0</v>
      </c>
      <c r="L136" s="130">
        <f>IF(L$7=0,0,L$7/ISI!L$8*1000)</f>
        <v>0</v>
      </c>
      <c r="M136" s="130">
        <f>IF(M$7=0,0,M$7/ISI!M$8*1000)</f>
        <v>0</v>
      </c>
      <c r="N136" s="130">
        <f>IF(N$7=0,0,N$7/ISI!N$8*1000)</f>
        <v>0</v>
      </c>
      <c r="O136" s="130">
        <f>IF(O$7=0,0,O$7/ISI!O$8*1000)</f>
        <v>0</v>
      </c>
      <c r="P136" s="130">
        <f>IF(P$7=0,0,P$7/ISI!P$8*1000)</f>
        <v>0</v>
      </c>
      <c r="Q136" s="130">
        <f>IF(Q$7=0,0,Q$7/ISI!Q$8*1000)</f>
        <v>0</v>
      </c>
    </row>
    <row r="137" spans="1:17" x14ac:dyDescent="0.25">
      <c r="A137" s="76" t="s">
        <v>81</v>
      </c>
      <c r="B137" s="130">
        <f>IF(B$8=0,0,B$8/ISI!B$8*1000)</f>
        <v>0</v>
      </c>
      <c r="C137" s="130">
        <f>IF(C$8=0,0,C$8/ISI!C$8*1000)</f>
        <v>0</v>
      </c>
      <c r="D137" s="130">
        <f>IF(D$8=0,0,D$8/ISI!D$8*1000)</f>
        <v>0</v>
      </c>
      <c r="E137" s="130">
        <f>IF(E$8=0,0,E$8/ISI!E$8*1000)</f>
        <v>0</v>
      </c>
      <c r="F137" s="130">
        <f>IF(F$8=0,0,F$8/ISI!F$8*1000)</f>
        <v>0</v>
      </c>
      <c r="G137" s="130">
        <f>IF(G$8=0,0,G$8/ISI!G$8*1000)</f>
        <v>0</v>
      </c>
      <c r="H137" s="130">
        <f>IF(H$8=0,0,H$8/ISI!H$8*1000)</f>
        <v>0</v>
      </c>
      <c r="I137" s="130">
        <f>IF(I$8=0,0,I$8/ISI!I$8*1000)</f>
        <v>0</v>
      </c>
      <c r="J137" s="130">
        <f>IF(J$8=0,0,J$8/ISI!J$8*1000)</f>
        <v>0</v>
      </c>
      <c r="K137" s="130">
        <f>IF(K$8=0,0,K$8/ISI!K$8*1000)</f>
        <v>0</v>
      </c>
      <c r="L137" s="130">
        <f>IF(L$8=0,0,L$8/ISI!L$8*1000)</f>
        <v>0</v>
      </c>
      <c r="M137" s="130">
        <f>IF(M$8=0,0,M$8/ISI!M$8*1000)</f>
        <v>0</v>
      </c>
      <c r="N137" s="130">
        <f>IF(N$8=0,0,N$8/ISI!N$8*1000)</f>
        <v>0</v>
      </c>
      <c r="O137" s="130">
        <f>IF(O$8=0,0,O$8/ISI!O$8*1000)</f>
        <v>0</v>
      </c>
      <c r="P137" s="130">
        <f>IF(P$8=0,0,P$8/ISI!P$8*1000)</f>
        <v>0</v>
      </c>
      <c r="Q137" s="130">
        <f>IF(Q$8=0,0,Q$8/ISI!Q$8*1000)</f>
        <v>0</v>
      </c>
    </row>
    <row r="138" spans="1:17" x14ac:dyDescent="0.25">
      <c r="A138" s="76" t="s">
        <v>80</v>
      </c>
      <c r="B138" s="130">
        <f>IF(B$9=0,0,B$9/ISI!B$8*1000)</f>
        <v>0</v>
      </c>
      <c r="C138" s="130">
        <f>IF(C$9=0,0,C$9/ISI!C$8*1000)</f>
        <v>0</v>
      </c>
      <c r="D138" s="130">
        <f>IF(D$9=0,0,D$9/ISI!D$8*1000)</f>
        <v>0</v>
      </c>
      <c r="E138" s="130">
        <f>IF(E$9=0,0,E$9/ISI!E$8*1000)</f>
        <v>0</v>
      </c>
      <c r="F138" s="130">
        <f>IF(F$9=0,0,F$9/ISI!F$8*1000)</f>
        <v>0</v>
      </c>
      <c r="G138" s="130">
        <f>IF(G$9=0,0,G$9/ISI!G$8*1000)</f>
        <v>0</v>
      </c>
      <c r="H138" s="130">
        <f>IF(H$9=0,0,H$9/ISI!H$8*1000)</f>
        <v>0</v>
      </c>
      <c r="I138" s="130">
        <f>IF(I$9=0,0,I$9/ISI!I$8*1000)</f>
        <v>0</v>
      </c>
      <c r="J138" s="130">
        <f>IF(J$9=0,0,J$9/ISI!J$8*1000)</f>
        <v>0</v>
      </c>
      <c r="K138" s="130">
        <f>IF(K$9=0,0,K$9/ISI!K$8*1000)</f>
        <v>0</v>
      </c>
      <c r="L138" s="130">
        <f>IF(L$9=0,0,L$9/ISI!L$8*1000)</f>
        <v>0</v>
      </c>
      <c r="M138" s="130">
        <f>IF(M$9=0,0,M$9/ISI!M$8*1000)</f>
        <v>0</v>
      </c>
      <c r="N138" s="130">
        <f>IF(N$9=0,0,N$9/ISI!N$8*1000)</f>
        <v>0</v>
      </c>
      <c r="O138" s="130">
        <f>IF(O$9=0,0,O$9/ISI!O$8*1000)</f>
        <v>0</v>
      </c>
      <c r="P138" s="130">
        <f>IF(P$9=0,0,P$9/ISI!P$8*1000)</f>
        <v>0</v>
      </c>
      <c r="Q138" s="130">
        <f>IF(Q$9=0,0,Q$9/ISI!Q$8*1000)</f>
        <v>0</v>
      </c>
    </row>
    <row r="139" spans="1:17" x14ac:dyDescent="0.25">
      <c r="A139" s="129" t="s">
        <v>79</v>
      </c>
      <c r="B139" s="128">
        <f>IF(B$10=0,0,B$10/ISI!B$8*1000)</f>
        <v>0</v>
      </c>
      <c r="C139" s="128">
        <f>IF(C$10=0,0,C$10/ISI!C$8*1000)</f>
        <v>0</v>
      </c>
      <c r="D139" s="128">
        <f>IF(D$10=0,0,D$10/ISI!D$8*1000)</f>
        <v>0</v>
      </c>
      <c r="E139" s="128">
        <f>IF(E$10=0,0,E$10/ISI!E$8*1000)</f>
        <v>0</v>
      </c>
      <c r="F139" s="128">
        <f>IF(F$10=0,0,F$10/ISI!F$8*1000)</f>
        <v>0</v>
      </c>
      <c r="G139" s="128">
        <f>IF(G$10=0,0,G$10/ISI!G$8*1000)</f>
        <v>0</v>
      </c>
      <c r="H139" s="128">
        <f>IF(H$10=0,0,H$10/ISI!H$8*1000)</f>
        <v>0</v>
      </c>
      <c r="I139" s="128">
        <f>IF(I$10=0,0,I$10/ISI!I$8*1000)</f>
        <v>0</v>
      </c>
      <c r="J139" s="128">
        <f>IF(J$10=0,0,J$10/ISI!J$8*1000)</f>
        <v>0</v>
      </c>
      <c r="K139" s="128">
        <f>IF(K$10=0,0,K$10/ISI!K$8*1000)</f>
        <v>0</v>
      </c>
      <c r="L139" s="128">
        <f>IF(L$10=0,0,L$10/ISI!L$8*1000)</f>
        <v>0</v>
      </c>
      <c r="M139" s="128">
        <f>IF(M$10=0,0,M$10/ISI!M$8*1000)</f>
        <v>0</v>
      </c>
      <c r="N139" s="128">
        <f>IF(N$10=0,0,N$10/ISI!N$8*1000)</f>
        <v>0</v>
      </c>
      <c r="O139" s="128">
        <f>IF(O$10=0,0,O$10/ISI!O$8*1000)</f>
        <v>0</v>
      </c>
      <c r="P139" s="128">
        <f>IF(P$10=0,0,P$10/ISI!P$8*1000)</f>
        <v>0</v>
      </c>
      <c r="Q139" s="128">
        <f>IF(Q$10=0,0,Q$10/ISI!Q$8*1000)</f>
        <v>0</v>
      </c>
    </row>
    <row r="140" spans="1:17" x14ac:dyDescent="0.25">
      <c r="A140" s="127" t="s">
        <v>117</v>
      </c>
      <c r="B140" s="126">
        <f>IF(B$15=0,0,B$15/ISI!B$8*1000)</f>
        <v>0</v>
      </c>
      <c r="C140" s="126">
        <f>IF(C$15=0,0,C$15/ISI!C$8*1000)</f>
        <v>0</v>
      </c>
      <c r="D140" s="126">
        <f>IF(D$15=0,0,D$15/ISI!D$8*1000)</f>
        <v>0</v>
      </c>
      <c r="E140" s="126">
        <f>IF(E$15=0,0,E$15/ISI!E$8*1000)</f>
        <v>0</v>
      </c>
      <c r="F140" s="126">
        <f>IF(F$15=0,0,F$15/ISI!F$8*1000)</f>
        <v>0</v>
      </c>
      <c r="G140" s="126">
        <f>IF(G$15=0,0,G$15/ISI!G$8*1000)</f>
        <v>0</v>
      </c>
      <c r="H140" s="126">
        <f>IF(H$15=0,0,H$15/ISI!H$8*1000)</f>
        <v>0</v>
      </c>
      <c r="I140" s="126">
        <f>IF(I$15=0,0,I$15/ISI!I$8*1000)</f>
        <v>0</v>
      </c>
      <c r="J140" s="126">
        <f>IF(J$15=0,0,J$15/ISI!J$8*1000)</f>
        <v>0</v>
      </c>
      <c r="K140" s="126">
        <f>IF(K$15=0,0,K$15/ISI!K$8*1000)</f>
        <v>0</v>
      </c>
      <c r="L140" s="126">
        <f>IF(L$15=0,0,L$15/ISI!L$8*1000)</f>
        <v>0</v>
      </c>
      <c r="M140" s="126">
        <f>IF(M$15=0,0,M$15/ISI!M$8*1000)</f>
        <v>0</v>
      </c>
      <c r="N140" s="126">
        <f>IF(N$15=0,0,N$15/ISI!N$8*1000)</f>
        <v>0</v>
      </c>
      <c r="O140" s="126">
        <f>IF(O$15=0,0,O$15/ISI!O$8*1000)</f>
        <v>0</v>
      </c>
      <c r="P140" s="126">
        <f>IF(P$15=0,0,P$15/ISI!P$8*1000)</f>
        <v>0</v>
      </c>
      <c r="Q140" s="126">
        <f>IF(Q$15=0,0,Q$15/ISI!Q$8*1000)</f>
        <v>0</v>
      </c>
    </row>
    <row r="141" spans="1:17" x14ac:dyDescent="0.25">
      <c r="A141" s="127" t="s">
        <v>116</v>
      </c>
      <c r="B141" s="126">
        <f>IF(B$21=0,0,B$21/ISI!B$8*1000)</f>
        <v>0</v>
      </c>
      <c r="C141" s="126">
        <f>IF(C$21=0,0,C$21/ISI!C$8*1000)</f>
        <v>0</v>
      </c>
      <c r="D141" s="126">
        <f>IF(D$21=0,0,D$21/ISI!D$8*1000)</f>
        <v>0</v>
      </c>
      <c r="E141" s="126">
        <f>IF(E$21=0,0,E$21/ISI!E$8*1000)</f>
        <v>0</v>
      </c>
      <c r="F141" s="126">
        <f>IF(F$21=0,0,F$21/ISI!F$8*1000)</f>
        <v>0</v>
      </c>
      <c r="G141" s="126">
        <f>IF(G$21=0,0,G$21/ISI!G$8*1000)</f>
        <v>0</v>
      </c>
      <c r="H141" s="126">
        <f>IF(H$21=0,0,H$21/ISI!H$8*1000)</f>
        <v>0</v>
      </c>
      <c r="I141" s="126">
        <f>IF(I$21=0,0,I$21/ISI!I$8*1000)</f>
        <v>0</v>
      </c>
      <c r="J141" s="126">
        <f>IF(J$21=0,0,J$21/ISI!J$8*1000)</f>
        <v>0</v>
      </c>
      <c r="K141" s="126">
        <f>IF(K$21=0,0,K$21/ISI!K$8*1000)</f>
        <v>0</v>
      </c>
      <c r="L141" s="126">
        <f>IF(L$21=0,0,L$21/ISI!L$8*1000)</f>
        <v>0</v>
      </c>
      <c r="M141" s="126">
        <f>IF(M$21=0,0,M$21/ISI!M$8*1000)</f>
        <v>0</v>
      </c>
      <c r="N141" s="126">
        <f>IF(N$21=0,0,N$21/ISI!N$8*1000)</f>
        <v>0</v>
      </c>
      <c r="O141" s="126">
        <f>IF(O$21=0,0,O$21/ISI!O$8*1000)</f>
        <v>0</v>
      </c>
      <c r="P141" s="126">
        <f>IF(P$21=0,0,P$21/ISI!P$8*1000)</f>
        <v>0</v>
      </c>
      <c r="Q141" s="126">
        <f>IF(Q$21=0,0,Q$21/ISI!Q$8*1000)</f>
        <v>0</v>
      </c>
    </row>
    <row r="142" spans="1:17" x14ac:dyDescent="0.25">
      <c r="A142" s="127" t="s">
        <v>113</v>
      </c>
      <c r="B142" s="126">
        <f>IF(B$27=0,0,B$27/ISI!B$8*1000)</f>
        <v>0</v>
      </c>
      <c r="C142" s="126">
        <f>IF(C$27=0,0,C$27/ISI!C$8*1000)</f>
        <v>0</v>
      </c>
      <c r="D142" s="126">
        <f>IF(D$27=0,0,D$27/ISI!D$8*1000)</f>
        <v>0</v>
      </c>
      <c r="E142" s="126">
        <f>IF(E$27=0,0,E$27/ISI!E$8*1000)</f>
        <v>0</v>
      </c>
      <c r="F142" s="126">
        <f>IF(F$27=0,0,F$27/ISI!F$8*1000)</f>
        <v>0</v>
      </c>
      <c r="G142" s="126">
        <f>IF(G$27=0,0,G$27/ISI!G$8*1000)</f>
        <v>0</v>
      </c>
      <c r="H142" s="126">
        <f>IF(H$27=0,0,H$27/ISI!H$8*1000)</f>
        <v>0</v>
      </c>
      <c r="I142" s="126">
        <f>IF(I$27=0,0,I$27/ISI!I$8*1000)</f>
        <v>0</v>
      </c>
      <c r="J142" s="126">
        <f>IF(J$27=0,0,J$27/ISI!J$8*1000)</f>
        <v>0</v>
      </c>
      <c r="K142" s="126">
        <f>IF(K$27=0,0,K$27/ISI!K$8*1000)</f>
        <v>0</v>
      </c>
      <c r="L142" s="126">
        <f>IF(L$27=0,0,L$27/ISI!L$8*1000)</f>
        <v>0</v>
      </c>
      <c r="M142" s="126">
        <f>IF(M$27=0,0,M$27/ISI!M$8*1000)</f>
        <v>0</v>
      </c>
      <c r="N142" s="126">
        <f>IF(N$27=0,0,N$27/ISI!N$8*1000)</f>
        <v>0</v>
      </c>
      <c r="O142" s="126">
        <f>IF(O$27=0,0,O$27/ISI!O$8*1000)</f>
        <v>0</v>
      </c>
      <c r="P142" s="126">
        <f>IF(P$27=0,0,P$27/ISI!P$8*1000)</f>
        <v>0</v>
      </c>
      <c r="Q142" s="126">
        <f>IF(Q$27=0,0,Q$27/ISI!Q$8*1000)</f>
        <v>0</v>
      </c>
    </row>
    <row r="143" spans="1:17" x14ac:dyDescent="0.25">
      <c r="A143" s="72" t="s">
        <v>112</v>
      </c>
      <c r="B143" s="125">
        <f>IF(B$34=0,0,B$34/ISI!B$8*1000)</f>
        <v>0</v>
      </c>
      <c r="C143" s="125">
        <f>IF(C$34=0,0,C$34/ISI!C$8*1000)</f>
        <v>0</v>
      </c>
      <c r="D143" s="125">
        <f>IF(D$34=0,0,D$34/ISI!D$8*1000)</f>
        <v>0</v>
      </c>
      <c r="E143" s="125">
        <f>IF(E$34=0,0,E$34/ISI!E$8*1000)</f>
        <v>0</v>
      </c>
      <c r="F143" s="125">
        <f>IF(F$34=0,0,F$34/ISI!F$8*1000)</f>
        <v>0</v>
      </c>
      <c r="G143" s="125">
        <f>IF(G$34=0,0,G$34/ISI!G$8*1000)</f>
        <v>0</v>
      </c>
      <c r="H143" s="125">
        <f>IF(H$34=0,0,H$34/ISI!H$8*1000)</f>
        <v>0</v>
      </c>
      <c r="I143" s="125">
        <f>IF(I$34=0,0,I$34/ISI!I$8*1000)</f>
        <v>0</v>
      </c>
      <c r="J143" s="125">
        <f>IF(J$34=0,0,J$34/ISI!J$8*1000)</f>
        <v>0</v>
      </c>
      <c r="K143" s="125">
        <f>IF(K$34=0,0,K$34/ISI!K$8*1000)</f>
        <v>0</v>
      </c>
      <c r="L143" s="125">
        <f>IF(L$34=0,0,L$34/ISI!L$8*1000)</f>
        <v>0</v>
      </c>
      <c r="M143" s="125">
        <f>IF(M$34=0,0,M$34/ISI!M$8*1000)</f>
        <v>0</v>
      </c>
      <c r="N143" s="125">
        <f>IF(N$34=0,0,N$34/ISI!N$8*1000)</f>
        <v>0</v>
      </c>
      <c r="O143" s="125">
        <f>IF(O$34=0,0,O$34/ISI!O$8*1000)</f>
        <v>0</v>
      </c>
      <c r="P143" s="125">
        <f>IF(P$34=0,0,P$34/ISI!P$8*1000)</f>
        <v>0</v>
      </c>
      <c r="Q143" s="125">
        <f>IF(Q$34=0,0,Q$34/ISI!Q$8*1000)</f>
        <v>0</v>
      </c>
    </row>
    <row r="144" spans="1:17" x14ac:dyDescent="0.25">
      <c r="A144" s="135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</row>
    <row r="145" spans="1:17" x14ac:dyDescent="0.25">
      <c r="A145" s="78" t="s">
        <v>45</v>
      </c>
      <c r="B145" s="133">
        <f t="shared" ref="B145:Q145" si="31">SUM(B$146:B$150,B$153,B$154,B$152,B$151)</f>
        <v>0</v>
      </c>
      <c r="C145" s="133">
        <f t="shared" si="31"/>
        <v>0</v>
      </c>
      <c r="D145" s="133">
        <f t="shared" si="31"/>
        <v>0</v>
      </c>
      <c r="E145" s="133">
        <f t="shared" si="31"/>
        <v>0</v>
      </c>
      <c r="F145" s="133">
        <f t="shared" si="31"/>
        <v>0</v>
      </c>
      <c r="G145" s="133">
        <f t="shared" si="31"/>
        <v>0</v>
      </c>
      <c r="H145" s="133">
        <f t="shared" si="31"/>
        <v>0</v>
      </c>
      <c r="I145" s="133">
        <f t="shared" si="31"/>
        <v>0</v>
      </c>
      <c r="J145" s="133">
        <f t="shared" si="31"/>
        <v>0</v>
      </c>
      <c r="K145" s="133">
        <f t="shared" si="31"/>
        <v>0</v>
      </c>
      <c r="L145" s="133">
        <f t="shared" si="31"/>
        <v>0</v>
      </c>
      <c r="M145" s="133">
        <f t="shared" si="31"/>
        <v>0</v>
      </c>
      <c r="N145" s="133">
        <f t="shared" si="31"/>
        <v>0</v>
      </c>
      <c r="O145" s="133">
        <f t="shared" si="31"/>
        <v>0</v>
      </c>
      <c r="P145" s="133">
        <f t="shared" si="31"/>
        <v>0</v>
      </c>
      <c r="Q145" s="133">
        <f t="shared" si="31"/>
        <v>0</v>
      </c>
    </row>
    <row r="146" spans="1:17" x14ac:dyDescent="0.25">
      <c r="A146" s="132" t="s">
        <v>83</v>
      </c>
      <c r="B146" s="131">
        <f>IF(B$54=0,0,B$54/ISI!B$9*1000)</f>
        <v>0</v>
      </c>
      <c r="C146" s="131">
        <f>IF(C$54=0,0,C$54/ISI!C$9*1000)</f>
        <v>0</v>
      </c>
      <c r="D146" s="131">
        <f>IF(D$54=0,0,D$54/ISI!D$9*1000)</f>
        <v>0</v>
      </c>
      <c r="E146" s="131">
        <f>IF(E$54=0,0,E$54/ISI!E$9*1000)</f>
        <v>0</v>
      </c>
      <c r="F146" s="131">
        <f>IF(F$54=0,0,F$54/ISI!F$9*1000)</f>
        <v>0</v>
      </c>
      <c r="G146" s="131">
        <f>IF(G$54=0,0,G$54/ISI!G$9*1000)</f>
        <v>0</v>
      </c>
      <c r="H146" s="131">
        <f>IF(H$54=0,0,H$54/ISI!H$9*1000)</f>
        <v>0</v>
      </c>
      <c r="I146" s="131">
        <f>IF(I$54=0,0,I$54/ISI!I$9*1000)</f>
        <v>0</v>
      </c>
      <c r="J146" s="131">
        <f>IF(J$54=0,0,J$54/ISI!J$9*1000)</f>
        <v>0</v>
      </c>
      <c r="K146" s="131">
        <f>IF(K$54=0,0,K$54/ISI!K$9*1000)</f>
        <v>0</v>
      </c>
      <c r="L146" s="131">
        <f>IF(L$54=0,0,L$54/ISI!L$9*1000)</f>
        <v>0</v>
      </c>
      <c r="M146" s="131">
        <f>IF(M$54=0,0,M$54/ISI!M$9*1000)</f>
        <v>0</v>
      </c>
      <c r="N146" s="131">
        <f>IF(N$54=0,0,N$54/ISI!N$9*1000)</f>
        <v>0</v>
      </c>
      <c r="O146" s="131">
        <f>IF(O$54=0,0,O$54/ISI!O$9*1000)</f>
        <v>0</v>
      </c>
      <c r="P146" s="131">
        <f>IF(P$54=0,0,P$54/ISI!P$9*1000)</f>
        <v>0</v>
      </c>
      <c r="Q146" s="131">
        <f>IF(Q$54=0,0,Q$54/ISI!Q$9*1000)</f>
        <v>0</v>
      </c>
    </row>
    <row r="147" spans="1:17" x14ac:dyDescent="0.25">
      <c r="A147" s="76" t="s">
        <v>82</v>
      </c>
      <c r="B147" s="130">
        <f>IF(B$55=0,0,B$55/ISI!B$9*1000)</f>
        <v>0</v>
      </c>
      <c r="C147" s="130">
        <f>IF(C$55=0,0,C$55/ISI!C$9*1000)</f>
        <v>0</v>
      </c>
      <c r="D147" s="130">
        <f>IF(D$55=0,0,D$55/ISI!D$9*1000)</f>
        <v>0</v>
      </c>
      <c r="E147" s="130">
        <f>IF(E$55=0,0,E$55/ISI!E$9*1000)</f>
        <v>0</v>
      </c>
      <c r="F147" s="130">
        <f>IF(F$55=0,0,F$55/ISI!F$9*1000)</f>
        <v>0</v>
      </c>
      <c r="G147" s="130">
        <f>IF(G$55=0,0,G$55/ISI!G$9*1000)</f>
        <v>0</v>
      </c>
      <c r="H147" s="130">
        <f>IF(H$55=0,0,H$55/ISI!H$9*1000)</f>
        <v>0</v>
      </c>
      <c r="I147" s="130">
        <f>IF(I$55=0,0,I$55/ISI!I$9*1000)</f>
        <v>0</v>
      </c>
      <c r="J147" s="130">
        <f>IF(J$55=0,0,J$55/ISI!J$9*1000)</f>
        <v>0</v>
      </c>
      <c r="K147" s="130">
        <f>IF(K$55=0,0,K$55/ISI!K$9*1000)</f>
        <v>0</v>
      </c>
      <c r="L147" s="130">
        <f>IF(L$55=0,0,L$55/ISI!L$9*1000)</f>
        <v>0</v>
      </c>
      <c r="M147" s="130">
        <f>IF(M$55=0,0,M$55/ISI!M$9*1000)</f>
        <v>0</v>
      </c>
      <c r="N147" s="130">
        <f>IF(N$55=0,0,N$55/ISI!N$9*1000)</f>
        <v>0</v>
      </c>
      <c r="O147" s="130">
        <f>IF(O$55=0,0,O$55/ISI!O$9*1000)</f>
        <v>0</v>
      </c>
      <c r="P147" s="130">
        <f>IF(P$55=0,0,P$55/ISI!P$9*1000)</f>
        <v>0</v>
      </c>
      <c r="Q147" s="130">
        <f>IF(Q$55=0,0,Q$55/ISI!Q$9*1000)</f>
        <v>0</v>
      </c>
    </row>
    <row r="148" spans="1:17" x14ac:dyDescent="0.25">
      <c r="A148" s="76" t="s">
        <v>81</v>
      </c>
      <c r="B148" s="130">
        <f>IF(B$56=0,0,B$56/ISI!B$9*1000)</f>
        <v>0</v>
      </c>
      <c r="C148" s="130">
        <f>IF(C$56=0,0,C$56/ISI!C$9*1000)</f>
        <v>0</v>
      </c>
      <c r="D148" s="130">
        <f>IF(D$56=0,0,D$56/ISI!D$9*1000)</f>
        <v>0</v>
      </c>
      <c r="E148" s="130">
        <f>IF(E$56=0,0,E$56/ISI!E$9*1000)</f>
        <v>0</v>
      </c>
      <c r="F148" s="130">
        <f>IF(F$56=0,0,F$56/ISI!F$9*1000)</f>
        <v>0</v>
      </c>
      <c r="G148" s="130">
        <f>IF(G$56=0,0,G$56/ISI!G$9*1000)</f>
        <v>0</v>
      </c>
      <c r="H148" s="130">
        <f>IF(H$56=0,0,H$56/ISI!H$9*1000)</f>
        <v>0</v>
      </c>
      <c r="I148" s="130">
        <f>IF(I$56=0,0,I$56/ISI!I$9*1000)</f>
        <v>0</v>
      </c>
      <c r="J148" s="130">
        <f>IF(J$56=0,0,J$56/ISI!J$9*1000)</f>
        <v>0</v>
      </c>
      <c r="K148" s="130">
        <f>IF(K$56=0,0,K$56/ISI!K$9*1000)</f>
        <v>0</v>
      </c>
      <c r="L148" s="130">
        <f>IF(L$56=0,0,L$56/ISI!L$9*1000)</f>
        <v>0</v>
      </c>
      <c r="M148" s="130">
        <f>IF(M$56=0,0,M$56/ISI!M$9*1000)</f>
        <v>0</v>
      </c>
      <c r="N148" s="130">
        <f>IF(N$56=0,0,N$56/ISI!N$9*1000)</f>
        <v>0</v>
      </c>
      <c r="O148" s="130">
        <f>IF(O$56=0,0,O$56/ISI!O$9*1000)</f>
        <v>0</v>
      </c>
      <c r="P148" s="130">
        <f>IF(P$56=0,0,P$56/ISI!P$9*1000)</f>
        <v>0</v>
      </c>
      <c r="Q148" s="130">
        <f>IF(Q$56=0,0,Q$56/ISI!Q$9*1000)</f>
        <v>0</v>
      </c>
    </row>
    <row r="149" spans="1:17" x14ac:dyDescent="0.25">
      <c r="A149" s="76" t="s">
        <v>80</v>
      </c>
      <c r="B149" s="130">
        <f>IF(B$57=0,0,B$57/ISI!B$9*1000)</f>
        <v>0</v>
      </c>
      <c r="C149" s="130">
        <f>IF(C$57=0,0,C$57/ISI!C$9*1000)</f>
        <v>0</v>
      </c>
      <c r="D149" s="130">
        <f>IF(D$57=0,0,D$57/ISI!D$9*1000)</f>
        <v>0</v>
      </c>
      <c r="E149" s="130">
        <f>IF(E$57=0,0,E$57/ISI!E$9*1000)</f>
        <v>0</v>
      </c>
      <c r="F149" s="130">
        <f>IF(F$57=0,0,F$57/ISI!F$9*1000)</f>
        <v>0</v>
      </c>
      <c r="G149" s="130">
        <f>IF(G$57=0,0,G$57/ISI!G$9*1000)</f>
        <v>0</v>
      </c>
      <c r="H149" s="130">
        <f>IF(H$57=0,0,H$57/ISI!H$9*1000)</f>
        <v>0</v>
      </c>
      <c r="I149" s="130">
        <f>IF(I$57=0,0,I$57/ISI!I$9*1000)</f>
        <v>0</v>
      </c>
      <c r="J149" s="130">
        <f>IF(J$57=0,0,J$57/ISI!J$9*1000)</f>
        <v>0</v>
      </c>
      <c r="K149" s="130">
        <f>IF(K$57=0,0,K$57/ISI!K$9*1000)</f>
        <v>0</v>
      </c>
      <c r="L149" s="130">
        <f>IF(L$57=0,0,L$57/ISI!L$9*1000)</f>
        <v>0</v>
      </c>
      <c r="M149" s="130">
        <f>IF(M$57=0,0,M$57/ISI!M$9*1000)</f>
        <v>0</v>
      </c>
      <c r="N149" s="130">
        <f>IF(N$57=0,0,N$57/ISI!N$9*1000)</f>
        <v>0</v>
      </c>
      <c r="O149" s="130">
        <f>IF(O$57=0,0,O$57/ISI!O$9*1000)</f>
        <v>0</v>
      </c>
      <c r="P149" s="130">
        <f>IF(P$57=0,0,P$57/ISI!P$9*1000)</f>
        <v>0</v>
      </c>
      <c r="Q149" s="130">
        <f>IF(Q$57=0,0,Q$57/ISI!Q$9*1000)</f>
        <v>0</v>
      </c>
    </row>
    <row r="150" spans="1:17" x14ac:dyDescent="0.25">
      <c r="A150" s="129" t="s">
        <v>79</v>
      </c>
      <c r="B150" s="128">
        <f>IF(B$58=0,0,B$58/ISI!B$9*1000)</f>
        <v>0</v>
      </c>
      <c r="C150" s="128">
        <f>IF(C$58=0,0,C$58/ISI!C$9*1000)</f>
        <v>0</v>
      </c>
      <c r="D150" s="128">
        <f>IF(D$58=0,0,D$58/ISI!D$9*1000)</f>
        <v>0</v>
      </c>
      <c r="E150" s="128">
        <f>IF(E$58=0,0,E$58/ISI!E$9*1000)</f>
        <v>0</v>
      </c>
      <c r="F150" s="128">
        <f>IF(F$58=0,0,F$58/ISI!F$9*1000)</f>
        <v>0</v>
      </c>
      <c r="G150" s="128">
        <f>IF(G$58=0,0,G$58/ISI!G$9*1000)</f>
        <v>0</v>
      </c>
      <c r="H150" s="128">
        <f>IF(H$58=0,0,H$58/ISI!H$9*1000)</f>
        <v>0</v>
      </c>
      <c r="I150" s="128">
        <f>IF(I$58=0,0,I$58/ISI!I$9*1000)</f>
        <v>0</v>
      </c>
      <c r="J150" s="128">
        <f>IF(J$58=0,0,J$58/ISI!J$9*1000)</f>
        <v>0</v>
      </c>
      <c r="K150" s="128">
        <f>IF(K$58=0,0,K$58/ISI!K$9*1000)</f>
        <v>0</v>
      </c>
      <c r="L150" s="128">
        <f>IF(L$58=0,0,L$58/ISI!L$9*1000)</f>
        <v>0</v>
      </c>
      <c r="M150" s="128">
        <f>IF(M$58=0,0,M$58/ISI!M$9*1000)</f>
        <v>0</v>
      </c>
      <c r="N150" s="128">
        <f>IF(N$58=0,0,N$58/ISI!N$9*1000)</f>
        <v>0</v>
      </c>
      <c r="O150" s="128">
        <f>IF(O$58=0,0,O$58/ISI!O$9*1000)</f>
        <v>0</v>
      </c>
      <c r="P150" s="128">
        <f>IF(P$58=0,0,P$58/ISI!P$9*1000)</f>
        <v>0</v>
      </c>
      <c r="Q150" s="128">
        <f>IF(Q$58=0,0,Q$58/ISI!Q$9*1000)</f>
        <v>0</v>
      </c>
    </row>
    <row r="151" spans="1:17" x14ac:dyDescent="0.25">
      <c r="A151" s="127" t="s">
        <v>115</v>
      </c>
      <c r="B151" s="126">
        <f>IF(B$63=0,0,B$63/ISI!B$9*1000)</f>
        <v>0</v>
      </c>
      <c r="C151" s="126">
        <f>IF(C$63=0,0,C$63/ISI!C$9*1000)</f>
        <v>0</v>
      </c>
      <c r="D151" s="126">
        <f>IF(D$63=0,0,D$63/ISI!D$9*1000)</f>
        <v>0</v>
      </c>
      <c r="E151" s="126">
        <f>IF(E$63=0,0,E$63/ISI!E$9*1000)</f>
        <v>0</v>
      </c>
      <c r="F151" s="126">
        <f>IF(F$63=0,0,F$63/ISI!F$9*1000)</f>
        <v>0</v>
      </c>
      <c r="G151" s="126">
        <f>IF(G$63=0,0,G$63/ISI!G$9*1000)</f>
        <v>0</v>
      </c>
      <c r="H151" s="126">
        <f>IF(H$63=0,0,H$63/ISI!H$9*1000)</f>
        <v>0</v>
      </c>
      <c r="I151" s="126">
        <f>IF(I$63=0,0,I$63/ISI!I$9*1000)</f>
        <v>0</v>
      </c>
      <c r="J151" s="126">
        <f>IF(J$63=0,0,J$63/ISI!J$9*1000)</f>
        <v>0</v>
      </c>
      <c r="K151" s="126">
        <f>IF(K$63=0,0,K$63/ISI!K$9*1000)</f>
        <v>0</v>
      </c>
      <c r="L151" s="126">
        <f>IF(L$63=0,0,L$63/ISI!L$9*1000)</f>
        <v>0</v>
      </c>
      <c r="M151" s="126">
        <f>IF(M$63=0,0,M$63/ISI!M$9*1000)</f>
        <v>0</v>
      </c>
      <c r="N151" s="126">
        <f>IF(N$63=0,0,N$63/ISI!N$9*1000)</f>
        <v>0</v>
      </c>
      <c r="O151" s="126">
        <f>IF(O$63=0,0,O$63/ISI!O$9*1000)</f>
        <v>0</v>
      </c>
      <c r="P151" s="126">
        <f>IF(P$63=0,0,P$63/ISI!P$9*1000)</f>
        <v>0</v>
      </c>
      <c r="Q151" s="126">
        <f>IF(Q$63=0,0,Q$63/ISI!Q$9*1000)</f>
        <v>0</v>
      </c>
    </row>
    <row r="152" spans="1:17" x14ac:dyDescent="0.25">
      <c r="A152" s="127" t="s">
        <v>114</v>
      </c>
      <c r="B152" s="126">
        <f>IF(B$69=0,0,B$69/ISI!B$9*1000)</f>
        <v>0</v>
      </c>
      <c r="C152" s="126">
        <f>IF(C$69=0,0,C$69/ISI!C$9*1000)</f>
        <v>0</v>
      </c>
      <c r="D152" s="126">
        <f>IF(D$69=0,0,D$69/ISI!D$9*1000)</f>
        <v>0</v>
      </c>
      <c r="E152" s="126">
        <f>IF(E$69=0,0,E$69/ISI!E$9*1000)</f>
        <v>0</v>
      </c>
      <c r="F152" s="126">
        <f>IF(F$69=0,0,F$69/ISI!F$9*1000)</f>
        <v>0</v>
      </c>
      <c r="G152" s="126">
        <f>IF(G$69=0,0,G$69/ISI!G$9*1000)</f>
        <v>0</v>
      </c>
      <c r="H152" s="126">
        <f>IF(H$69=0,0,H$69/ISI!H$9*1000)</f>
        <v>0</v>
      </c>
      <c r="I152" s="126">
        <f>IF(I$69=0,0,I$69/ISI!I$9*1000)</f>
        <v>0</v>
      </c>
      <c r="J152" s="126">
        <f>IF(J$69=0,0,J$69/ISI!J$9*1000)</f>
        <v>0</v>
      </c>
      <c r="K152" s="126">
        <f>IF(K$69=0,0,K$69/ISI!K$9*1000)</f>
        <v>0</v>
      </c>
      <c r="L152" s="126">
        <f>IF(L$69=0,0,L$69/ISI!L$9*1000)</f>
        <v>0</v>
      </c>
      <c r="M152" s="126">
        <f>IF(M$69=0,0,M$69/ISI!M$9*1000)</f>
        <v>0</v>
      </c>
      <c r="N152" s="126">
        <f>IF(N$69=0,0,N$69/ISI!N$9*1000)</f>
        <v>0</v>
      </c>
      <c r="O152" s="126">
        <f>IF(O$69=0,0,O$69/ISI!O$9*1000)</f>
        <v>0</v>
      </c>
      <c r="P152" s="126">
        <f>IF(P$69=0,0,P$69/ISI!P$9*1000)</f>
        <v>0</v>
      </c>
      <c r="Q152" s="126">
        <f>IF(Q$69=0,0,Q$69/ISI!Q$9*1000)</f>
        <v>0</v>
      </c>
    </row>
    <row r="153" spans="1:17" x14ac:dyDescent="0.25">
      <c r="A153" s="127" t="s">
        <v>113</v>
      </c>
      <c r="B153" s="126">
        <f>IF(B$70=0,0,B$70/ISI!B$9*1000)</f>
        <v>0</v>
      </c>
      <c r="C153" s="126">
        <f>IF(C$70=0,0,C$70/ISI!C$9*1000)</f>
        <v>0</v>
      </c>
      <c r="D153" s="126">
        <f>IF(D$70=0,0,D$70/ISI!D$9*1000)</f>
        <v>0</v>
      </c>
      <c r="E153" s="126">
        <f>IF(E$70=0,0,E$70/ISI!E$9*1000)</f>
        <v>0</v>
      </c>
      <c r="F153" s="126">
        <f>IF(F$70=0,0,F$70/ISI!F$9*1000)</f>
        <v>0</v>
      </c>
      <c r="G153" s="126">
        <f>IF(G$70=0,0,G$70/ISI!G$9*1000)</f>
        <v>0</v>
      </c>
      <c r="H153" s="126">
        <f>IF(H$70=0,0,H$70/ISI!H$9*1000)</f>
        <v>0</v>
      </c>
      <c r="I153" s="126">
        <f>IF(I$70=0,0,I$70/ISI!I$9*1000)</f>
        <v>0</v>
      </c>
      <c r="J153" s="126">
        <f>IF(J$70=0,0,J$70/ISI!J$9*1000)</f>
        <v>0</v>
      </c>
      <c r="K153" s="126">
        <f>IF(K$70=0,0,K$70/ISI!K$9*1000)</f>
        <v>0</v>
      </c>
      <c r="L153" s="126">
        <f>IF(L$70=0,0,L$70/ISI!L$9*1000)</f>
        <v>0</v>
      </c>
      <c r="M153" s="126">
        <f>IF(M$70=0,0,M$70/ISI!M$9*1000)</f>
        <v>0</v>
      </c>
      <c r="N153" s="126">
        <f>IF(N$70=0,0,N$70/ISI!N$9*1000)</f>
        <v>0</v>
      </c>
      <c r="O153" s="126">
        <f>IF(O$70=0,0,O$70/ISI!O$9*1000)</f>
        <v>0</v>
      </c>
      <c r="P153" s="126">
        <f>IF(P$70=0,0,P$70/ISI!P$9*1000)</f>
        <v>0</v>
      </c>
      <c r="Q153" s="126">
        <f>IF(Q$70=0,0,Q$70/ISI!Q$9*1000)</f>
        <v>0</v>
      </c>
    </row>
    <row r="154" spans="1:17" x14ac:dyDescent="0.25">
      <c r="A154" s="72" t="s">
        <v>112</v>
      </c>
      <c r="B154" s="125">
        <f>IF(B$77=0,0,B$77/ISI!B$9*1000)</f>
        <v>0</v>
      </c>
      <c r="C154" s="125">
        <f>IF(C$77=0,0,C$77/ISI!C$9*1000)</f>
        <v>0</v>
      </c>
      <c r="D154" s="125">
        <f>IF(D$77=0,0,D$77/ISI!D$9*1000)</f>
        <v>0</v>
      </c>
      <c r="E154" s="125">
        <f>IF(E$77=0,0,E$77/ISI!E$9*1000)</f>
        <v>0</v>
      </c>
      <c r="F154" s="125">
        <f>IF(F$77=0,0,F$77/ISI!F$9*1000)</f>
        <v>0</v>
      </c>
      <c r="G154" s="125">
        <f>IF(G$77=0,0,G$77/ISI!G$9*1000)</f>
        <v>0</v>
      </c>
      <c r="H154" s="125">
        <f>IF(H$77=0,0,H$77/ISI!H$9*1000)</f>
        <v>0</v>
      </c>
      <c r="I154" s="125">
        <f>IF(I$77=0,0,I$77/ISI!I$9*1000)</f>
        <v>0</v>
      </c>
      <c r="J154" s="125">
        <f>IF(J$77=0,0,J$77/ISI!J$9*1000)</f>
        <v>0</v>
      </c>
      <c r="K154" s="125">
        <f>IF(K$77=0,0,K$77/ISI!K$9*1000)</f>
        <v>0</v>
      </c>
      <c r="L154" s="125">
        <f>IF(L$77=0,0,L$77/ISI!L$9*1000)</f>
        <v>0</v>
      </c>
      <c r="M154" s="125">
        <f>IF(M$77=0,0,M$77/ISI!M$9*1000)</f>
        <v>0</v>
      </c>
      <c r="N154" s="125">
        <f>IF(N$77=0,0,N$77/ISI!N$9*1000)</f>
        <v>0</v>
      </c>
      <c r="O154" s="125">
        <f>IF(O$77=0,0,O$77/ISI!O$9*1000)</f>
        <v>0</v>
      </c>
      <c r="P154" s="125">
        <f>IF(P$77=0,0,P$77/ISI!P$9*1000)</f>
        <v>0</v>
      </c>
      <c r="Q154" s="125">
        <f>IF(Q$77=0,0,Q$77/ISI!Q$9*1000)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4" tint="0.39997558519241921"/>
    <pageSetUpPr fitToPage="1"/>
  </sheetPr>
  <dimension ref="A1:Q154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357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98" t="s">
        <v>130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</row>
    <row r="4" spans="1:17" x14ac:dyDescent="0.25">
      <c r="A4" s="162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</row>
    <row r="5" spans="1:17" ht="12.75" x14ac:dyDescent="0.25">
      <c r="A5" s="97" t="s">
        <v>46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117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84" t="s">
        <v>33</v>
      </c>
      <c r="B16" s="153">
        <v>0</v>
      </c>
      <c r="C16" s="153">
        <v>0</v>
      </c>
      <c r="D16" s="153">
        <v>0</v>
      </c>
      <c r="E16" s="153">
        <v>0</v>
      </c>
      <c r="F16" s="153">
        <v>0</v>
      </c>
      <c r="G16" s="153">
        <v>0</v>
      </c>
      <c r="H16" s="153">
        <v>0</v>
      </c>
      <c r="I16" s="153">
        <v>0</v>
      </c>
      <c r="J16" s="153">
        <v>0</v>
      </c>
      <c r="K16" s="153">
        <v>0</v>
      </c>
      <c r="L16" s="153">
        <v>0</v>
      </c>
      <c r="M16" s="153">
        <v>0</v>
      </c>
      <c r="N16" s="153">
        <v>0</v>
      </c>
      <c r="O16" s="153">
        <v>0</v>
      </c>
      <c r="P16" s="153">
        <v>0</v>
      </c>
      <c r="Q16" s="153">
        <v>0</v>
      </c>
    </row>
    <row r="17" spans="1:17" x14ac:dyDescent="0.25">
      <c r="A17" s="84" t="s">
        <v>29</v>
      </c>
      <c r="B17" s="153">
        <v>0</v>
      </c>
      <c r="C17" s="153">
        <v>0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</row>
    <row r="18" spans="1:17" x14ac:dyDescent="0.25">
      <c r="A18" s="84" t="s">
        <v>26</v>
      </c>
      <c r="B18" s="153">
        <v>0</v>
      </c>
      <c r="C18" s="153">
        <v>0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>
        <v>0</v>
      </c>
      <c r="K18" s="153">
        <v>0</v>
      </c>
      <c r="L18" s="153">
        <v>0</v>
      </c>
      <c r="M18" s="153">
        <v>0</v>
      </c>
      <c r="N18" s="153">
        <v>0</v>
      </c>
      <c r="O18" s="153">
        <v>0</v>
      </c>
      <c r="P18" s="153">
        <v>0</v>
      </c>
      <c r="Q18" s="153">
        <v>0</v>
      </c>
    </row>
    <row r="19" spans="1:17" x14ac:dyDescent="0.25">
      <c r="A19" s="84" t="s">
        <v>25</v>
      </c>
      <c r="B19" s="153">
        <v>0</v>
      </c>
      <c r="C19" s="153">
        <v>0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0</v>
      </c>
      <c r="P19" s="153">
        <v>0</v>
      </c>
      <c r="Q19" s="153">
        <v>0</v>
      </c>
    </row>
    <row r="20" spans="1:17" x14ac:dyDescent="0.25">
      <c r="A20" s="84" t="s">
        <v>21</v>
      </c>
      <c r="B20" s="153">
        <v>0</v>
      </c>
      <c r="C20" s="153">
        <v>0</v>
      </c>
      <c r="D20" s="153">
        <v>0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0</v>
      </c>
      <c r="K20" s="153">
        <v>0</v>
      </c>
      <c r="L20" s="153">
        <v>0</v>
      </c>
      <c r="M20" s="153">
        <v>0</v>
      </c>
      <c r="N20" s="153">
        <v>0</v>
      </c>
      <c r="O20" s="153">
        <v>0</v>
      </c>
      <c r="P20" s="153">
        <v>0</v>
      </c>
      <c r="Q20" s="153">
        <v>0</v>
      </c>
    </row>
    <row r="21" spans="1:17" x14ac:dyDescent="0.25">
      <c r="A21" s="156" t="s">
        <v>116</v>
      </c>
      <c r="B21" s="155">
        <v>0</v>
      </c>
      <c r="C21" s="155">
        <v>0</v>
      </c>
      <c r="D21" s="155">
        <v>0</v>
      </c>
      <c r="E21" s="155">
        <v>0</v>
      </c>
      <c r="F21" s="155">
        <v>0</v>
      </c>
      <c r="G21" s="155">
        <v>0</v>
      </c>
      <c r="H21" s="155">
        <v>0</v>
      </c>
      <c r="I21" s="155"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  <c r="O21" s="155">
        <v>0</v>
      </c>
      <c r="P21" s="155">
        <v>0</v>
      </c>
      <c r="Q21" s="155">
        <v>0</v>
      </c>
    </row>
    <row r="22" spans="1:17" x14ac:dyDescent="0.25">
      <c r="A22" s="84" t="s">
        <v>33</v>
      </c>
      <c r="B22" s="153">
        <v>0</v>
      </c>
      <c r="C22" s="153">
        <v>0</v>
      </c>
      <c r="D22" s="153">
        <v>0</v>
      </c>
      <c r="E22" s="153">
        <v>0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0</v>
      </c>
      <c r="L22" s="153">
        <v>0</v>
      </c>
      <c r="M22" s="153">
        <v>0</v>
      </c>
      <c r="N22" s="153">
        <v>0</v>
      </c>
      <c r="O22" s="153">
        <v>0</v>
      </c>
      <c r="P22" s="153">
        <v>0</v>
      </c>
      <c r="Q22" s="153">
        <v>0</v>
      </c>
    </row>
    <row r="23" spans="1:17" x14ac:dyDescent="0.25">
      <c r="A23" s="84" t="s">
        <v>47</v>
      </c>
      <c r="B23" s="153">
        <v>0</v>
      </c>
      <c r="C23" s="153">
        <v>0</v>
      </c>
      <c r="D23" s="153">
        <v>0</v>
      </c>
      <c r="E23" s="153">
        <v>0</v>
      </c>
      <c r="F23" s="153">
        <v>0</v>
      </c>
      <c r="G23" s="153">
        <v>0</v>
      </c>
      <c r="H23" s="153">
        <v>0</v>
      </c>
      <c r="I23" s="153">
        <v>0</v>
      </c>
      <c r="J23" s="153">
        <v>0</v>
      </c>
      <c r="K23" s="153">
        <v>0</v>
      </c>
      <c r="L23" s="153">
        <v>0</v>
      </c>
      <c r="M23" s="153">
        <v>0</v>
      </c>
      <c r="N23" s="153">
        <v>0</v>
      </c>
      <c r="O23" s="153">
        <v>0</v>
      </c>
      <c r="P23" s="153">
        <v>0</v>
      </c>
      <c r="Q23" s="153">
        <v>0</v>
      </c>
    </row>
    <row r="24" spans="1:17" x14ac:dyDescent="0.25">
      <c r="A24" s="84" t="s">
        <v>29</v>
      </c>
      <c r="B24" s="153">
        <v>0</v>
      </c>
      <c r="C24" s="153">
        <v>0</v>
      </c>
      <c r="D24" s="153">
        <v>0</v>
      </c>
      <c r="E24" s="153">
        <v>0</v>
      </c>
      <c r="F24" s="153">
        <v>0</v>
      </c>
      <c r="G24" s="153">
        <v>0</v>
      </c>
      <c r="H24" s="153">
        <v>0</v>
      </c>
      <c r="I24" s="153">
        <v>0</v>
      </c>
      <c r="J24" s="153">
        <v>0</v>
      </c>
      <c r="K24" s="153">
        <v>0</v>
      </c>
      <c r="L24" s="153">
        <v>0</v>
      </c>
      <c r="M24" s="153">
        <v>0</v>
      </c>
      <c r="N24" s="153">
        <v>0</v>
      </c>
      <c r="O24" s="153">
        <v>0</v>
      </c>
      <c r="P24" s="153">
        <v>0</v>
      </c>
      <c r="Q24" s="153">
        <v>0</v>
      </c>
    </row>
    <row r="25" spans="1:17" x14ac:dyDescent="0.25">
      <c r="A25" s="84" t="s">
        <v>26</v>
      </c>
      <c r="B25" s="153">
        <v>0</v>
      </c>
      <c r="C25" s="153">
        <v>0</v>
      </c>
      <c r="D25" s="153">
        <v>0</v>
      </c>
      <c r="E25" s="153">
        <v>0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0</v>
      </c>
      <c r="L25" s="153">
        <v>0</v>
      </c>
      <c r="M25" s="153">
        <v>0</v>
      </c>
      <c r="N25" s="153">
        <v>0</v>
      </c>
      <c r="O25" s="153">
        <v>0</v>
      </c>
      <c r="P25" s="153">
        <v>0</v>
      </c>
      <c r="Q25" s="153">
        <v>0</v>
      </c>
    </row>
    <row r="26" spans="1:17" x14ac:dyDescent="0.25">
      <c r="A26" s="84" t="s">
        <v>25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</row>
    <row r="27" spans="1:17" x14ac:dyDescent="0.25">
      <c r="A27" s="156" t="s">
        <v>113</v>
      </c>
      <c r="B27" s="155">
        <v>0</v>
      </c>
      <c r="C27" s="155">
        <v>0</v>
      </c>
      <c r="D27" s="155">
        <v>0</v>
      </c>
      <c r="E27" s="155">
        <v>0</v>
      </c>
      <c r="F27" s="155">
        <v>0</v>
      </c>
      <c r="G27" s="155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0</v>
      </c>
      <c r="P27" s="155">
        <v>0</v>
      </c>
      <c r="Q27" s="155">
        <v>0</v>
      </c>
    </row>
    <row r="28" spans="1:17" x14ac:dyDescent="0.25">
      <c r="A28" s="152" t="s">
        <v>123</v>
      </c>
      <c r="B28" s="151">
        <v>0</v>
      </c>
      <c r="C28" s="151">
        <v>0</v>
      </c>
      <c r="D28" s="151">
        <v>0</v>
      </c>
      <c r="E28" s="151">
        <v>0</v>
      </c>
      <c r="F28" s="151">
        <v>0</v>
      </c>
      <c r="G28" s="151"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v>0</v>
      </c>
      <c r="Q28" s="151">
        <v>0</v>
      </c>
    </row>
    <row r="29" spans="1:17" x14ac:dyDescent="0.25">
      <c r="A29" s="154" t="s">
        <v>30</v>
      </c>
      <c r="B29" s="153">
        <v>0</v>
      </c>
      <c r="C29" s="153">
        <v>0</v>
      </c>
      <c r="D29" s="153">
        <v>0</v>
      </c>
      <c r="E29" s="153">
        <v>0</v>
      </c>
      <c r="F29" s="153">
        <v>0</v>
      </c>
      <c r="G29" s="153">
        <v>0</v>
      </c>
      <c r="H29" s="153">
        <v>0</v>
      </c>
      <c r="I29" s="153">
        <v>0</v>
      </c>
      <c r="J29" s="153">
        <v>0</v>
      </c>
      <c r="K29" s="153">
        <v>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</row>
    <row r="30" spans="1:17" x14ac:dyDescent="0.25">
      <c r="A30" s="154" t="s">
        <v>125</v>
      </c>
      <c r="B30" s="153">
        <v>0</v>
      </c>
      <c r="C30" s="153">
        <v>0</v>
      </c>
      <c r="D30" s="153">
        <v>0</v>
      </c>
      <c r="E30" s="153">
        <v>0</v>
      </c>
      <c r="F30" s="153">
        <v>0</v>
      </c>
      <c r="G30" s="153">
        <v>0</v>
      </c>
      <c r="H30" s="153">
        <v>0</v>
      </c>
      <c r="I30" s="153">
        <v>0</v>
      </c>
      <c r="J30" s="153">
        <v>0</v>
      </c>
      <c r="K30" s="153">
        <v>0</v>
      </c>
      <c r="L30" s="153">
        <v>0</v>
      </c>
      <c r="M30" s="153">
        <v>0</v>
      </c>
      <c r="N30" s="153">
        <v>0</v>
      </c>
      <c r="O30" s="153">
        <v>0</v>
      </c>
      <c r="P30" s="153">
        <v>0</v>
      </c>
      <c r="Q30" s="153">
        <v>0</v>
      </c>
    </row>
    <row r="31" spans="1:17" x14ac:dyDescent="0.25">
      <c r="A31" s="154" t="s">
        <v>29</v>
      </c>
      <c r="B31" s="153">
        <v>0</v>
      </c>
      <c r="C31" s="153">
        <v>0</v>
      </c>
      <c r="D31" s="153">
        <v>0</v>
      </c>
      <c r="E31" s="153">
        <v>0</v>
      </c>
      <c r="F31" s="153">
        <v>0</v>
      </c>
      <c r="G31" s="153">
        <v>0</v>
      </c>
      <c r="H31" s="153">
        <v>0</v>
      </c>
      <c r="I31" s="153">
        <v>0</v>
      </c>
      <c r="J31" s="153">
        <v>0</v>
      </c>
      <c r="K31" s="153">
        <v>0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</row>
    <row r="32" spans="1:17" x14ac:dyDescent="0.25">
      <c r="A32" s="154" t="s">
        <v>26</v>
      </c>
      <c r="B32" s="153">
        <v>0</v>
      </c>
      <c r="C32" s="153">
        <v>0</v>
      </c>
      <c r="D32" s="153">
        <v>0</v>
      </c>
      <c r="E32" s="153">
        <v>0</v>
      </c>
      <c r="F32" s="153">
        <v>0</v>
      </c>
      <c r="G32" s="153">
        <v>0</v>
      </c>
      <c r="H32" s="153">
        <v>0</v>
      </c>
      <c r="I32" s="153">
        <v>0</v>
      </c>
      <c r="J32" s="153">
        <v>0</v>
      </c>
      <c r="K32" s="153">
        <v>0</v>
      </c>
      <c r="L32" s="153">
        <v>0</v>
      </c>
      <c r="M32" s="153">
        <v>0</v>
      </c>
      <c r="N32" s="153">
        <v>0</v>
      </c>
      <c r="O32" s="153">
        <v>0</v>
      </c>
      <c r="P32" s="153">
        <v>0</v>
      </c>
      <c r="Q32" s="153">
        <v>0</v>
      </c>
    </row>
    <row r="33" spans="1:17" x14ac:dyDescent="0.25">
      <c r="A33" s="152" t="s">
        <v>122</v>
      </c>
      <c r="B33" s="151">
        <v>0</v>
      </c>
      <c r="C33" s="151">
        <v>0</v>
      </c>
      <c r="D33" s="151">
        <v>0</v>
      </c>
      <c r="E33" s="151">
        <v>0</v>
      </c>
      <c r="F33" s="151">
        <v>0</v>
      </c>
      <c r="G33" s="151">
        <v>0</v>
      </c>
      <c r="H33" s="151">
        <v>0</v>
      </c>
      <c r="I33" s="151">
        <v>0</v>
      </c>
      <c r="J33" s="151">
        <v>0</v>
      </c>
      <c r="K33" s="151">
        <v>0</v>
      </c>
      <c r="L33" s="151">
        <v>0</v>
      </c>
      <c r="M33" s="151">
        <v>0</v>
      </c>
      <c r="N33" s="151">
        <v>0</v>
      </c>
      <c r="O33" s="151">
        <v>0</v>
      </c>
      <c r="P33" s="151">
        <v>0</v>
      </c>
      <c r="Q33" s="151">
        <v>0</v>
      </c>
    </row>
    <row r="34" spans="1:17" x14ac:dyDescent="0.25">
      <c r="A34" s="156" t="s">
        <v>112</v>
      </c>
      <c r="B34" s="155">
        <v>0</v>
      </c>
      <c r="C34" s="155">
        <v>0</v>
      </c>
      <c r="D34" s="155">
        <v>0</v>
      </c>
      <c r="E34" s="155">
        <v>0</v>
      </c>
      <c r="F34" s="155">
        <v>0</v>
      </c>
      <c r="G34" s="155">
        <v>0</v>
      </c>
      <c r="H34" s="155">
        <v>0</v>
      </c>
      <c r="I34" s="155">
        <v>0</v>
      </c>
      <c r="J34" s="155">
        <v>0</v>
      </c>
      <c r="K34" s="155">
        <v>0</v>
      </c>
      <c r="L34" s="155">
        <v>0</v>
      </c>
      <c r="M34" s="155">
        <v>0</v>
      </c>
      <c r="N34" s="155">
        <v>0</v>
      </c>
      <c r="O34" s="155">
        <v>0</v>
      </c>
      <c r="P34" s="155">
        <v>0</v>
      </c>
      <c r="Q34" s="155">
        <v>0</v>
      </c>
    </row>
    <row r="35" spans="1:17" x14ac:dyDescent="0.25">
      <c r="A35" s="152" t="s">
        <v>121</v>
      </c>
      <c r="B35" s="151">
        <v>0</v>
      </c>
      <c r="C35" s="151">
        <v>0</v>
      </c>
      <c r="D35" s="151">
        <v>0</v>
      </c>
      <c r="E35" s="151">
        <v>0</v>
      </c>
      <c r="F35" s="151">
        <v>0</v>
      </c>
      <c r="G35" s="151">
        <v>0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  <c r="M35" s="151">
        <v>0</v>
      </c>
      <c r="N35" s="151">
        <v>0</v>
      </c>
      <c r="O35" s="151">
        <v>0</v>
      </c>
      <c r="P35" s="151">
        <v>0</v>
      </c>
      <c r="Q35" s="151">
        <v>0</v>
      </c>
    </row>
    <row r="36" spans="1:17" x14ac:dyDescent="0.25">
      <c r="A36" s="154" t="s">
        <v>30</v>
      </c>
      <c r="B36" s="153">
        <v>0</v>
      </c>
      <c r="C36" s="153">
        <v>0</v>
      </c>
      <c r="D36" s="153">
        <v>0</v>
      </c>
      <c r="E36" s="153">
        <v>0</v>
      </c>
      <c r="F36" s="153">
        <v>0</v>
      </c>
      <c r="G36" s="153">
        <v>0</v>
      </c>
      <c r="H36" s="153">
        <v>0</v>
      </c>
      <c r="I36" s="153">
        <v>0</v>
      </c>
      <c r="J36" s="153">
        <v>0</v>
      </c>
      <c r="K36" s="153">
        <v>0</v>
      </c>
      <c r="L36" s="153">
        <v>0</v>
      </c>
      <c r="M36" s="153">
        <v>0</v>
      </c>
      <c r="N36" s="153">
        <v>0</v>
      </c>
      <c r="O36" s="153">
        <v>0</v>
      </c>
      <c r="P36" s="153">
        <v>0</v>
      </c>
      <c r="Q36" s="153">
        <v>0</v>
      </c>
    </row>
    <row r="37" spans="1:17" x14ac:dyDescent="0.25">
      <c r="A37" s="154" t="s">
        <v>125</v>
      </c>
      <c r="B37" s="153">
        <v>0</v>
      </c>
      <c r="C37" s="153">
        <v>0</v>
      </c>
      <c r="D37" s="153">
        <v>0</v>
      </c>
      <c r="E37" s="153">
        <v>0</v>
      </c>
      <c r="F37" s="153">
        <v>0</v>
      </c>
      <c r="G37" s="153">
        <v>0</v>
      </c>
      <c r="H37" s="153">
        <v>0</v>
      </c>
      <c r="I37" s="153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</row>
    <row r="38" spans="1:17" x14ac:dyDescent="0.25">
      <c r="A38" s="154" t="s">
        <v>26</v>
      </c>
      <c r="B38" s="153">
        <v>0</v>
      </c>
      <c r="C38" s="153">
        <v>0</v>
      </c>
      <c r="D38" s="153">
        <v>0</v>
      </c>
      <c r="E38" s="153">
        <v>0</v>
      </c>
      <c r="F38" s="153">
        <v>0</v>
      </c>
      <c r="G38" s="153">
        <v>0</v>
      </c>
      <c r="H38" s="153">
        <v>0</v>
      </c>
      <c r="I38" s="153">
        <v>0</v>
      </c>
      <c r="J38" s="153">
        <v>0</v>
      </c>
      <c r="K38" s="153">
        <v>0</v>
      </c>
      <c r="L38" s="153">
        <v>0</v>
      </c>
      <c r="M38" s="153">
        <v>0</v>
      </c>
      <c r="N38" s="153">
        <v>0</v>
      </c>
      <c r="O38" s="153">
        <v>0</v>
      </c>
      <c r="P38" s="153">
        <v>0</v>
      </c>
      <c r="Q38" s="153">
        <v>0</v>
      </c>
    </row>
    <row r="39" spans="1:17" x14ac:dyDescent="0.25">
      <c r="A39" s="152" t="s">
        <v>120</v>
      </c>
      <c r="B39" s="151">
        <v>0</v>
      </c>
      <c r="C39" s="151">
        <v>0</v>
      </c>
      <c r="D39" s="151">
        <v>0</v>
      </c>
      <c r="E39" s="151">
        <v>0</v>
      </c>
      <c r="F39" s="151">
        <v>0</v>
      </c>
      <c r="G39" s="151"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v>0</v>
      </c>
      <c r="Q39" s="151">
        <v>0</v>
      </c>
    </row>
    <row r="40" spans="1:17" x14ac:dyDescent="0.25">
      <c r="A40" s="150" t="s">
        <v>33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31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30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125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29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28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26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25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86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22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49" t="s">
        <v>119</v>
      </c>
      <c r="B50" s="148">
        <v>0</v>
      </c>
      <c r="C50" s="148">
        <v>0</v>
      </c>
      <c r="D50" s="148">
        <v>0</v>
      </c>
      <c r="E50" s="148">
        <v>0</v>
      </c>
      <c r="F50" s="148">
        <v>0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48">
        <v>0</v>
      </c>
      <c r="N50" s="148">
        <v>0</v>
      </c>
      <c r="O50" s="148">
        <v>0</v>
      </c>
      <c r="P50" s="148">
        <v>0</v>
      </c>
      <c r="Q50" s="148">
        <v>0</v>
      </c>
    </row>
    <row r="51" spans="1:17" hidden="1" x14ac:dyDescent="0.25">
      <c r="A51" s="152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</row>
    <row r="52" spans="1:17" x14ac:dyDescent="0.2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2.75" x14ac:dyDescent="0.25">
      <c r="A53" s="97" t="s">
        <v>45</v>
      </c>
      <c r="B53" s="96">
        <v>0</v>
      </c>
      <c r="C53" s="96">
        <v>0</v>
      </c>
      <c r="D53" s="96">
        <v>0</v>
      </c>
      <c r="E53" s="96">
        <v>0</v>
      </c>
      <c r="F53" s="96">
        <v>0</v>
      </c>
      <c r="G53" s="96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96">
        <v>0</v>
      </c>
      <c r="O53" s="96">
        <v>0</v>
      </c>
      <c r="P53" s="96">
        <v>0</v>
      </c>
      <c r="Q53" s="96">
        <v>0</v>
      </c>
    </row>
    <row r="54" spans="1:17" x14ac:dyDescent="0.25">
      <c r="A54" s="132" t="s">
        <v>83</v>
      </c>
      <c r="B54" s="160">
        <v>0</v>
      </c>
      <c r="C54" s="160">
        <v>0</v>
      </c>
      <c r="D54" s="160">
        <v>0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</row>
    <row r="55" spans="1:17" x14ac:dyDescent="0.25">
      <c r="A55" s="76" t="s">
        <v>82</v>
      </c>
      <c r="B55" s="159">
        <v>0</v>
      </c>
      <c r="C55" s="159">
        <v>0</v>
      </c>
      <c r="D55" s="159">
        <v>0</v>
      </c>
      <c r="E55" s="159">
        <v>0</v>
      </c>
      <c r="F55" s="159">
        <v>0</v>
      </c>
      <c r="G55" s="159">
        <v>0</v>
      </c>
      <c r="H55" s="159">
        <v>0</v>
      </c>
      <c r="I55" s="159">
        <v>0</v>
      </c>
      <c r="J55" s="159">
        <v>0</v>
      </c>
      <c r="K55" s="159">
        <v>0</v>
      </c>
      <c r="L55" s="159">
        <v>0</v>
      </c>
      <c r="M55" s="159">
        <v>0</v>
      </c>
      <c r="N55" s="159">
        <v>0</v>
      </c>
      <c r="O55" s="159">
        <v>0</v>
      </c>
      <c r="P55" s="159">
        <v>0</v>
      </c>
      <c r="Q55" s="159">
        <v>0</v>
      </c>
    </row>
    <row r="56" spans="1:17" x14ac:dyDescent="0.25">
      <c r="A56" s="76" t="s">
        <v>81</v>
      </c>
      <c r="B56" s="159">
        <v>0</v>
      </c>
      <c r="C56" s="159">
        <v>0</v>
      </c>
      <c r="D56" s="159">
        <v>0</v>
      </c>
      <c r="E56" s="159">
        <v>0</v>
      </c>
      <c r="F56" s="159">
        <v>0</v>
      </c>
      <c r="G56" s="159">
        <v>0</v>
      </c>
      <c r="H56" s="159">
        <v>0</v>
      </c>
      <c r="I56" s="159">
        <v>0</v>
      </c>
      <c r="J56" s="159">
        <v>0</v>
      </c>
      <c r="K56" s="159">
        <v>0</v>
      </c>
      <c r="L56" s="159">
        <v>0</v>
      </c>
      <c r="M56" s="159">
        <v>0</v>
      </c>
      <c r="N56" s="159">
        <v>0</v>
      </c>
      <c r="O56" s="159">
        <v>0</v>
      </c>
      <c r="P56" s="159">
        <v>0</v>
      </c>
      <c r="Q56" s="159">
        <v>0</v>
      </c>
    </row>
    <row r="57" spans="1:17" x14ac:dyDescent="0.25">
      <c r="A57" s="76" t="s">
        <v>80</v>
      </c>
      <c r="B57" s="159">
        <v>0</v>
      </c>
      <c r="C57" s="159">
        <v>0</v>
      </c>
      <c r="D57" s="159">
        <v>0</v>
      </c>
      <c r="E57" s="159">
        <v>0</v>
      </c>
      <c r="F57" s="159">
        <v>0</v>
      </c>
      <c r="G57" s="159">
        <v>0</v>
      </c>
      <c r="H57" s="159">
        <v>0</v>
      </c>
      <c r="I57" s="159">
        <v>0</v>
      </c>
      <c r="J57" s="159">
        <v>0</v>
      </c>
      <c r="K57" s="159">
        <v>0</v>
      </c>
      <c r="L57" s="159">
        <v>0</v>
      </c>
      <c r="M57" s="159">
        <v>0</v>
      </c>
      <c r="N57" s="159">
        <v>0</v>
      </c>
      <c r="O57" s="159">
        <v>0</v>
      </c>
      <c r="P57" s="159">
        <v>0</v>
      </c>
      <c r="Q57" s="159">
        <v>0</v>
      </c>
    </row>
    <row r="58" spans="1:17" x14ac:dyDescent="0.25">
      <c r="A58" s="129" t="s">
        <v>79</v>
      </c>
      <c r="B58" s="158">
        <v>0</v>
      </c>
      <c r="C58" s="158">
        <v>0</v>
      </c>
      <c r="D58" s="158">
        <v>0</v>
      </c>
      <c r="E58" s="158">
        <v>0</v>
      </c>
      <c r="F58" s="158">
        <v>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8">
        <v>0</v>
      </c>
      <c r="M58" s="158">
        <v>0</v>
      </c>
      <c r="N58" s="158">
        <v>0</v>
      </c>
      <c r="O58" s="158">
        <v>0</v>
      </c>
      <c r="P58" s="158">
        <v>0</v>
      </c>
      <c r="Q58" s="158">
        <v>0</v>
      </c>
    </row>
    <row r="59" spans="1:17" x14ac:dyDescent="0.25">
      <c r="A59" s="92" t="s">
        <v>125</v>
      </c>
      <c r="B59" s="91">
        <v>0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</row>
    <row r="60" spans="1:17" x14ac:dyDescent="0.25">
      <c r="A60" s="92" t="s">
        <v>26</v>
      </c>
      <c r="B60" s="91">
        <v>0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</row>
    <row r="61" spans="1:17" x14ac:dyDescent="0.25">
      <c r="A61" s="92" t="s">
        <v>126</v>
      </c>
      <c r="B61" s="91">
        <v>0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</row>
    <row r="62" spans="1:17" x14ac:dyDescent="0.25">
      <c r="A62" s="92" t="s">
        <v>21</v>
      </c>
      <c r="B62" s="157">
        <v>0</v>
      </c>
      <c r="C62" s="157">
        <v>0</v>
      </c>
      <c r="D62" s="157">
        <v>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</row>
    <row r="63" spans="1:17" x14ac:dyDescent="0.25">
      <c r="A63" s="156" t="s">
        <v>115</v>
      </c>
      <c r="B63" s="155">
        <v>0</v>
      </c>
      <c r="C63" s="155">
        <v>0</v>
      </c>
      <c r="D63" s="155">
        <v>0</v>
      </c>
      <c r="E63" s="155">
        <v>0</v>
      </c>
      <c r="F63" s="155">
        <v>0</v>
      </c>
      <c r="G63" s="155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5">
        <v>0</v>
      </c>
      <c r="P63" s="155">
        <v>0</v>
      </c>
      <c r="Q63" s="155">
        <v>0</v>
      </c>
    </row>
    <row r="64" spans="1:17" x14ac:dyDescent="0.25">
      <c r="A64" s="84" t="s">
        <v>33</v>
      </c>
      <c r="B64" s="153">
        <v>0</v>
      </c>
      <c r="C64" s="153">
        <v>0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  <c r="Q64" s="153">
        <v>0</v>
      </c>
    </row>
    <row r="65" spans="1:17" x14ac:dyDescent="0.25">
      <c r="A65" s="84" t="s">
        <v>29</v>
      </c>
      <c r="B65" s="153">
        <v>0</v>
      </c>
      <c r="C65" s="153">
        <v>0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</row>
    <row r="66" spans="1:17" x14ac:dyDescent="0.25">
      <c r="A66" s="84" t="s">
        <v>26</v>
      </c>
      <c r="B66" s="153">
        <v>0</v>
      </c>
      <c r="C66" s="153">
        <v>0</v>
      </c>
      <c r="D66" s="153">
        <v>0</v>
      </c>
      <c r="E66" s="153">
        <v>0</v>
      </c>
      <c r="F66" s="153">
        <v>0</v>
      </c>
      <c r="G66" s="153">
        <v>0</v>
      </c>
      <c r="H66" s="153">
        <v>0</v>
      </c>
      <c r="I66" s="153">
        <v>0</v>
      </c>
      <c r="J66" s="153">
        <v>0</v>
      </c>
      <c r="K66" s="153">
        <v>0</v>
      </c>
      <c r="L66" s="153">
        <v>0</v>
      </c>
      <c r="M66" s="153">
        <v>0</v>
      </c>
      <c r="N66" s="153">
        <v>0</v>
      </c>
      <c r="O66" s="153">
        <v>0</v>
      </c>
      <c r="P66" s="153">
        <v>0</v>
      </c>
      <c r="Q66" s="153">
        <v>0</v>
      </c>
    </row>
    <row r="67" spans="1:17" x14ac:dyDescent="0.25">
      <c r="A67" s="84" t="s">
        <v>25</v>
      </c>
      <c r="B67" s="153">
        <v>0</v>
      </c>
      <c r="C67" s="153">
        <v>0</v>
      </c>
      <c r="D67" s="153">
        <v>0</v>
      </c>
      <c r="E67" s="153">
        <v>0</v>
      </c>
      <c r="F67" s="153">
        <v>0</v>
      </c>
      <c r="G67" s="153">
        <v>0</v>
      </c>
      <c r="H67" s="153">
        <v>0</v>
      </c>
      <c r="I67" s="153">
        <v>0</v>
      </c>
      <c r="J67" s="153">
        <v>0</v>
      </c>
      <c r="K67" s="153">
        <v>0</v>
      </c>
      <c r="L67" s="153">
        <v>0</v>
      </c>
      <c r="M67" s="153">
        <v>0</v>
      </c>
      <c r="N67" s="153">
        <v>0</v>
      </c>
      <c r="O67" s="153">
        <v>0</v>
      </c>
      <c r="P67" s="153">
        <v>0</v>
      </c>
      <c r="Q67" s="153">
        <v>0</v>
      </c>
    </row>
    <row r="68" spans="1:17" x14ac:dyDescent="0.25">
      <c r="A68" s="84" t="s">
        <v>21</v>
      </c>
      <c r="B68" s="153">
        <v>0</v>
      </c>
      <c r="C68" s="153">
        <v>0</v>
      </c>
      <c r="D68" s="153">
        <v>0</v>
      </c>
      <c r="E68" s="153">
        <v>0</v>
      </c>
      <c r="F68" s="153">
        <v>0</v>
      </c>
      <c r="G68" s="153">
        <v>0</v>
      </c>
      <c r="H68" s="153">
        <v>0</v>
      </c>
      <c r="I68" s="153">
        <v>0</v>
      </c>
      <c r="J68" s="153">
        <v>0</v>
      </c>
      <c r="K68" s="153">
        <v>0</v>
      </c>
      <c r="L68" s="153">
        <v>0</v>
      </c>
      <c r="M68" s="153">
        <v>0</v>
      </c>
      <c r="N68" s="153">
        <v>0</v>
      </c>
      <c r="O68" s="153">
        <v>0</v>
      </c>
      <c r="P68" s="153">
        <v>0</v>
      </c>
      <c r="Q68" s="153">
        <v>0</v>
      </c>
    </row>
    <row r="69" spans="1:17" x14ac:dyDescent="0.25">
      <c r="A69" s="156" t="s">
        <v>114</v>
      </c>
      <c r="B69" s="155">
        <v>0</v>
      </c>
      <c r="C69" s="155">
        <v>0</v>
      </c>
      <c r="D69" s="155">
        <v>0</v>
      </c>
      <c r="E69" s="155">
        <v>0</v>
      </c>
      <c r="F69" s="155">
        <v>0</v>
      </c>
      <c r="G69" s="155">
        <v>0</v>
      </c>
      <c r="H69" s="155">
        <v>0</v>
      </c>
      <c r="I69" s="155">
        <v>0</v>
      </c>
      <c r="J69" s="155">
        <v>0</v>
      </c>
      <c r="K69" s="155">
        <v>0</v>
      </c>
      <c r="L69" s="155">
        <v>0</v>
      </c>
      <c r="M69" s="155">
        <v>0</v>
      </c>
      <c r="N69" s="155">
        <v>0</v>
      </c>
      <c r="O69" s="155">
        <v>0</v>
      </c>
      <c r="P69" s="155">
        <v>0</v>
      </c>
      <c r="Q69" s="155">
        <v>0</v>
      </c>
    </row>
    <row r="70" spans="1:17" x14ac:dyDescent="0.25">
      <c r="A70" s="156" t="s">
        <v>113</v>
      </c>
      <c r="B70" s="155">
        <v>0</v>
      </c>
      <c r="C70" s="155">
        <v>0</v>
      </c>
      <c r="D70" s="155">
        <v>0</v>
      </c>
      <c r="E70" s="155">
        <v>0</v>
      </c>
      <c r="F70" s="155">
        <v>0</v>
      </c>
      <c r="G70" s="155">
        <v>0</v>
      </c>
      <c r="H70" s="155">
        <v>0</v>
      </c>
      <c r="I70" s="155">
        <v>0</v>
      </c>
      <c r="J70" s="155">
        <v>0</v>
      </c>
      <c r="K70" s="155">
        <v>0</v>
      </c>
      <c r="L70" s="155">
        <v>0</v>
      </c>
      <c r="M70" s="155">
        <v>0</v>
      </c>
      <c r="N70" s="155">
        <v>0</v>
      </c>
      <c r="O70" s="155">
        <v>0</v>
      </c>
      <c r="P70" s="155">
        <v>0</v>
      </c>
      <c r="Q70" s="155">
        <v>0</v>
      </c>
    </row>
    <row r="71" spans="1:17" x14ac:dyDescent="0.25">
      <c r="A71" s="152" t="s">
        <v>123</v>
      </c>
      <c r="B71" s="151">
        <v>0</v>
      </c>
      <c r="C71" s="151">
        <v>0</v>
      </c>
      <c r="D71" s="151">
        <v>0</v>
      </c>
      <c r="E71" s="151">
        <v>0</v>
      </c>
      <c r="F71" s="151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L71" s="151">
        <v>0</v>
      </c>
      <c r="M71" s="151">
        <v>0</v>
      </c>
      <c r="N71" s="151">
        <v>0</v>
      </c>
      <c r="O71" s="151">
        <v>0</v>
      </c>
      <c r="P71" s="151">
        <v>0</v>
      </c>
      <c r="Q71" s="151">
        <v>0</v>
      </c>
    </row>
    <row r="72" spans="1:17" x14ac:dyDescent="0.25">
      <c r="A72" s="154" t="s">
        <v>30</v>
      </c>
      <c r="B72" s="153">
        <v>0</v>
      </c>
      <c r="C72" s="153">
        <v>0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</row>
    <row r="73" spans="1:17" x14ac:dyDescent="0.25">
      <c r="A73" s="154" t="s">
        <v>125</v>
      </c>
      <c r="B73" s="153">
        <v>0</v>
      </c>
      <c r="C73" s="153">
        <v>0</v>
      </c>
      <c r="D73" s="153">
        <v>0</v>
      </c>
      <c r="E73" s="153">
        <v>0</v>
      </c>
      <c r="F73" s="153">
        <v>0</v>
      </c>
      <c r="G73" s="153">
        <v>0</v>
      </c>
      <c r="H73" s="153">
        <v>0</v>
      </c>
      <c r="I73" s="153">
        <v>0</v>
      </c>
      <c r="J73" s="153">
        <v>0</v>
      </c>
      <c r="K73" s="153">
        <v>0</v>
      </c>
      <c r="L73" s="153">
        <v>0</v>
      </c>
      <c r="M73" s="153">
        <v>0</v>
      </c>
      <c r="N73" s="153">
        <v>0</v>
      </c>
      <c r="O73" s="153">
        <v>0</v>
      </c>
      <c r="P73" s="153">
        <v>0</v>
      </c>
      <c r="Q73" s="153">
        <v>0</v>
      </c>
    </row>
    <row r="74" spans="1:17" x14ac:dyDescent="0.25">
      <c r="A74" s="154" t="s">
        <v>29</v>
      </c>
      <c r="B74" s="153">
        <v>0</v>
      </c>
      <c r="C74" s="153">
        <v>0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</row>
    <row r="75" spans="1:17" x14ac:dyDescent="0.25">
      <c r="A75" s="154" t="s">
        <v>26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</row>
    <row r="76" spans="1:17" x14ac:dyDescent="0.25">
      <c r="A76" s="152" t="s">
        <v>122</v>
      </c>
      <c r="B76" s="151">
        <v>0</v>
      </c>
      <c r="C76" s="151">
        <v>0</v>
      </c>
      <c r="D76" s="151">
        <v>0</v>
      </c>
      <c r="E76" s="151">
        <v>0</v>
      </c>
      <c r="F76" s="151">
        <v>0</v>
      </c>
      <c r="G76" s="151">
        <v>0</v>
      </c>
      <c r="H76" s="151">
        <v>0</v>
      </c>
      <c r="I76" s="151">
        <v>0</v>
      </c>
      <c r="J76" s="151">
        <v>0</v>
      </c>
      <c r="K76" s="151">
        <v>0</v>
      </c>
      <c r="L76" s="151">
        <v>0</v>
      </c>
      <c r="M76" s="151">
        <v>0</v>
      </c>
      <c r="N76" s="151">
        <v>0</v>
      </c>
      <c r="O76" s="151">
        <v>0</v>
      </c>
      <c r="P76" s="151">
        <v>0</v>
      </c>
      <c r="Q76" s="151">
        <v>0</v>
      </c>
    </row>
    <row r="77" spans="1:17" x14ac:dyDescent="0.25">
      <c r="A77" s="156" t="s">
        <v>112</v>
      </c>
      <c r="B77" s="155">
        <v>0</v>
      </c>
      <c r="C77" s="155">
        <v>0</v>
      </c>
      <c r="D77" s="155">
        <v>0</v>
      </c>
      <c r="E77" s="155">
        <v>0</v>
      </c>
      <c r="F77" s="155">
        <v>0</v>
      </c>
      <c r="G77" s="155">
        <v>0</v>
      </c>
      <c r="H77" s="155">
        <v>0</v>
      </c>
      <c r="I77" s="155">
        <v>0</v>
      </c>
      <c r="J77" s="155">
        <v>0</v>
      </c>
      <c r="K77" s="155">
        <v>0</v>
      </c>
      <c r="L77" s="155">
        <v>0</v>
      </c>
      <c r="M77" s="155">
        <v>0</v>
      </c>
      <c r="N77" s="155">
        <v>0</v>
      </c>
      <c r="O77" s="155">
        <v>0</v>
      </c>
      <c r="P77" s="155">
        <v>0</v>
      </c>
      <c r="Q77" s="155">
        <v>0</v>
      </c>
    </row>
    <row r="78" spans="1:17" x14ac:dyDescent="0.25">
      <c r="A78" s="152" t="s">
        <v>121</v>
      </c>
      <c r="B78" s="151">
        <v>0</v>
      </c>
      <c r="C78" s="151">
        <v>0</v>
      </c>
      <c r="D78" s="151">
        <v>0</v>
      </c>
      <c r="E78" s="151">
        <v>0</v>
      </c>
      <c r="F78" s="151">
        <v>0</v>
      </c>
      <c r="G78" s="151">
        <v>0</v>
      </c>
      <c r="H78" s="151">
        <v>0</v>
      </c>
      <c r="I78" s="151">
        <v>0</v>
      </c>
      <c r="J78" s="151">
        <v>0</v>
      </c>
      <c r="K78" s="151">
        <v>0</v>
      </c>
      <c r="L78" s="151">
        <v>0</v>
      </c>
      <c r="M78" s="151">
        <v>0</v>
      </c>
      <c r="N78" s="151">
        <v>0</v>
      </c>
      <c r="O78" s="151">
        <v>0</v>
      </c>
      <c r="P78" s="151">
        <v>0</v>
      </c>
      <c r="Q78" s="151">
        <v>0</v>
      </c>
    </row>
    <row r="79" spans="1:17" x14ac:dyDescent="0.25">
      <c r="A79" s="154" t="s">
        <v>30</v>
      </c>
      <c r="B79" s="153">
        <v>0</v>
      </c>
      <c r="C79" s="153">
        <v>0</v>
      </c>
      <c r="D79" s="153">
        <v>0</v>
      </c>
      <c r="E79" s="153">
        <v>0</v>
      </c>
      <c r="F79" s="153">
        <v>0</v>
      </c>
      <c r="G79" s="153">
        <v>0</v>
      </c>
      <c r="H79" s="153">
        <v>0</v>
      </c>
      <c r="I79" s="153">
        <v>0</v>
      </c>
      <c r="J79" s="153">
        <v>0</v>
      </c>
      <c r="K79" s="153">
        <v>0</v>
      </c>
      <c r="L79" s="153">
        <v>0</v>
      </c>
      <c r="M79" s="153">
        <v>0</v>
      </c>
      <c r="N79" s="153">
        <v>0</v>
      </c>
      <c r="O79" s="153">
        <v>0</v>
      </c>
      <c r="P79" s="153">
        <v>0</v>
      </c>
      <c r="Q79" s="153">
        <v>0</v>
      </c>
    </row>
    <row r="80" spans="1:17" x14ac:dyDescent="0.25">
      <c r="A80" s="154" t="s">
        <v>125</v>
      </c>
      <c r="B80" s="153">
        <v>0</v>
      </c>
      <c r="C80" s="153">
        <v>0</v>
      </c>
      <c r="D80" s="153">
        <v>0</v>
      </c>
      <c r="E80" s="153">
        <v>0</v>
      </c>
      <c r="F80" s="153">
        <v>0</v>
      </c>
      <c r="G80" s="153">
        <v>0</v>
      </c>
      <c r="H80" s="153">
        <v>0</v>
      </c>
      <c r="I80" s="153">
        <v>0</v>
      </c>
      <c r="J80" s="153">
        <v>0</v>
      </c>
      <c r="K80" s="153">
        <v>0</v>
      </c>
      <c r="L80" s="153">
        <v>0</v>
      </c>
      <c r="M80" s="153">
        <v>0</v>
      </c>
      <c r="N80" s="153">
        <v>0</v>
      </c>
      <c r="O80" s="153">
        <v>0</v>
      </c>
      <c r="P80" s="153">
        <v>0</v>
      </c>
      <c r="Q80" s="153">
        <v>0</v>
      </c>
    </row>
    <row r="81" spans="1:17" x14ac:dyDescent="0.25">
      <c r="A81" s="154" t="s">
        <v>26</v>
      </c>
      <c r="B81" s="153">
        <v>0</v>
      </c>
      <c r="C81" s="153">
        <v>0</v>
      </c>
      <c r="D81" s="153">
        <v>0</v>
      </c>
      <c r="E81" s="153">
        <v>0</v>
      </c>
      <c r="F81" s="153">
        <v>0</v>
      </c>
      <c r="G81" s="153">
        <v>0</v>
      </c>
      <c r="H81" s="153">
        <v>0</v>
      </c>
      <c r="I81" s="153">
        <v>0</v>
      </c>
      <c r="J81" s="153">
        <v>0</v>
      </c>
      <c r="K81" s="153">
        <v>0</v>
      </c>
      <c r="L81" s="153">
        <v>0</v>
      </c>
      <c r="M81" s="153">
        <v>0</v>
      </c>
      <c r="N81" s="153">
        <v>0</v>
      </c>
      <c r="O81" s="153">
        <v>0</v>
      </c>
      <c r="P81" s="153">
        <v>0</v>
      </c>
      <c r="Q81" s="153">
        <v>0</v>
      </c>
    </row>
    <row r="82" spans="1:17" x14ac:dyDescent="0.25">
      <c r="A82" s="152" t="s">
        <v>120</v>
      </c>
      <c r="B82" s="151">
        <v>0</v>
      </c>
      <c r="C82" s="151">
        <v>0</v>
      </c>
      <c r="D82" s="151">
        <v>0</v>
      </c>
      <c r="E82" s="151">
        <v>0</v>
      </c>
      <c r="F82" s="151">
        <v>0</v>
      </c>
      <c r="G82" s="151">
        <v>0</v>
      </c>
      <c r="H82" s="151">
        <v>0</v>
      </c>
      <c r="I82" s="151">
        <v>0</v>
      </c>
      <c r="J82" s="151">
        <v>0</v>
      </c>
      <c r="K82" s="151">
        <v>0</v>
      </c>
      <c r="L82" s="151">
        <v>0</v>
      </c>
      <c r="M82" s="151">
        <v>0</v>
      </c>
      <c r="N82" s="151">
        <v>0</v>
      </c>
      <c r="O82" s="151">
        <v>0</v>
      </c>
      <c r="P82" s="151">
        <v>0</v>
      </c>
      <c r="Q82" s="151">
        <v>0</v>
      </c>
    </row>
    <row r="83" spans="1:17" x14ac:dyDescent="0.25">
      <c r="A83" s="150" t="s">
        <v>33</v>
      </c>
      <c r="B83" s="87">
        <v>0</v>
      </c>
      <c r="C83" s="87">
        <v>0</v>
      </c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</row>
    <row r="84" spans="1:17" x14ac:dyDescent="0.25">
      <c r="A84" s="150" t="s">
        <v>31</v>
      </c>
      <c r="B84" s="87">
        <v>0</v>
      </c>
      <c r="C84" s="87">
        <v>0</v>
      </c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</row>
    <row r="85" spans="1:17" x14ac:dyDescent="0.25">
      <c r="A85" s="150" t="s">
        <v>30</v>
      </c>
      <c r="B85" s="87">
        <v>0</v>
      </c>
      <c r="C85" s="87">
        <v>0</v>
      </c>
      <c r="D85" s="87">
        <v>0</v>
      </c>
      <c r="E85" s="87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</row>
    <row r="86" spans="1:17" x14ac:dyDescent="0.25">
      <c r="A86" s="150" t="s">
        <v>125</v>
      </c>
      <c r="B86" s="87">
        <v>0</v>
      </c>
      <c r="C86" s="87">
        <v>0</v>
      </c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</row>
    <row r="87" spans="1:17" x14ac:dyDescent="0.25">
      <c r="A87" s="150" t="s">
        <v>29</v>
      </c>
      <c r="B87" s="87">
        <v>0</v>
      </c>
      <c r="C87" s="87">
        <v>0</v>
      </c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</row>
    <row r="88" spans="1:17" x14ac:dyDescent="0.25">
      <c r="A88" s="150" t="s">
        <v>28</v>
      </c>
      <c r="B88" s="87">
        <v>0</v>
      </c>
      <c r="C88" s="87">
        <v>0</v>
      </c>
      <c r="D88" s="87">
        <v>0</v>
      </c>
      <c r="E88" s="87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</row>
    <row r="89" spans="1:17" x14ac:dyDescent="0.25">
      <c r="A89" s="150" t="s">
        <v>26</v>
      </c>
      <c r="B89" s="87">
        <v>0</v>
      </c>
      <c r="C89" s="87">
        <v>0</v>
      </c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</row>
    <row r="90" spans="1:17" x14ac:dyDescent="0.25">
      <c r="A90" s="150" t="s">
        <v>25</v>
      </c>
      <c r="B90" s="87">
        <v>0</v>
      </c>
      <c r="C90" s="87">
        <v>0</v>
      </c>
      <c r="D90" s="87">
        <v>0</v>
      </c>
      <c r="E90" s="87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</row>
    <row r="91" spans="1:17" x14ac:dyDescent="0.25">
      <c r="A91" s="150" t="s">
        <v>86</v>
      </c>
      <c r="B91" s="87">
        <v>0</v>
      </c>
      <c r="C91" s="87">
        <v>0</v>
      </c>
      <c r="D91" s="87">
        <v>0</v>
      </c>
      <c r="E91" s="87">
        <v>0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0</v>
      </c>
      <c r="O91" s="87">
        <v>0</v>
      </c>
      <c r="P91" s="87">
        <v>0</v>
      </c>
      <c r="Q91" s="87">
        <v>0</v>
      </c>
    </row>
    <row r="92" spans="1:17" x14ac:dyDescent="0.25">
      <c r="A92" s="150" t="s">
        <v>22</v>
      </c>
      <c r="B92" s="87">
        <v>0</v>
      </c>
      <c r="C92" s="87">
        <v>0</v>
      </c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7">
        <v>0</v>
      </c>
      <c r="Q92" s="87">
        <v>0</v>
      </c>
    </row>
    <row r="93" spans="1:17" x14ac:dyDescent="0.25">
      <c r="A93" s="149" t="s">
        <v>119</v>
      </c>
      <c r="B93" s="148">
        <v>0</v>
      </c>
      <c r="C93" s="148">
        <v>0</v>
      </c>
      <c r="D93" s="148">
        <v>0</v>
      </c>
      <c r="E93" s="148">
        <v>0</v>
      </c>
      <c r="F93" s="148">
        <v>0</v>
      </c>
      <c r="G93" s="148">
        <v>0</v>
      </c>
      <c r="H93" s="148">
        <v>0</v>
      </c>
      <c r="I93" s="148">
        <v>0</v>
      </c>
      <c r="J93" s="148">
        <v>0</v>
      </c>
      <c r="K93" s="148">
        <v>0</v>
      </c>
      <c r="L93" s="148">
        <v>0</v>
      </c>
      <c r="M93" s="148">
        <v>0</v>
      </c>
      <c r="N93" s="148">
        <v>0</v>
      </c>
      <c r="O93" s="148">
        <v>0</v>
      </c>
      <c r="P93" s="148">
        <v>0</v>
      </c>
      <c r="Q93" s="148">
        <v>0</v>
      </c>
    </row>
    <row r="94" spans="1:17" hidden="1" x14ac:dyDescent="0.25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x14ac:dyDescent="0.2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ht="12.75" x14ac:dyDescent="0.25">
      <c r="A96" s="98" t="s">
        <v>129</v>
      </c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</row>
    <row r="98" spans="1:17" x14ac:dyDescent="0.25">
      <c r="A98" s="78" t="s">
        <v>46</v>
      </c>
      <c r="B98" s="77">
        <f t="shared" ref="B98:Q98" si="0">SUM(B$99:B$103,B$107:B$108,B$110:B$112,B$105,B$104)</f>
        <v>0</v>
      </c>
      <c r="C98" s="77">
        <f t="shared" si="0"/>
        <v>0</v>
      </c>
      <c r="D98" s="77">
        <f t="shared" si="0"/>
        <v>0</v>
      </c>
      <c r="E98" s="77">
        <f t="shared" si="0"/>
        <v>0</v>
      </c>
      <c r="F98" s="77">
        <f t="shared" si="0"/>
        <v>0</v>
      </c>
      <c r="G98" s="77">
        <f t="shared" si="0"/>
        <v>0</v>
      </c>
      <c r="H98" s="77">
        <f t="shared" si="0"/>
        <v>0</v>
      </c>
      <c r="I98" s="77">
        <f t="shared" si="0"/>
        <v>0</v>
      </c>
      <c r="J98" s="77">
        <f t="shared" si="0"/>
        <v>0</v>
      </c>
      <c r="K98" s="77">
        <f t="shared" si="0"/>
        <v>0</v>
      </c>
      <c r="L98" s="77">
        <f t="shared" si="0"/>
        <v>0</v>
      </c>
      <c r="M98" s="77">
        <f t="shared" si="0"/>
        <v>0</v>
      </c>
      <c r="N98" s="77">
        <f t="shared" si="0"/>
        <v>0</v>
      </c>
      <c r="O98" s="77">
        <f t="shared" si="0"/>
        <v>0</v>
      </c>
      <c r="P98" s="77">
        <f t="shared" si="0"/>
        <v>0</v>
      </c>
      <c r="Q98" s="77">
        <f t="shared" si="0"/>
        <v>0</v>
      </c>
    </row>
    <row r="99" spans="1:17" x14ac:dyDescent="0.25">
      <c r="A99" s="132" t="s">
        <v>83</v>
      </c>
      <c r="B99" s="146">
        <f t="shared" ref="B99:Q99" si="1">IF(B$6=0,0,B$6/B$5)</f>
        <v>0</v>
      </c>
      <c r="C99" s="146">
        <f t="shared" si="1"/>
        <v>0</v>
      </c>
      <c r="D99" s="146">
        <f t="shared" si="1"/>
        <v>0</v>
      </c>
      <c r="E99" s="146">
        <f t="shared" si="1"/>
        <v>0</v>
      </c>
      <c r="F99" s="146">
        <f t="shared" si="1"/>
        <v>0</v>
      </c>
      <c r="G99" s="146">
        <f t="shared" si="1"/>
        <v>0</v>
      </c>
      <c r="H99" s="146">
        <f t="shared" si="1"/>
        <v>0</v>
      </c>
      <c r="I99" s="146">
        <f t="shared" si="1"/>
        <v>0</v>
      </c>
      <c r="J99" s="146">
        <f t="shared" si="1"/>
        <v>0</v>
      </c>
      <c r="K99" s="146">
        <f t="shared" si="1"/>
        <v>0</v>
      </c>
      <c r="L99" s="146">
        <f t="shared" si="1"/>
        <v>0</v>
      </c>
      <c r="M99" s="146">
        <f t="shared" si="1"/>
        <v>0</v>
      </c>
      <c r="N99" s="146">
        <f t="shared" si="1"/>
        <v>0</v>
      </c>
      <c r="O99" s="146">
        <f t="shared" si="1"/>
        <v>0</v>
      </c>
      <c r="P99" s="146">
        <f t="shared" si="1"/>
        <v>0</v>
      </c>
      <c r="Q99" s="146">
        <f t="shared" si="1"/>
        <v>0</v>
      </c>
    </row>
    <row r="100" spans="1:17" x14ac:dyDescent="0.25">
      <c r="A100" s="76" t="s">
        <v>82</v>
      </c>
      <c r="B100" s="145">
        <f t="shared" ref="B100:Q100" si="2">IF(B$7=0,0,B$7/B$5)</f>
        <v>0</v>
      </c>
      <c r="C100" s="145">
        <f t="shared" si="2"/>
        <v>0</v>
      </c>
      <c r="D100" s="145">
        <f t="shared" si="2"/>
        <v>0</v>
      </c>
      <c r="E100" s="145">
        <f t="shared" si="2"/>
        <v>0</v>
      </c>
      <c r="F100" s="145">
        <f t="shared" si="2"/>
        <v>0</v>
      </c>
      <c r="G100" s="145">
        <f t="shared" si="2"/>
        <v>0</v>
      </c>
      <c r="H100" s="145">
        <f t="shared" si="2"/>
        <v>0</v>
      </c>
      <c r="I100" s="145">
        <f t="shared" si="2"/>
        <v>0</v>
      </c>
      <c r="J100" s="145">
        <f t="shared" si="2"/>
        <v>0</v>
      </c>
      <c r="K100" s="145">
        <f t="shared" si="2"/>
        <v>0</v>
      </c>
      <c r="L100" s="145">
        <f t="shared" si="2"/>
        <v>0</v>
      </c>
      <c r="M100" s="145">
        <f t="shared" si="2"/>
        <v>0</v>
      </c>
      <c r="N100" s="145">
        <f t="shared" si="2"/>
        <v>0</v>
      </c>
      <c r="O100" s="145">
        <f t="shared" si="2"/>
        <v>0</v>
      </c>
      <c r="P100" s="145">
        <f t="shared" si="2"/>
        <v>0</v>
      </c>
      <c r="Q100" s="145">
        <f t="shared" si="2"/>
        <v>0</v>
      </c>
    </row>
    <row r="101" spans="1:17" x14ac:dyDescent="0.25">
      <c r="A101" s="76" t="s">
        <v>81</v>
      </c>
      <c r="B101" s="145">
        <f t="shared" ref="B101:Q101" si="3">IF(B$8=0,0,B$8/B$5)</f>
        <v>0</v>
      </c>
      <c r="C101" s="145">
        <f t="shared" si="3"/>
        <v>0</v>
      </c>
      <c r="D101" s="145">
        <f t="shared" si="3"/>
        <v>0</v>
      </c>
      <c r="E101" s="145">
        <f t="shared" si="3"/>
        <v>0</v>
      </c>
      <c r="F101" s="145">
        <f t="shared" si="3"/>
        <v>0</v>
      </c>
      <c r="G101" s="145">
        <f t="shared" si="3"/>
        <v>0</v>
      </c>
      <c r="H101" s="145">
        <f t="shared" si="3"/>
        <v>0</v>
      </c>
      <c r="I101" s="145">
        <f t="shared" si="3"/>
        <v>0</v>
      </c>
      <c r="J101" s="145">
        <f t="shared" si="3"/>
        <v>0</v>
      </c>
      <c r="K101" s="145">
        <f t="shared" si="3"/>
        <v>0</v>
      </c>
      <c r="L101" s="145">
        <f t="shared" si="3"/>
        <v>0</v>
      </c>
      <c r="M101" s="145">
        <f t="shared" si="3"/>
        <v>0</v>
      </c>
      <c r="N101" s="145">
        <f t="shared" si="3"/>
        <v>0</v>
      </c>
      <c r="O101" s="145">
        <f t="shared" si="3"/>
        <v>0</v>
      </c>
      <c r="P101" s="145">
        <f t="shared" si="3"/>
        <v>0</v>
      </c>
      <c r="Q101" s="145">
        <f t="shared" si="3"/>
        <v>0</v>
      </c>
    </row>
    <row r="102" spans="1:17" x14ac:dyDescent="0.25">
      <c r="A102" s="76" t="s">
        <v>80</v>
      </c>
      <c r="B102" s="145">
        <f t="shared" ref="B102:Q102" si="4">IF(B$9=0,0,B$9/B$5)</f>
        <v>0</v>
      </c>
      <c r="C102" s="145">
        <f t="shared" si="4"/>
        <v>0</v>
      </c>
      <c r="D102" s="145">
        <f t="shared" si="4"/>
        <v>0</v>
      </c>
      <c r="E102" s="145">
        <f t="shared" si="4"/>
        <v>0</v>
      </c>
      <c r="F102" s="145">
        <f t="shared" si="4"/>
        <v>0</v>
      </c>
      <c r="G102" s="145">
        <f t="shared" si="4"/>
        <v>0</v>
      </c>
      <c r="H102" s="145">
        <f t="shared" si="4"/>
        <v>0</v>
      </c>
      <c r="I102" s="145">
        <f t="shared" si="4"/>
        <v>0</v>
      </c>
      <c r="J102" s="145">
        <f t="shared" si="4"/>
        <v>0</v>
      </c>
      <c r="K102" s="145">
        <f t="shared" si="4"/>
        <v>0</v>
      </c>
      <c r="L102" s="145">
        <f t="shared" si="4"/>
        <v>0</v>
      </c>
      <c r="M102" s="145">
        <f t="shared" si="4"/>
        <v>0</v>
      </c>
      <c r="N102" s="145">
        <f t="shared" si="4"/>
        <v>0</v>
      </c>
      <c r="O102" s="145">
        <f t="shared" si="4"/>
        <v>0</v>
      </c>
      <c r="P102" s="145">
        <f t="shared" si="4"/>
        <v>0</v>
      </c>
      <c r="Q102" s="145">
        <f t="shared" si="4"/>
        <v>0</v>
      </c>
    </row>
    <row r="103" spans="1:17" x14ac:dyDescent="0.25">
      <c r="A103" s="129" t="s">
        <v>79</v>
      </c>
      <c r="B103" s="144">
        <f t="shared" ref="B103:Q103" si="5">IF(B$10=0,0,B$10/B$5)</f>
        <v>0</v>
      </c>
      <c r="C103" s="144">
        <f t="shared" si="5"/>
        <v>0</v>
      </c>
      <c r="D103" s="144">
        <f t="shared" si="5"/>
        <v>0</v>
      </c>
      <c r="E103" s="144">
        <f t="shared" si="5"/>
        <v>0</v>
      </c>
      <c r="F103" s="144">
        <f t="shared" si="5"/>
        <v>0</v>
      </c>
      <c r="G103" s="144">
        <f t="shared" si="5"/>
        <v>0</v>
      </c>
      <c r="H103" s="144">
        <f t="shared" si="5"/>
        <v>0</v>
      </c>
      <c r="I103" s="144">
        <f t="shared" si="5"/>
        <v>0</v>
      </c>
      <c r="J103" s="144">
        <f t="shared" si="5"/>
        <v>0</v>
      </c>
      <c r="K103" s="144">
        <f t="shared" si="5"/>
        <v>0</v>
      </c>
      <c r="L103" s="144">
        <f t="shared" si="5"/>
        <v>0</v>
      </c>
      <c r="M103" s="144">
        <f t="shared" si="5"/>
        <v>0</v>
      </c>
      <c r="N103" s="144">
        <f t="shared" si="5"/>
        <v>0</v>
      </c>
      <c r="O103" s="144">
        <f t="shared" si="5"/>
        <v>0</v>
      </c>
      <c r="P103" s="144">
        <f t="shared" si="5"/>
        <v>0</v>
      </c>
      <c r="Q103" s="144">
        <f t="shared" si="5"/>
        <v>0</v>
      </c>
    </row>
    <row r="104" spans="1:17" x14ac:dyDescent="0.25">
      <c r="A104" s="127" t="s">
        <v>117</v>
      </c>
      <c r="B104" s="143">
        <f t="shared" ref="B104:Q104" si="6">IF(B$15=0,0,B$15/B$5)</f>
        <v>0</v>
      </c>
      <c r="C104" s="143">
        <f t="shared" si="6"/>
        <v>0</v>
      </c>
      <c r="D104" s="143">
        <f t="shared" si="6"/>
        <v>0</v>
      </c>
      <c r="E104" s="143">
        <f t="shared" si="6"/>
        <v>0</v>
      </c>
      <c r="F104" s="143">
        <f t="shared" si="6"/>
        <v>0</v>
      </c>
      <c r="G104" s="143">
        <f t="shared" si="6"/>
        <v>0</v>
      </c>
      <c r="H104" s="143">
        <f t="shared" si="6"/>
        <v>0</v>
      </c>
      <c r="I104" s="143">
        <f t="shared" si="6"/>
        <v>0</v>
      </c>
      <c r="J104" s="143">
        <f t="shared" si="6"/>
        <v>0</v>
      </c>
      <c r="K104" s="143">
        <f t="shared" si="6"/>
        <v>0</v>
      </c>
      <c r="L104" s="143">
        <f t="shared" si="6"/>
        <v>0</v>
      </c>
      <c r="M104" s="143">
        <f t="shared" si="6"/>
        <v>0</v>
      </c>
      <c r="N104" s="143">
        <f t="shared" si="6"/>
        <v>0</v>
      </c>
      <c r="O104" s="143">
        <f t="shared" si="6"/>
        <v>0</v>
      </c>
      <c r="P104" s="143">
        <f t="shared" si="6"/>
        <v>0</v>
      </c>
      <c r="Q104" s="143">
        <f t="shared" si="6"/>
        <v>0</v>
      </c>
    </row>
    <row r="105" spans="1:17" x14ac:dyDescent="0.25">
      <c r="A105" s="127" t="s">
        <v>116</v>
      </c>
      <c r="B105" s="143">
        <f t="shared" ref="B105:Q105" si="7">IF(B$21=0,0,B$21/B$5)</f>
        <v>0</v>
      </c>
      <c r="C105" s="143">
        <f t="shared" si="7"/>
        <v>0</v>
      </c>
      <c r="D105" s="143">
        <f t="shared" si="7"/>
        <v>0</v>
      </c>
      <c r="E105" s="143">
        <f t="shared" si="7"/>
        <v>0</v>
      </c>
      <c r="F105" s="143">
        <f t="shared" si="7"/>
        <v>0</v>
      </c>
      <c r="G105" s="143">
        <f t="shared" si="7"/>
        <v>0</v>
      </c>
      <c r="H105" s="143">
        <f t="shared" si="7"/>
        <v>0</v>
      </c>
      <c r="I105" s="143">
        <f t="shared" si="7"/>
        <v>0</v>
      </c>
      <c r="J105" s="143">
        <f t="shared" si="7"/>
        <v>0</v>
      </c>
      <c r="K105" s="143">
        <f t="shared" si="7"/>
        <v>0</v>
      </c>
      <c r="L105" s="143">
        <f t="shared" si="7"/>
        <v>0</v>
      </c>
      <c r="M105" s="143">
        <f t="shared" si="7"/>
        <v>0</v>
      </c>
      <c r="N105" s="143">
        <f t="shared" si="7"/>
        <v>0</v>
      </c>
      <c r="O105" s="143">
        <f t="shared" si="7"/>
        <v>0</v>
      </c>
      <c r="P105" s="143">
        <f t="shared" si="7"/>
        <v>0</v>
      </c>
      <c r="Q105" s="143">
        <f t="shared" si="7"/>
        <v>0</v>
      </c>
    </row>
    <row r="106" spans="1:17" x14ac:dyDescent="0.25">
      <c r="A106" s="127" t="s">
        <v>113</v>
      </c>
      <c r="B106" s="143">
        <f t="shared" ref="B106:Q106" si="8">IF(B$27=0,0,B$27/B$5)</f>
        <v>0</v>
      </c>
      <c r="C106" s="143">
        <f t="shared" si="8"/>
        <v>0</v>
      </c>
      <c r="D106" s="143">
        <f t="shared" si="8"/>
        <v>0</v>
      </c>
      <c r="E106" s="143">
        <f t="shared" si="8"/>
        <v>0</v>
      </c>
      <c r="F106" s="143">
        <f t="shared" si="8"/>
        <v>0</v>
      </c>
      <c r="G106" s="143">
        <f t="shared" si="8"/>
        <v>0</v>
      </c>
      <c r="H106" s="143">
        <f t="shared" si="8"/>
        <v>0</v>
      </c>
      <c r="I106" s="143">
        <f t="shared" si="8"/>
        <v>0</v>
      </c>
      <c r="J106" s="143">
        <f t="shared" si="8"/>
        <v>0</v>
      </c>
      <c r="K106" s="143">
        <f t="shared" si="8"/>
        <v>0</v>
      </c>
      <c r="L106" s="143">
        <f t="shared" si="8"/>
        <v>0</v>
      </c>
      <c r="M106" s="143">
        <f t="shared" si="8"/>
        <v>0</v>
      </c>
      <c r="N106" s="143">
        <f t="shared" si="8"/>
        <v>0</v>
      </c>
      <c r="O106" s="143">
        <f t="shared" si="8"/>
        <v>0</v>
      </c>
      <c r="P106" s="143">
        <f t="shared" si="8"/>
        <v>0</v>
      </c>
      <c r="Q106" s="143">
        <f t="shared" si="8"/>
        <v>0</v>
      </c>
    </row>
    <row r="107" spans="1:17" x14ac:dyDescent="0.25">
      <c r="A107" s="142" t="s">
        <v>123</v>
      </c>
      <c r="B107" s="141">
        <f t="shared" ref="B107:Q107" si="9">IF(B$28=0,0,B$28/B$5)</f>
        <v>0</v>
      </c>
      <c r="C107" s="141">
        <f t="shared" si="9"/>
        <v>0</v>
      </c>
      <c r="D107" s="141">
        <f t="shared" si="9"/>
        <v>0</v>
      </c>
      <c r="E107" s="141">
        <f t="shared" si="9"/>
        <v>0</v>
      </c>
      <c r="F107" s="141">
        <f t="shared" si="9"/>
        <v>0</v>
      </c>
      <c r="G107" s="141">
        <f t="shared" si="9"/>
        <v>0</v>
      </c>
      <c r="H107" s="141">
        <f t="shared" si="9"/>
        <v>0</v>
      </c>
      <c r="I107" s="141">
        <f t="shared" si="9"/>
        <v>0</v>
      </c>
      <c r="J107" s="141">
        <f t="shared" si="9"/>
        <v>0</v>
      </c>
      <c r="K107" s="141">
        <f t="shared" si="9"/>
        <v>0</v>
      </c>
      <c r="L107" s="141">
        <f t="shared" si="9"/>
        <v>0</v>
      </c>
      <c r="M107" s="141">
        <f t="shared" si="9"/>
        <v>0</v>
      </c>
      <c r="N107" s="141">
        <f t="shared" si="9"/>
        <v>0</v>
      </c>
      <c r="O107" s="141">
        <f t="shared" si="9"/>
        <v>0</v>
      </c>
      <c r="P107" s="141">
        <f t="shared" si="9"/>
        <v>0</v>
      </c>
      <c r="Q107" s="141">
        <f t="shared" si="9"/>
        <v>0</v>
      </c>
    </row>
    <row r="108" spans="1:17" x14ac:dyDescent="0.25">
      <c r="A108" s="142" t="s">
        <v>122</v>
      </c>
      <c r="B108" s="141">
        <f t="shared" ref="B108:Q108" si="10">IF(B$33=0,0,B$33/B$5)</f>
        <v>0</v>
      </c>
      <c r="C108" s="141">
        <f t="shared" si="10"/>
        <v>0</v>
      </c>
      <c r="D108" s="141">
        <f t="shared" si="10"/>
        <v>0</v>
      </c>
      <c r="E108" s="141">
        <f t="shared" si="10"/>
        <v>0</v>
      </c>
      <c r="F108" s="141">
        <f t="shared" si="10"/>
        <v>0</v>
      </c>
      <c r="G108" s="141">
        <f t="shared" si="10"/>
        <v>0</v>
      </c>
      <c r="H108" s="141">
        <f t="shared" si="10"/>
        <v>0</v>
      </c>
      <c r="I108" s="141">
        <f t="shared" si="10"/>
        <v>0</v>
      </c>
      <c r="J108" s="141">
        <f t="shared" si="10"/>
        <v>0</v>
      </c>
      <c r="K108" s="141">
        <f t="shared" si="10"/>
        <v>0</v>
      </c>
      <c r="L108" s="141">
        <f t="shared" si="10"/>
        <v>0</v>
      </c>
      <c r="M108" s="141">
        <f t="shared" si="10"/>
        <v>0</v>
      </c>
      <c r="N108" s="141">
        <f t="shared" si="10"/>
        <v>0</v>
      </c>
      <c r="O108" s="141">
        <f t="shared" si="10"/>
        <v>0</v>
      </c>
      <c r="P108" s="141">
        <f t="shared" si="10"/>
        <v>0</v>
      </c>
      <c r="Q108" s="141">
        <f t="shared" si="10"/>
        <v>0</v>
      </c>
    </row>
    <row r="109" spans="1:17" x14ac:dyDescent="0.25">
      <c r="A109" s="127" t="s">
        <v>112</v>
      </c>
      <c r="B109" s="143">
        <f t="shared" ref="B109:Q109" si="11">IF(B$34=0,0,B$34/B$5)</f>
        <v>0</v>
      </c>
      <c r="C109" s="143">
        <f t="shared" si="11"/>
        <v>0</v>
      </c>
      <c r="D109" s="143">
        <f t="shared" si="11"/>
        <v>0</v>
      </c>
      <c r="E109" s="143">
        <f t="shared" si="11"/>
        <v>0</v>
      </c>
      <c r="F109" s="143">
        <f t="shared" si="11"/>
        <v>0</v>
      </c>
      <c r="G109" s="143">
        <f t="shared" si="11"/>
        <v>0</v>
      </c>
      <c r="H109" s="143">
        <f t="shared" si="11"/>
        <v>0</v>
      </c>
      <c r="I109" s="143">
        <f t="shared" si="11"/>
        <v>0</v>
      </c>
      <c r="J109" s="143">
        <f t="shared" si="11"/>
        <v>0</v>
      </c>
      <c r="K109" s="143">
        <f t="shared" si="11"/>
        <v>0</v>
      </c>
      <c r="L109" s="143">
        <f t="shared" si="11"/>
        <v>0</v>
      </c>
      <c r="M109" s="143">
        <f t="shared" si="11"/>
        <v>0</v>
      </c>
      <c r="N109" s="143">
        <f t="shared" si="11"/>
        <v>0</v>
      </c>
      <c r="O109" s="143">
        <f t="shared" si="11"/>
        <v>0</v>
      </c>
      <c r="P109" s="143">
        <f t="shared" si="11"/>
        <v>0</v>
      </c>
      <c r="Q109" s="143">
        <f t="shared" si="11"/>
        <v>0</v>
      </c>
    </row>
    <row r="110" spans="1:17" x14ac:dyDescent="0.25">
      <c r="A110" s="142" t="s">
        <v>121</v>
      </c>
      <c r="B110" s="141">
        <f t="shared" ref="B110:Q110" si="12">IF(B$35=0,0,B$35/B$5)</f>
        <v>0</v>
      </c>
      <c r="C110" s="141">
        <f t="shared" si="12"/>
        <v>0</v>
      </c>
      <c r="D110" s="141">
        <f t="shared" si="12"/>
        <v>0</v>
      </c>
      <c r="E110" s="141">
        <f t="shared" si="12"/>
        <v>0</v>
      </c>
      <c r="F110" s="141">
        <f t="shared" si="12"/>
        <v>0</v>
      </c>
      <c r="G110" s="141">
        <f t="shared" si="12"/>
        <v>0</v>
      </c>
      <c r="H110" s="141">
        <f t="shared" si="12"/>
        <v>0</v>
      </c>
      <c r="I110" s="141">
        <f t="shared" si="12"/>
        <v>0</v>
      </c>
      <c r="J110" s="141">
        <f t="shared" si="12"/>
        <v>0</v>
      </c>
      <c r="K110" s="141">
        <f t="shared" si="12"/>
        <v>0</v>
      </c>
      <c r="L110" s="141">
        <f t="shared" si="12"/>
        <v>0</v>
      </c>
      <c r="M110" s="141">
        <f t="shared" si="12"/>
        <v>0</v>
      </c>
      <c r="N110" s="141">
        <f t="shared" si="12"/>
        <v>0</v>
      </c>
      <c r="O110" s="141">
        <f t="shared" si="12"/>
        <v>0</v>
      </c>
      <c r="P110" s="141">
        <f t="shared" si="12"/>
        <v>0</v>
      </c>
      <c r="Q110" s="141">
        <f t="shared" si="12"/>
        <v>0</v>
      </c>
    </row>
    <row r="111" spans="1:17" x14ac:dyDescent="0.25">
      <c r="A111" s="142" t="s">
        <v>120</v>
      </c>
      <c r="B111" s="141">
        <f t="shared" ref="B111:Q111" si="13">IF(B$39=0,0,B$39/B$5)</f>
        <v>0</v>
      </c>
      <c r="C111" s="141">
        <f t="shared" si="13"/>
        <v>0</v>
      </c>
      <c r="D111" s="141">
        <f t="shared" si="13"/>
        <v>0</v>
      </c>
      <c r="E111" s="141">
        <f t="shared" si="13"/>
        <v>0</v>
      </c>
      <c r="F111" s="141">
        <f t="shared" si="13"/>
        <v>0</v>
      </c>
      <c r="G111" s="141">
        <f t="shared" si="13"/>
        <v>0</v>
      </c>
      <c r="H111" s="141">
        <f t="shared" si="13"/>
        <v>0</v>
      </c>
      <c r="I111" s="141">
        <f t="shared" si="13"/>
        <v>0</v>
      </c>
      <c r="J111" s="141">
        <f t="shared" si="13"/>
        <v>0</v>
      </c>
      <c r="K111" s="141">
        <f t="shared" si="13"/>
        <v>0</v>
      </c>
      <c r="L111" s="141">
        <f t="shared" si="13"/>
        <v>0</v>
      </c>
      <c r="M111" s="141">
        <f t="shared" si="13"/>
        <v>0</v>
      </c>
      <c r="N111" s="141">
        <f t="shared" si="13"/>
        <v>0</v>
      </c>
      <c r="O111" s="141">
        <f t="shared" si="13"/>
        <v>0</v>
      </c>
      <c r="P111" s="141">
        <f t="shared" si="13"/>
        <v>0</v>
      </c>
      <c r="Q111" s="141">
        <f t="shared" si="13"/>
        <v>0</v>
      </c>
    </row>
    <row r="112" spans="1:17" x14ac:dyDescent="0.25">
      <c r="A112" s="140" t="s">
        <v>119</v>
      </c>
      <c r="B112" s="139">
        <f t="shared" ref="B112:Q112" si="14">IF(B$50=0,0,B$50/B$5)</f>
        <v>0</v>
      </c>
      <c r="C112" s="139">
        <f t="shared" si="14"/>
        <v>0</v>
      </c>
      <c r="D112" s="139">
        <f t="shared" si="14"/>
        <v>0</v>
      </c>
      <c r="E112" s="139">
        <f t="shared" si="14"/>
        <v>0</v>
      </c>
      <c r="F112" s="139">
        <f t="shared" si="14"/>
        <v>0</v>
      </c>
      <c r="G112" s="139">
        <f t="shared" si="14"/>
        <v>0</v>
      </c>
      <c r="H112" s="139">
        <f t="shared" si="14"/>
        <v>0</v>
      </c>
      <c r="I112" s="139">
        <f t="shared" si="14"/>
        <v>0</v>
      </c>
      <c r="J112" s="139">
        <f t="shared" si="14"/>
        <v>0</v>
      </c>
      <c r="K112" s="139">
        <f t="shared" si="14"/>
        <v>0</v>
      </c>
      <c r="L112" s="139">
        <f t="shared" si="14"/>
        <v>0</v>
      </c>
      <c r="M112" s="139">
        <f t="shared" si="14"/>
        <v>0</v>
      </c>
      <c r="N112" s="139">
        <f t="shared" si="14"/>
        <v>0</v>
      </c>
      <c r="O112" s="139">
        <f t="shared" si="14"/>
        <v>0</v>
      </c>
      <c r="P112" s="139">
        <f t="shared" si="14"/>
        <v>0</v>
      </c>
      <c r="Q112" s="139">
        <f t="shared" si="14"/>
        <v>0</v>
      </c>
    </row>
    <row r="113" spans="1:17" hidden="1" x14ac:dyDescent="0.25"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</row>
    <row r="114" spans="1:17" x14ac:dyDescent="0.25"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</row>
    <row r="115" spans="1:17" x14ac:dyDescent="0.25">
      <c r="A115" s="78" t="s">
        <v>45</v>
      </c>
      <c r="B115" s="77">
        <f t="shared" ref="B115:Q115" si="15">SUM(B$116:B$120,B$124:B$125,B$127:B$129,B$122,B$121)</f>
        <v>0</v>
      </c>
      <c r="C115" s="77">
        <f t="shared" si="15"/>
        <v>0</v>
      </c>
      <c r="D115" s="77">
        <f t="shared" si="15"/>
        <v>0</v>
      </c>
      <c r="E115" s="77">
        <f t="shared" si="15"/>
        <v>0</v>
      </c>
      <c r="F115" s="77">
        <f t="shared" si="15"/>
        <v>0</v>
      </c>
      <c r="G115" s="77">
        <f t="shared" si="15"/>
        <v>0</v>
      </c>
      <c r="H115" s="77">
        <f t="shared" si="15"/>
        <v>0</v>
      </c>
      <c r="I115" s="77">
        <f t="shared" si="15"/>
        <v>0</v>
      </c>
      <c r="J115" s="77">
        <f t="shared" si="15"/>
        <v>0</v>
      </c>
      <c r="K115" s="77">
        <f t="shared" si="15"/>
        <v>0</v>
      </c>
      <c r="L115" s="77">
        <f t="shared" si="15"/>
        <v>0</v>
      </c>
      <c r="M115" s="77">
        <f t="shared" si="15"/>
        <v>0</v>
      </c>
      <c r="N115" s="77">
        <f t="shared" si="15"/>
        <v>0</v>
      </c>
      <c r="O115" s="77">
        <f t="shared" si="15"/>
        <v>0</v>
      </c>
      <c r="P115" s="77">
        <f t="shared" si="15"/>
        <v>0</v>
      </c>
      <c r="Q115" s="77">
        <f t="shared" si="15"/>
        <v>0</v>
      </c>
    </row>
    <row r="116" spans="1:17" x14ac:dyDescent="0.25">
      <c r="A116" s="132" t="s">
        <v>83</v>
      </c>
      <c r="B116" s="146">
        <f t="shared" ref="B116:Q116" si="16">IF(B$54=0,0,B$54/B$53)</f>
        <v>0</v>
      </c>
      <c r="C116" s="146">
        <f t="shared" si="16"/>
        <v>0</v>
      </c>
      <c r="D116" s="146">
        <f t="shared" si="16"/>
        <v>0</v>
      </c>
      <c r="E116" s="146">
        <f t="shared" si="16"/>
        <v>0</v>
      </c>
      <c r="F116" s="146">
        <f t="shared" si="16"/>
        <v>0</v>
      </c>
      <c r="G116" s="146">
        <f t="shared" si="16"/>
        <v>0</v>
      </c>
      <c r="H116" s="146">
        <f t="shared" si="16"/>
        <v>0</v>
      </c>
      <c r="I116" s="146">
        <f t="shared" si="16"/>
        <v>0</v>
      </c>
      <c r="J116" s="146">
        <f t="shared" si="16"/>
        <v>0</v>
      </c>
      <c r="K116" s="146">
        <f t="shared" si="16"/>
        <v>0</v>
      </c>
      <c r="L116" s="146">
        <f t="shared" si="16"/>
        <v>0</v>
      </c>
      <c r="M116" s="146">
        <f t="shared" si="16"/>
        <v>0</v>
      </c>
      <c r="N116" s="146">
        <f t="shared" si="16"/>
        <v>0</v>
      </c>
      <c r="O116" s="146">
        <f t="shared" si="16"/>
        <v>0</v>
      </c>
      <c r="P116" s="146">
        <f t="shared" si="16"/>
        <v>0</v>
      </c>
      <c r="Q116" s="146">
        <f t="shared" si="16"/>
        <v>0</v>
      </c>
    </row>
    <row r="117" spans="1:17" x14ac:dyDescent="0.25">
      <c r="A117" s="76" t="s">
        <v>82</v>
      </c>
      <c r="B117" s="145">
        <f t="shared" ref="B117:Q117" si="17">IF(B$55=0,0,B$55/B$53)</f>
        <v>0</v>
      </c>
      <c r="C117" s="145">
        <f t="shared" si="17"/>
        <v>0</v>
      </c>
      <c r="D117" s="145">
        <f t="shared" si="17"/>
        <v>0</v>
      </c>
      <c r="E117" s="145">
        <f t="shared" si="17"/>
        <v>0</v>
      </c>
      <c r="F117" s="145">
        <f t="shared" si="17"/>
        <v>0</v>
      </c>
      <c r="G117" s="145">
        <f t="shared" si="17"/>
        <v>0</v>
      </c>
      <c r="H117" s="145">
        <f t="shared" si="17"/>
        <v>0</v>
      </c>
      <c r="I117" s="145">
        <f t="shared" si="17"/>
        <v>0</v>
      </c>
      <c r="J117" s="145">
        <f t="shared" si="17"/>
        <v>0</v>
      </c>
      <c r="K117" s="145">
        <f t="shared" si="17"/>
        <v>0</v>
      </c>
      <c r="L117" s="145">
        <f t="shared" si="17"/>
        <v>0</v>
      </c>
      <c r="M117" s="145">
        <f t="shared" si="17"/>
        <v>0</v>
      </c>
      <c r="N117" s="145">
        <f t="shared" si="17"/>
        <v>0</v>
      </c>
      <c r="O117" s="145">
        <f t="shared" si="17"/>
        <v>0</v>
      </c>
      <c r="P117" s="145">
        <f t="shared" si="17"/>
        <v>0</v>
      </c>
      <c r="Q117" s="145">
        <f t="shared" si="17"/>
        <v>0</v>
      </c>
    </row>
    <row r="118" spans="1:17" x14ac:dyDescent="0.25">
      <c r="A118" s="76" t="s">
        <v>81</v>
      </c>
      <c r="B118" s="145">
        <f t="shared" ref="B118:Q118" si="18">IF(B$56=0,0,B$56/B$53)</f>
        <v>0</v>
      </c>
      <c r="C118" s="145">
        <f t="shared" si="18"/>
        <v>0</v>
      </c>
      <c r="D118" s="145">
        <f t="shared" si="18"/>
        <v>0</v>
      </c>
      <c r="E118" s="145">
        <f t="shared" si="18"/>
        <v>0</v>
      </c>
      <c r="F118" s="145">
        <f t="shared" si="18"/>
        <v>0</v>
      </c>
      <c r="G118" s="145">
        <f t="shared" si="18"/>
        <v>0</v>
      </c>
      <c r="H118" s="145">
        <f t="shared" si="18"/>
        <v>0</v>
      </c>
      <c r="I118" s="145">
        <f t="shared" si="18"/>
        <v>0</v>
      </c>
      <c r="J118" s="145">
        <f t="shared" si="18"/>
        <v>0</v>
      </c>
      <c r="K118" s="145">
        <f t="shared" si="18"/>
        <v>0</v>
      </c>
      <c r="L118" s="145">
        <f t="shared" si="18"/>
        <v>0</v>
      </c>
      <c r="M118" s="145">
        <f t="shared" si="18"/>
        <v>0</v>
      </c>
      <c r="N118" s="145">
        <f t="shared" si="18"/>
        <v>0</v>
      </c>
      <c r="O118" s="145">
        <f t="shared" si="18"/>
        <v>0</v>
      </c>
      <c r="P118" s="145">
        <f t="shared" si="18"/>
        <v>0</v>
      </c>
      <c r="Q118" s="145">
        <f t="shared" si="18"/>
        <v>0</v>
      </c>
    </row>
    <row r="119" spans="1:17" x14ac:dyDescent="0.25">
      <c r="A119" s="76" t="s">
        <v>80</v>
      </c>
      <c r="B119" s="145">
        <f t="shared" ref="B119:Q119" si="19">IF(B$57=0,0,B$57/B$53)</f>
        <v>0</v>
      </c>
      <c r="C119" s="145">
        <f t="shared" si="19"/>
        <v>0</v>
      </c>
      <c r="D119" s="145">
        <f t="shared" si="19"/>
        <v>0</v>
      </c>
      <c r="E119" s="145">
        <f t="shared" si="19"/>
        <v>0</v>
      </c>
      <c r="F119" s="145">
        <f t="shared" si="19"/>
        <v>0</v>
      </c>
      <c r="G119" s="145">
        <f t="shared" si="19"/>
        <v>0</v>
      </c>
      <c r="H119" s="145">
        <f t="shared" si="19"/>
        <v>0</v>
      </c>
      <c r="I119" s="145">
        <f t="shared" si="19"/>
        <v>0</v>
      </c>
      <c r="J119" s="145">
        <f t="shared" si="19"/>
        <v>0</v>
      </c>
      <c r="K119" s="145">
        <f t="shared" si="19"/>
        <v>0</v>
      </c>
      <c r="L119" s="145">
        <f t="shared" si="19"/>
        <v>0</v>
      </c>
      <c r="M119" s="145">
        <f t="shared" si="19"/>
        <v>0</v>
      </c>
      <c r="N119" s="145">
        <f t="shared" si="19"/>
        <v>0</v>
      </c>
      <c r="O119" s="145">
        <f t="shared" si="19"/>
        <v>0</v>
      </c>
      <c r="P119" s="145">
        <f t="shared" si="19"/>
        <v>0</v>
      </c>
      <c r="Q119" s="145">
        <f t="shared" si="19"/>
        <v>0</v>
      </c>
    </row>
    <row r="120" spans="1:17" x14ac:dyDescent="0.25">
      <c r="A120" s="129" t="s">
        <v>79</v>
      </c>
      <c r="B120" s="144">
        <f t="shared" ref="B120:Q120" si="20">IF(B$58=0,0,B$58/B$53)</f>
        <v>0</v>
      </c>
      <c r="C120" s="144">
        <f t="shared" si="20"/>
        <v>0</v>
      </c>
      <c r="D120" s="144">
        <f t="shared" si="20"/>
        <v>0</v>
      </c>
      <c r="E120" s="144">
        <f t="shared" si="20"/>
        <v>0</v>
      </c>
      <c r="F120" s="144">
        <f t="shared" si="20"/>
        <v>0</v>
      </c>
      <c r="G120" s="144">
        <f t="shared" si="20"/>
        <v>0</v>
      </c>
      <c r="H120" s="144">
        <f t="shared" si="20"/>
        <v>0</v>
      </c>
      <c r="I120" s="144">
        <f t="shared" si="20"/>
        <v>0</v>
      </c>
      <c r="J120" s="144">
        <f t="shared" si="20"/>
        <v>0</v>
      </c>
      <c r="K120" s="144">
        <f t="shared" si="20"/>
        <v>0</v>
      </c>
      <c r="L120" s="144">
        <f t="shared" si="20"/>
        <v>0</v>
      </c>
      <c r="M120" s="144">
        <f t="shared" si="20"/>
        <v>0</v>
      </c>
      <c r="N120" s="144">
        <f t="shared" si="20"/>
        <v>0</v>
      </c>
      <c r="O120" s="144">
        <f t="shared" si="20"/>
        <v>0</v>
      </c>
      <c r="P120" s="144">
        <f t="shared" si="20"/>
        <v>0</v>
      </c>
      <c r="Q120" s="144">
        <f t="shared" si="20"/>
        <v>0</v>
      </c>
    </row>
    <row r="121" spans="1:17" x14ac:dyDescent="0.25">
      <c r="A121" s="127" t="s">
        <v>115</v>
      </c>
      <c r="B121" s="143">
        <f t="shared" ref="B121:Q121" si="21">IF(B$63=0,0,B$63/B$53)</f>
        <v>0</v>
      </c>
      <c r="C121" s="143">
        <f t="shared" si="21"/>
        <v>0</v>
      </c>
      <c r="D121" s="143">
        <f t="shared" si="21"/>
        <v>0</v>
      </c>
      <c r="E121" s="143">
        <f t="shared" si="21"/>
        <v>0</v>
      </c>
      <c r="F121" s="143">
        <f t="shared" si="21"/>
        <v>0</v>
      </c>
      <c r="G121" s="143">
        <f t="shared" si="21"/>
        <v>0</v>
      </c>
      <c r="H121" s="143">
        <f t="shared" si="21"/>
        <v>0</v>
      </c>
      <c r="I121" s="143">
        <f t="shared" si="21"/>
        <v>0</v>
      </c>
      <c r="J121" s="143">
        <f t="shared" si="21"/>
        <v>0</v>
      </c>
      <c r="K121" s="143">
        <f t="shared" si="21"/>
        <v>0</v>
      </c>
      <c r="L121" s="143">
        <f t="shared" si="21"/>
        <v>0</v>
      </c>
      <c r="M121" s="143">
        <f t="shared" si="21"/>
        <v>0</v>
      </c>
      <c r="N121" s="143">
        <f t="shared" si="21"/>
        <v>0</v>
      </c>
      <c r="O121" s="143">
        <f t="shared" si="21"/>
        <v>0</v>
      </c>
      <c r="P121" s="143">
        <f t="shared" si="21"/>
        <v>0</v>
      </c>
      <c r="Q121" s="143">
        <f t="shared" si="21"/>
        <v>0</v>
      </c>
    </row>
    <row r="122" spans="1:17" x14ac:dyDescent="0.25">
      <c r="A122" s="127" t="s">
        <v>114</v>
      </c>
      <c r="B122" s="143">
        <f t="shared" ref="B122:Q122" si="22">IF(B$69=0,0,B$69/B$53)</f>
        <v>0</v>
      </c>
      <c r="C122" s="143">
        <f t="shared" si="22"/>
        <v>0</v>
      </c>
      <c r="D122" s="143">
        <f t="shared" si="22"/>
        <v>0</v>
      </c>
      <c r="E122" s="143">
        <f t="shared" si="22"/>
        <v>0</v>
      </c>
      <c r="F122" s="143">
        <f t="shared" si="22"/>
        <v>0</v>
      </c>
      <c r="G122" s="143">
        <f t="shared" si="22"/>
        <v>0</v>
      </c>
      <c r="H122" s="143">
        <f t="shared" si="22"/>
        <v>0</v>
      </c>
      <c r="I122" s="143">
        <f t="shared" si="22"/>
        <v>0</v>
      </c>
      <c r="J122" s="143">
        <f t="shared" si="22"/>
        <v>0</v>
      </c>
      <c r="K122" s="143">
        <f t="shared" si="22"/>
        <v>0</v>
      </c>
      <c r="L122" s="143">
        <f t="shared" si="22"/>
        <v>0</v>
      </c>
      <c r="M122" s="143">
        <f t="shared" si="22"/>
        <v>0</v>
      </c>
      <c r="N122" s="143">
        <f t="shared" si="22"/>
        <v>0</v>
      </c>
      <c r="O122" s="143">
        <f t="shared" si="22"/>
        <v>0</v>
      </c>
      <c r="P122" s="143">
        <f t="shared" si="22"/>
        <v>0</v>
      </c>
      <c r="Q122" s="143">
        <f t="shared" si="22"/>
        <v>0</v>
      </c>
    </row>
    <row r="123" spans="1:17" x14ac:dyDescent="0.25">
      <c r="A123" s="127" t="s">
        <v>113</v>
      </c>
      <c r="B123" s="143">
        <f t="shared" ref="B123:Q123" si="23">IF(B$70=0,0,B$70/B$53)</f>
        <v>0</v>
      </c>
      <c r="C123" s="143">
        <f t="shared" si="23"/>
        <v>0</v>
      </c>
      <c r="D123" s="143">
        <f t="shared" si="23"/>
        <v>0</v>
      </c>
      <c r="E123" s="143">
        <f t="shared" si="23"/>
        <v>0</v>
      </c>
      <c r="F123" s="143">
        <f t="shared" si="23"/>
        <v>0</v>
      </c>
      <c r="G123" s="143">
        <f t="shared" si="23"/>
        <v>0</v>
      </c>
      <c r="H123" s="143">
        <f t="shared" si="23"/>
        <v>0</v>
      </c>
      <c r="I123" s="143">
        <f t="shared" si="23"/>
        <v>0</v>
      </c>
      <c r="J123" s="143">
        <f t="shared" si="23"/>
        <v>0</v>
      </c>
      <c r="K123" s="143">
        <f t="shared" si="23"/>
        <v>0</v>
      </c>
      <c r="L123" s="143">
        <f t="shared" si="23"/>
        <v>0</v>
      </c>
      <c r="M123" s="143">
        <f t="shared" si="23"/>
        <v>0</v>
      </c>
      <c r="N123" s="143">
        <f t="shared" si="23"/>
        <v>0</v>
      </c>
      <c r="O123" s="143">
        <f t="shared" si="23"/>
        <v>0</v>
      </c>
      <c r="P123" s="143">
        <f t="shared" si="23"/>
        <v>0</v>
      </c>
      <c r="Q123" s="143">
        <f t="shared" si="23"/>
        <v>0</v>
      </c>
    </row>
    <row r="124" spans="1:17" x14ac:dyDescent="0.25">
      <c r="A124" s="142" t="s">
        <v>123</v>
      </c>
      <c r="B124" s="141">
        <f t="shared" ref="B124:Q124" si="24">IF(B$71=0,0,B$71/B$53)</f>
        <v>0</v>
      </c>
      <c r="C124" s="141">
        <f t="shared" si="24"/>
        <v>0</v>
      </c>
      <c r="D124" s="141">
        <f t="shared" si="24"/>
        <v>0</v>
      </c>
      <c r="E124" s="141">
        <f t="shared" si="24"/>
        <v>0</v>
      </c>
      <c r="F124" s="141">
        <f t="shared" si="24"/>
        <v>0</v>
      </c>
      <c r="G124" s="141">
        <f t="shared" si="24"/>
        <v>0</v>
      </c>
      <c r="H124" s="141">
        <f t="shared" si="24"/>
        <v>0</v>
      </c>
      <c r="I124" s="141">
        <f t="shared" si="24"/>
        <v>0</v>
      </c>
      <c r="J124" s="141">
        <f t="shared" si="24"/>
        <v>0</v>
      </c>
      <c r="K124" s="141">
        <f t="shared" si="24"/>
        <v>0</v>
      </c>
      <c r="L124" s="141">
        <f t="shared" si="24"/>
        <v>0</v>
      </c>
      <c r="M124" s="141">
        <f t="shared" si="24"/>
        <v>0</v>
      </c>
      <c r="N124" s="141">
        <f t="shared" si="24"/>
        <v>0</v>
      </c>
      <c r="O124" s="141">
        <f t="shared" si="24"/>
        <v>0</v>
      </c>
      <c r="P124" s="141">
        <f t="shared" si="24"/>
        <v>0</v>
      </c>
      <c r="Q124" s="141">
        <f t="shared" si="24"/>
        <v>0</v>
      </c>
    </row>
    <row r="125" spans="1:17" x14ac:dyDescent="0.25">
      <c r="A125" s="142" t="s">
        <v>122</v>
      </c>
      <c r="B125" s="141">
        <f t="shared" ref="B125:Q125" si="25">IF(B$76=0,0,B$76/B$53)</f>
        <v>0</v>
      </c>
      <c r="C125" s="141">
        <f t="shared" si="25"/>
        <v>0</v>
      </c>
      <c r="D125" s="141">
        <f t="shared" si="25"/>
        <v>0</v>
      </c>
      <c r="E125" s="141">
        <f t="shared" si="25"/>
        <v>0</v>
      </c>
      <c r="F125" s="141">
        <f t="shared" si="25"/>
        <v>0</v>
      </c>
      <c r="G125" s="141">
        <f t="shared" si="25"/>
        <v>0</v>
      </c>
      <c r="H125" s="141">
        <f t="shared" si="25"/>
        <v>0</v>
      </c>
      <c r="I125" s="141">
        <f t="shared" si="25"/>
        <v>0</v>
      </c>
      <c r="J125" s="141">
        <f t="shared" si="25"/>
        <v>0</v>
      </c>
      <c r="K125" s="141">
        <f t="shared" si="25"/>
        <v>0</v>
      </c>
      <c r="L125" s="141">
        <f t="shared" si="25"/>
        <v>0</v>
      </c>
      <c r="M125" s="141">
        <f t="shared" si="25"/>
        <v>0</v>
      </c>
      <c r="N125" s="141">
        <f t="shared" si="25"/>
        <v>0</v>
      </c>
      <c r="O125" s="141">
        <f t="shared" si="25"/>
        <v>0</v>
      </c>
      <c r="P125" s="141">
        <f t="shared" si="25"/>
        <v>0</v>
      </c>
      <c r="Q125" s="141">
        <f t="shared" si="25"/>
        <v>0</v>
      </c>
    </row>
    <row r="126" spans="1:17" x14ac:dyDescent="0.25">
      <c r="A126" s="127" t="s">
        <v>112</v>
      </c>
      <c r="B126" s="143">
        <f t="shared" ref="B126:Q126" si="26">IF(B$77=0,0,B$77/B$53)</f>
        <v>0</v>
      </c>
      <c r="C126" s="143">
        <f t="shared" si="26"/>
        <v>0</v>
      </c>
      <c r="D126" s="143">
        <f t="shared" si="26"/>
        <v>0</v>
      </c>
      <c r="E126" s="143">
        <f t="shared" si="26"/>
        <v>0</v>
      </c>
      <c r="F126" s="143">
        <f t="shared" si="26"/>
        <v>0</v>
      </c>
      <c r="G126" s="143">
        <f t="shared" si="26"/>
        <v>0</v>
      </c>
      <c r="H126" s="143">
        <f t="shared" si="26"/>
        <v>0</v>
      </c>
      <c r="I126" s="143">
        <f t="shared" si="26"/>
        <v>0</v>
      </c>
      <c r="J126" s="143">
        <f t="shared" si="26"/>
        <v>0</v>
      </c>
      <c r="K126" s="143">
        <f t="shared" si="26"/>
        <v>0</v>
      </c>
      <c r="L126" s="143">
        <f t="shared" si="26"/>
        <v>0</v>
      </c>
      <c r="M126" s="143">
        <f t="shared" si="26"/>
        <v>0</v>
      </c>
      <c r="N126" s="143">
        <f t="shared" si="26"/>
        <v>0</v>
      </c>
      <c r="O126" s="143">
        <f t="shared" si="26"/>
        <v>0</v>
      </c>
      <c r="P126" s="143">
        <f t="shared" si="26"/>
        <v>0</v>
      </c>
      <c r="Q126" s="143">
        <f t="shared" si="26"/>
        <v>0</v>
      </c>
    </row>
    <row r="127" spans="1:17" x14ac:dyDescent="0.25">
      <c r="A127" s="142" t="s">
        <v>121</v>
      </c>
      <c r="B127" s="141">
        <f t="shared" ref="B127:Q127" si="27">IF(B$78=0,0,B$78/B$53)</f>
        <v>0</v>
      </c>
      <c r="C127" s="141">
        <f t="shared" si="27"/>
        <v>0</v>
      </c>
      <c r="D127" s="141">
        <f t="shared" si="27"/>
        <v>0</v>
      </c>
      <c r="E127" s="141">
        <f t="shared" si="27"/>
        <v>0</v>
      </c>
      <c r="F127" s="141">
        <f t="shared" si="27"/>
        <v>0</v>
      </c>
      <c r="G127" s="141">
        <f t="shared" si="27"/>
        <v>0</v>
      </c>
      <c r="H127" s="141">
        <f t="shared" si="27"/>
        <v>0</v>
      </c>
      <c r="I127" s="141">
        <f t="shared" si="27"/>
        <v>0</v>
      </c>
      <c r="J127" s="141">
        <f t="shared" si="27"/>
        <v>0</v>
      </c>
      <c r="K127" s="141">
        <f t="shared" si="27"/>
        <v>0</v>
      </c>
      <c r="L127" s="141">
        <f t="shared" si="27"/>
        <v>0</v>
      </c>
      <c r="M127" s="141">
        <f t="shared" si="27"/>
        <v>0</v>
      </c>
      <c r="N127" s="141">
        <f t="shared" si="27"/>
        <v>0</v>
      </c>
      <c r="O127" s="141">
        <f t="shared" si="27"/>
        <v>0</v>
      </c>
      <c r="P127" s="141">
        <f t="shared" si="27"/>
        <v>0</v>
      </c>
      <c r="Q127" s="141">
        <f t="shared" si="27"/>
        <v>0</v>
      </c>
    </row>
    <row r="128" spans="1:17" x14ac:dyDescent="0.25">
      <c r="A128" s="142" t="s">
        <v>120</v>
      </c>
      <c r="B128" s="141">
        <f t="shared" ref="B128:Q128" si="28">IF(B$82=0,0,B$82/B$53)</f>
        <v>0</v>
      </c>
      <c r="C128" s="141">
        <f t="shared" si="28"/>
        <v>0</v>
      </c>
      <c r="D128" s="141">
        <f t="shared" si="28"/>
        <v>0</v>
      </c>
      <c r="E128" s="141">
        <f t="shared" si="28"/>
        <v>0</v>
      </c>
      <c r="F128" s="141">
        <f t="shared" si="28"/>
        <v>0</v>
      </c>
      <c r="G128" s="141">
        <f t="shared" si="28"/>
        <v>0</v>
      </c>
      <c r="H128" s="141">
        <f t="shared" si="28"/>
        <v>0</v>
      </c>
      <c r="I128" s="141">
        <f t="shared" si="28"/>
        <v>0</v>
      </c>
      <c r="J128" s="141">
        <f t="shared" si="28"/>
        <v>0</v>
      </c>
      <c r="K128" s="141">
        <f t="shared" si="28"/>
        <v>0</v>
      </c>
      <c r="L128" s="141">
        <f t="shared" si="28"/>
        <v>0</v>
      </c>
      <c r="M128" s="141">
        <f t="shared" si="28"/>
        <v>0</v>
      </c>
      <c r="N128" s="141">
        <f t="shared" si="28"/>
        <v>0</v>
      </c>
      <c r="O128" s="141">
        <f t="shared" si="28"/>
        <v>0</v>
      </c>
      <c r="P128" s="141">
        <f t="shared" si="28"/>
        <v>0</v>
      </c>
      <c r="Q128" s="141">
        <f t="shared" si="28"/>
        <v>0</v>
      </c>
    </row>
    <row r="129" spans="1:17" x14ac:dyDescent="0.25">
      <c r="A129" s="140" t="s">
        <v>119</v>
      </c>
      <c r="B129" s="139">
        <f t="shared" ref="B129:Q129" si="29">IF(B$93=0,0,B$93/B$53)</f>
        <v>0</v>
      </c>
      <c r="C129" s="139">
        <f t="shared" si="29"/>
        <v>0</v>
      </c>
      <c r="D129" s="139">
        <f t="shared" si="29"/>
        <v>0</v>
      </c>
      <c r="E129" s="139">
        <f t="shared" si="29"/>
        <v>0</v>
      </c>
      <c r="F129" s="139">
        <f t="shared" si="29"/>
        <v>0</v>
      </c>
      <c r="G129" s="139">
        <f t="shared" si="29"/>
        <v>0</v>
      </c>
      <c r="H129" s="139">
        <f t="shared" si="29"/>
        <v>0</v>
      </c>
      <c r="I129" s="139">
        <f t="shared" si="29"/>
        <v>0</v>
      </c>
      <c r="J129" s="139">
        <f t="shared" si="29"/>
        <v>0</v>
      </c>
      <c r="K129" s="139">
        <f t="shared" si="29"/>
        <v>0</v>
      </c>
      <c r="L129" s="139">
        <f t="shared" si="29"/>
        <v>0</v>
      </c>
      <c r="M129" s="139">
        <f t="shared" si="29"/>
        <v>0</v>
      </c>
      <c r="N129" s="139">
        <f t="shared" si="29"/>
        <v>0</v>
      </c>
      <c r="O129" s="139">
        <f t="shared" si="29"/>
        <v>0</v>
      </c>
      <c r="P129" s="139">
        <f t="shared" si="29"/>
        <v>0</v>
      </c>
      <c r="Q129" s="139">
        <f t="shared" si="29"/>
        <v>0</v>
      </c>
    </row>
    <row r="130" spans="1:17" hidden="1" x14ac:dyDescent="0.25"/>
    <row r="132" spans="1:17" ht="12.75" x14ac:dyDescent="0.25">
      <c r="A132" s="98" t="s">
        <v>128</v>
      </c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</row>
    <row r="134" spans="1:17" x14ac:dyDescent="0.25">
      <c r="A134" s="78" t="s">
        <v>46</v>
      </c>
      <c r="B134" s="170">
        <f>IF(B$5=0,0,B$5/ISI_fec!B$5)</f>
        <v>0</v>
      </c>
      <c r="C134" s="170">
        <f>IF(C$5=0,0,C$5/ISI_fec!C$5)</f>
        <v>0</v>
      </c>
      <c r="D134" s="170">
        <f>IF(D$5=0,0,D$5/ISI_fec!D$5)</f>
        <v>0</v>
      </c>
      <c r="E134" s="170">
        <f>IF(E$5=0,0,E$5/ISI_fec!E$5)</f>
        <v>0</v>
      </c>
      <c r="F134" s="170">
        <f>IF(F$5=0,0,F$5/ISI_fec!F$5)</f>
        <v>0</v>
      </c>
      <c r="G134" s="170">
        <f>IF(G$5=0,0,G$5/ISI_fec!G$5)</f>
        <v>0</v>
      </c>
      <c r="H134" s="170">
        <f>IF(H$5=0,0,H$5/ISI_fec!H$5)</f>
        <v>0</v>
      </c>
      <c r="I134" s="170">
        <f>IF(I$5=0,0,I$5/ISI_fec!I$5)</f>
        <v>0</v>
      </c>
      <c r="J134" s="170">
        <f>IF(J$5=0,0,J$5/ISI_fec!J$5)</f>
        <v>0</v>
      </c>
      <c r="K134" s="170">
        <f>IF(K$5=0,0,K$5/ISI_fec!K$5)</f>
        <v>0</v>
      </c>
      <c r="L134" s="170">
        <f>IF(L$5=0,0,L$5/ISI_fec!L$5)</f>
        <v>0</v>
      </c>
      <c r="M134" s="170">
        <f>IF(M$5=0,0,M$5/ISI_fec!M$5)</f>
        <v>0</v>
      </c>
      <c r="N134" s="170">
        <f>IF(N$5=0,0,N$5/ISI_fec!N$5)</f>
        <v>0</v>
      </c>
      <c r="O134" s="170">
        <f>IF(O$5=0,0,O$5/ISI_fec!O$5)</f>
        <v>0</v>
      </c>
      <c r="P134" s="170">
        <f>IF(P$5=0,0,P$5/ISI_fec!P$5)</f>
        <v>0</v>
      </c>
      <c r="Q134" s="170">
        <f>IF(Q$5=0,0,Q$5/ISI_fec!Q$5)</f>
        <v>0</v>
      </c>
    </row>
    <row r="135" spans="1:17" x14ac:dyDescent="0.25">
      <c r="A135" s="132" t="s">
        <v>83</v>
      </c>
      <c r="B135" s="169">
        <f>IF(B$6=0,0,B$6/ISI_fec!B$6)</f>
        <v>0</v>
      </c>
      <c r="C135" s="169">
        <f>IF(C$6=0,0,C$6/ISI_fec!C$6)</f>
        <v>0</v>
      </c>
      <c r="D135" s="169">
        <f>IF(D$6=0,0,D$6/ISI_fec!D$6)</f>
        <v>0</v>
      </c>
      <c r="E135" s="169">
        <f>IF(E$6=0,0,E$6/ISI_fec!E$6)</f>
        <v>0</v>
      </c>
      <c r="F135" s="169">
        <f>IF(F$6=0,0,F$6/ISI_fec!F$6)</f>
        <v>0</v>
      </c>
      <c r="G135" s="169">
        <f>IF(G$6=0,0,G$6/ISI_fec!G$6)</f>
        <v>0</v>
      </c>
      <c r="H135" s="169">
        <f>IF(H$6=0,0,H$6/ISI_fec!H$6)</f>
        <v>0</v>
      </c>
      <c r="I135" s="169">
        <f>IF(I$6=0,0,I$6/ISI_fec!I$6)</f>
        <v>0</v>
      </c>
      <c r="J135" s="169">
        <f>IF(J$6=0,0,J$6/ISI_fec!J$6)</f>
        <v>0</v>
      </c>
      <c r="K135" s="169">
        <f>IF(K$6=0,0,K$6/ISI_fec!K$6)</f>
        <v>0</v>
      </c>
      <c r="L135" s="169">
        <f>IF(L$6=0,0,L$6/ISI_fec!L$6)</f>
        <v>0</v>
      </c>
      <c r="M135" s="169">
        <f>IF(M$6=0,0,M$6/ISI_fec!M$6)</f>
        <v>0</v>
      </c>
      <c r="N135" s="169">
        <f>IF(N$6=0,0,N$6/ISI_fec!N$6)</f>
        <v>0</v>
      </c>
      <c r="O135" s="169">
        <f>IF(O$6=0,0,O$6/ISI_fec!O$6)</f>
        <v>0</v>
      </c>
      <c r="P135" s="169">
        <f>IF(P$6=0,0,P$6/ISI_fec!P$6)</f>
        <v>0</v>
      </c>
      <c r="Q135" s="169">
        <f>IF(Q$6=0,0,Q$6/ISI_fec!Q$6)</f>
        <v>0</v>
      </c>
    </row>
    <row r="136" spans="1:17" x14ac:dyDescent="0.25">
      <c r="A136" s="76" t="s">
        <v>82</v>
      </c>
      <c r="B136" s="168">
        <f>IF(B$7=0,0,B$7/ISI_fec!B$7)</f>
        <v>0</v>
      </c>
      <c r="C136" s="168">
        <f>IF(C$7=0,0,C$7/ISI_fec!C$7)</f>
        <v>0</v>
      </c>
      <c r="D136" s="168">
        <f>IF(D$7=0,0,D$7/ISI_fec!D$7)</f>
        <v>0</v>
      </c>
      <c r="E136" s="168">
        <f>IF(E$7=0,0,E$7/ISI_fec!E$7)</f>
        <v>0</v>
      </c>
      <c r="F136" s="168">
        <f>IF(F$7=0,0,F$7/ISI_fec!F$7)</f>
        <v>0</v>
      </c>
      <c r="G136" s="168">
        <f>IF(G$7=0,0,G$7/ISI_fec!G$7)</f>
        <v>0</v>
      </c>
      <c r="H136" s="168">
        <f>IF(H$7=0,0,H$7/ISI_fec!H$7)</f>
        <v>0</v>
      </c>
      <c r="I136" s="168">
        <f>IF(I$7=0,0,I$7/ISI_fec!I$7)</f>
        <v>0</v>
      </c>
      <c r="J136" s="168">
        <f>IF(J$7=0,0,J$7/ISI_fec!J$7)</f>
        <v>0</v>
      </c>
      <c r="K136" s="168">
        <f>IF(K$7=0,0,K$7/ISI_fec!K$7)</f>
        <v>0</v>
      </c>
      <c r="L136" s="168">
        <f>IF(L$7=0,0,L$7/ISI_fec!L$7)</f>
        <v>0</v>
      </c>
      <c r="M136" s="168">
        <f>IF(M$7=0,0,M$7/ISI_fec!M$7)</f>
        <v>0</v>
      </c>
      <c r="N136" s="168">
        <f>IF(N$7=0,0,N$7/ISI_fec!N$7)</f>
        <v>0</v>
      </c>
      <c r="O136" s="168">
        <f>IF(O$7=0,0,O$7/ISI_fec!O$7)</f>
        <v>0</v>
      </c>
      <c r="P136" s="168">
        <f>IF(P$7=0,0,P$7/ISI_fec!P$7)</f>
        <v>0</v>
      </c>
      <c r="Q136" s="168">
        <f>IF(Q$7=0,0,Q$7/ISI_fec!Q$7)</f>
        <v>0</v>
      </c>
    </row>
    <row r="137" spans="1:17" x14ac:dyDescent="0.25">
      <c r="A137" s="76" t="s">
        <v>81</v>
      </c>
      <c r="B137" s="168">
        <f>IF(B$8=0,0,B$8/ISI_fec!B$8)</f>
        <v>0</v>
      </c>
      <c r="C137" s="168">
        <f>IF(C$8=0,0,C$8/ISI_fec!C$8)</f>
        <v>0</v>
      </c>
      <c r="D137" s="168">
        <f>IF(D$8=0,0,D$8/ISI_fec!D$8)</f>
        <v>0</v>
      </c>
      <c r="E137" s="168">
        <f>IF(E$8=0,0,E$8/ISI_fec!E$8)</f>
        <v>0</v>
      </c>
      <c r="F137" s="168">
        <f>IF(F$8=0,0,F$8/ISI_fec!F$8)</f>
        <v>0</v>
      </c>
      <c r="G137" s="168">
        <f>IF(G$8=0,0,G$8/ISI_fec!G$8)</f>
        <v>0</v>
      </c>
      <c r="H137" s="168">
        <f>IF(H$8=0,0,H$8/ISI_fec!H$8)</f>
        <v>0</v>
      </c>
      <c r="I137" s="168">
        <f>IF(I$8=0,0,I$8/ISI_fec!I$8)</f>
        <v>0</v>
      </c>
      <c r="J137" s="168">
        <f>IF(J$8=0,0,J$8/ISI_fec!J$8)</f>
        <v>0</v>
      </c>
      <c r="K137" s="168">
        <f>IF(K$8=0,0,K$8/ISI_fec!K$8)</f>
        <v>0</v>
      </c>
      <c r="L137" s="168">
        <f>IF(L$8=0,0,L$8/ISI_fec!L$8)</f>
        <v>0</v>
      </c>
      <c r="M137" s="168">
        <f>IF(M$8=0,0,M$8/ISI_fec!M$8)</f>
        <v>0</v>
      </c>
      <c r="N137" s="168">
        <f>IF(N$8=0,0,N$8/ISI_fec!N$8)</f>
        <v>0</v>
      </c>
      <c r="O137" s="168">
        <f>IF(O$8=0,0,O$8/ISI_fec!O$8)</f>
        <v>0</v>
      </c>
      <c r="P137" s="168">
        <f>IF(P$8=0,0,P$8/ISI_fec!P$8)</f>
        <v>0</v>
      </c>
      <c r="Q137" s="168">
        <f>IF(Q$8=0,0,Q$8/ISI_fec!Q$8)</f>
        <v>0</v>
      </c>
    </row>
    <row r="138" spans="1:17" x14ac:dyDescent="0.25">
      <c r="A138" s="76" t="s">
        <v>80</v>
      </c>
      <c r="B138" s="168">
        <f>IF(B$9=0,0,B$9/ISI_fec!B$9)</f>
        <v>0</v>
      </c>
      <c r="C138" s="168">
        <f>IF(C$9=0,0,C$9/ISI_fec!C$9)</f>
        <v>0</v>
      </c>
      <c r="D138" s="168">
        <f>IF(D$9=0,0,D$9/ISI_fec!D$9)</f>
        <v>0</v>
      </c>
      <c r="E138" s="168">
        <f>IF(E$9=0,0,E$9/ISI_fec!E$9)</f>
        <v>0</v>
      </c>
      <c r="F138" s="168">
        <f>IF(F$9=0,0,F$9/ISI_fec!F$9)</f>
        <v>0</v>
      </c>
      <c r="G138" s="168">
        <f>IF(G$9=0,0,G$9/ISI_fec!G$9)</f>
        <v>0</v>
      </c>
      <c r="H138" s="168">
        <f>IF(H$9=0,0,H$9/ISI_fec!H$9)</f>
        <v>0</v>
      </c>
      <c r="I138" s="168">
        <f>IF(I$9=0,0,I$9/ISI_fec!I$9)</f>
        <v>0</v>
      </c>
      <c r="J138" s="168">
        <f>IF(J$9=0,0,J$9/ISI_fec!J$9)</f>
        <v>0</v>
      </c>
      <c r="K138" s="168">
        <f>IF(K$9=0,0,K$9/ISI_fec!K$9)</f>
        <v>0</v>
      </c>
      <c r="L138" s="168">
        <f>IF(L$9=0,0,L$9/ISI_fec!L$9)</f>
        <v>0</v>
      </c>
      <c r="M138" s="168">
        <f>IF(M$9=0,0,M$9/ISI_fec!M$9)</f>
        <v>0</v>
      </c>
      <c r="N138" s="168">
        <f>IF(N$9=0,0,N$9/ISI_fec!N$9)</f>
        <v>0</v>
      </c>
      <c r="O138" s="168">
        <f>IF(O$9=0,0,O$9/ISI_fec!O$9)</f>
        <v>0</v>
      </c>
      <c r="P138" s="168">
        <f>IF(P$9=0,0,P$9/ISI_fec!P$9)</f>
        <v>0</v>
      </c>
      <c r="Q138" s="168">
        <f>IF(Q$9=0,0,Q$9/ISI_fec!Q$9)</f>
        <v>0</v>
      </c>
    </row>
    <row r="139" spans="1:17" x14ac:dyDescent="0.25">
      <c r="A139" s="129" t="s">
        <v>79</v>
      </c>
      <c r="B139" s="167">
        <f>IF(B$10=0,0,B$10/ISI_fec!B$10)</f>
        <v>0</v>
      </c>
      <c r="C139" s="167">
        <f>IF(C$10=0,0,C$10/ISI_fec!C$10)</f>
        <v>0</v>
      </c>
      <c r="D139" s="167">
        <f>IF(D$10=0,0,D$10/ISI_fec!D$10)</f>
        <v>0</v>
      </c>
      <c r="E139" s="167">
        <f>IF(E$10=0,0,E$10/ISI_fec!E$10)</f>
        <v>0</v>
      </c>
      <c r="F139" s="167">
        <f>IF(F$10=0,0,F$10/ISI_fec!F$10)</f>
        <v>0</v>
      </c>
      <c r="G139" s="167">
        <f>IF(G$10=0,0,G$10/ISI_fec!G$10)</f>
        <v>0</v>
      </c>
      <c r="H139" s="167">
        <f>IF(H$10=0,0,H$10/ISI_fec!H$10)</f>
        <v>0</v>
      </c>
      <c r="I139" s="167">
        <f>IF(I$10=0,0,I$10/ISI_fec!I$10)</f>
        <v>0</v>
      </c>
      <c r="J139" s="167">
        <f>IF(J$10=0,0,J$10/ISI_fec!J$10)</f>
        <v>0</v>
      </c>
      <c r="K139" s="167">
        <f>IF(K$10=0,0,K$10/ISI_fec!K$10)</f>
        <v>0</v>
      </c>
      <c r="L139" s="167">
        <f>IF(L$10=0,0,L$10/ISI_fec!L$10)</f>
        <v>0</v>
      </c>
      <c r="M139" s="167">
        <f>IF(M$10=0,0,M$10/ISI_fec!M$10)</f>
        <v>0</v>
      </c>
      <c r="N139" s="167">
        <f>IF(N$10=0,0,N$10/ISI_fec!N$10)</f>
        <v>0</v>
      </c>
      <c r="O139" s="167">
        <f>IF(O$10=0,0,O$10/ISI_fec!O$10)</f>
        <v>0</v>
      </c>
      <c r="P139" s="167">
        <f>IF(P$10=0,0,P$10/ISI_fec!P$10)</f>
        <v>0</v>
      </c>
      <c r="Q139" s="167">
        <f>IF(Q$10=0,0,Q$10/ISI_fec!Q$10)</f>
        <v>0</v>
      </c>
    </row>
    <row r="140" spans="1:17" x14ac:dyDescent="0.25">
      <c r="A140" s="127" t="s">
        <v>117</v>
      </c>
      <c r="B140" s="166">
        <f>IF(B$15=0,0,B$15/ISI_fec!B$15)</f>
        <v>0</v>
      </c>
      <c r="C140" s="166">
        <f>IF(C$15=0,0,C$15/ISI_fec!C$15)</f>
        <v>0</v>
      </c>
      <c r="D140" s="166">
        <f>IF(D$15=0,0,D$15/ISI_fec!D$15)</f>
        <v>0</v>
      </c>
      <c r="E140" s="166">
        <f>IF(E$15=0,0,E$15/ISI_fec!E$15)</f>
        <v>0</v>
      </c>
      <c r="F140" s="166">
        <f>IF(F$15=0,0,F$15/ISI_fec!F$15)</f>
        <v>0</v>
      </c>
      <c r="G140" s="166">
        <f>IF(G$15=0,0,G$15/ISI_fec!G$15)</f>
        <v>0</v>
      </c>
      <c r="H140" s="166">
        <f>IF(H$15=0,0,H$15/ISI_fec!H$15)</f>
        <v>0</v>
      </c>
      <c r="I140" s="166">
        <f>IF(I$15=0,0,I$15/ISI_fec!I$15)</f>
        <v>0</v>
      </c>
      <c r="J140" s="166">
        <f>IF(J$15=0,0,J$15/ISI_fec!J$15)</f>
        <v>0</v>
      </c>
      <c r="K140" s="166">
        <f>IF(K$15=0,0,K$15/ISI_fec!K$15)</f>
        <v>0</v>
      </c>
      <c r="L140" s="166">
        <f>IF(L$15=0,0,L$15/ISI_fec!L$15)</f>
        <v>0</v>
      </c>
      <c r="M140" s="166">
        <f>IF(M$15=0,0,M$15/ISI_fec!M$15)</f>
        <v>0</v>
      </c>
      <c r="N140" s="166">
        <f>IF(N$15=0,0,N$15/ISI_fec!N$15)</f>
        <v>0</v>
      </c>
      <c r="O140" s="166">
        <f>IF(O$15=0,0,O$15/ISI_fec!O$15)</f>
        <v>0</v>
      </c>
      <c r="P140" s="166">
        <f>IF(P$15=0,0,P$15/ISI_fec!P$15)</f>
        <v>0</v>
      </c>
      <c r="Q140" s="166">
        <f>IF(Q$15=0,0,Q$15/ISI_fec!Q$15)</f>
        <v>0</v>
      </c>
    </row>
    <row r="141" spans="1:17" x14ac:dyDescent="0.25">
      <c r="A141" s="127" t="s">
        <v>116</v>
      </c>
      <c r="B141" s="166">
        <f>IF(B$21=0,0,B$21/ISI_fec!B$21)</f>
        <v>0</v>
      </c>
      <c r="C141" s="166">
        <f>IF(C$21=0,0,C$21/ISI_fec!C$21)</f>
        <v>0</v>
      </c>
      <c r="D141" s="166">
        <f>IF(D$21=0,0,D$21/ISI_fec!D$21)</f>
        <v>0</v>
      </c>
      <c r="E141" s="166">
        <f>IF(E$21=0,0,E$21/ISI_fec!E$21)</f>
        <v>0</v>
      </c>
      <c r="F141" s="166">
        <f>IF(F$21=0,0,F$21/ISI_fec!F$21)</f>
        <v>0</v>
      </c>
      <c r="G141" s="166">
        <f>IF(G$21=0,0,G$21/ISI_fec!G$21)</f>
        <v>0</v>
      </c>
      <c r="H141" s="166">
        <f>IF(H$21=0,0,H$21/ISI_fec!H$21)</f>
        <v>0</v>
      </c>
      <c r="I141" s="166">
        <f>IF(I$21=0,0,I$21/ISI_fec!I$21)</f>
        <v>0</v>
      </c>
      <c r="J141" s="166">
        <f>IF(J$21=0,0,J$21/ISI_fec!J$21)</f>
        <v>0</v>
      </c>
      <c r="K141" s="166">
        <f>IF(K$21=0,0,K$21/ISI_fec!K$21)</f>
        <v>0</v>
      </c>
      <c r="L141" s="166">
        <f>IF(L$21=0,0,L$21/ISI_fec!L$21)</f>
        <v>0</v>
      </c>
      <c r="M141" s="166">
        <f>IF(M$21=0,0,M$21/ISI_fec!M$21)</f>
        <v>0</v>
      </c>
      <c r="N141" s="166">
        <f>IF(N$21=0,0,N$21/ISI_fec!N$21)</f>
        <v>0</v>
      </c>
      <c r="O141" s="166">
        <f>IF(O$21=0,0,O$21/ISI_fec!O$21)</f>
        <v>0</v>
      </c>
      <c r="P141" s="166">
        <f>IF(P$21=0,0,P$21/ISI_fec!P$21)</f>
        <v>0</v>
      </c>
      <c r="Q141" s="166">
        <f>IF(Q$21=0,0,Q$21/ISI_fec!Q$21)</f>
        <v>0</v>
      </c>
    </row>
    <row r="142" spans="1:17" x14ac:dyDescent="0.25">
      <c r="A142" s="127" t="s">
        <v>113</v>
      </c>
      <c r="B142" s="166">
        <f>IF(B$27=0,0,B$27/ISI_fec!B$27)</f>
        <v>0</v>
      </c>
      <c r="C142" s="166">
        <f>IF(C$27=0,0,C$27/ISI_fec!C$27)</f>
        <v>0</v>
      </c>
      <c r="D142" s="166">
        <f>IF(D$27=0,0,D$27/ISI_fec!D$27)</f>
        <v>0</v>
      </c>
      <c r="E142" s="166">
        <f>IF(E$27=0,0,E$27/ISI_fec!E$27)</f>
        <v>0</v>
      </c>
      <c r="F142" s="166">
        <f>IF(F$27=0,0,F$27/ISI_fec!F$27)</f>
        <v>0</v>
      </c>
      <c r="G142" s="166">
        <f>IF(G$27=0,0,G$27/ISI_fec!G$27)</f>
        <v>0</v>
      </c>
      <c r="H142" s="166">
        <f>IF(H$27=0,0,H$27/ISI_fec!H$27)</f>
        <v>0</v>
      </c>
      <c r="I142" s="166">
        <f>IF(I$27=0,0,I$27/ISI_fec!I$27)</f>
        <v>0</v>
      </c>
      <c r="J142" s="166">
        <f>IF(J$27=0,0,J$27/ISI_fec!J$27)</f>
        <v>0</v>
      </c>
      <c r="K142" s="166">
        <f>IF(K$27=0,0,K$27/ISI_fec!K$27)</f>
        <v>0</v>
      </c>
      <c r="L142" s="166">
        <f>IF(L$27=0,0,L$27/ISI_fec!L$27)</f>
        <v>0</v>
      </c>
      <c r="M142" s="166">
        <f>IF(M$27=0,0,M$27/ISI_fec!M$27)</f>
        <v>0</v>
      </c>
      <c r="N142" s="166">
        <f>IF(N$27=0,0,N$27/ISI_fec!N$27)</f>
        <v>0</v>
      </c>
      <c r="O142" s="166">
        <f>IF(O$27=0,0,O$27/ISI_fec!O$27)</f>
        <v>0</v>
      </c>
      <c r="P142" s="166">
        <f>IF(P$27=0,0,P$27/ISI_fec!P$27)</f>
        <v>0</v>
      </c>
      <c r="Q142" s="166">
        <f>IF(Q$27=0,0,Q$27/ISI_fec!Q$27)</f>
        <v>0</v>
      </c>
    </row>
    <row r="143" spans="1:17" x14ac:dyDescent="0.25">
      <c r="A143" s="72" t="s">
        <v>112</v>
      </c>
      <c r="B143" s="165">
        <f>IF(B$34=0,0,B$34/ISI_fec!B$34)</f>
        <v>0</v>
      </c>
      <c r="C143" s="165">
        <f>IF(C$34=0,0,C$34/ISI_fec!C$34)</f>
        <v>0</v>
      </c>
      <c r="D143" s="165">
        <f>IF(D$34=0,0,D$34/ISI_fec!D$34)</f>
        <v>0</v>
      </c>
      <c r="E143" s="165">
        <f>IF(E$34=0,0,E$34/ISI_fec!E$34)</f>
        <v>0</v>
      </c>
      <c r="F143" s="165">
        <f>IF(F$34=0,0,F$34/ISI_fec!F$34)</f>
        <v>0</v>
      </c>
      <c r="G143" s="165">
        <f>IF(G$34=0,0,G$34/ISI_fec!G$34)</f>
        <v>0</v>
      </c>
      <c r="H143" s="165">
        <f>IF(H$34=0,0,H$34/ISI_fec!H$34)</f>
        <v>0</v>
      </c>
      <c r="I143" s="165">
        <f>IF(I$34=0,0,I$34/ISI_fec!I$34)</f>
        <v>0</v>
      </c>
      <c r="J143" s="165">
        <f>IF(J$34=0,0,J$34/ISI_fec!J$34)</f>
        <v>0</v>
      </c>
      <c r="K143" s="165">
        <f>IF(K$34=0,0,K$34/ISI_fec!K$34)</f>
        <v>0</v>
      </c>
      <c r="L143" s="165">
        <f>IF(L$34=0,0,L$34/ISI_fec!L$34)</f>
        <v>0</v>
      </c>
      <c r="M143" s="165">
        <f>IF(M$34=0,0,M$34/ISI_fec!M$34)</f>
        <v>0</v>
      </c>
      <c r="N143" s="165">
        <f>IF(N$34=0,0,N$34/ISI_fec!N$34)</f>
        <v>0</v>
      </c>
      <c r="O143" s="165">
        <f>IF(O$34=0,0,O$34/ISI_fec!O$34)</f>
        <v>0</v>
      </c>
      <c r="P143" s="165">
        <f>IF(P$34=0,0,P$34/ISI_fec!P$34)</f>
        <v>0</v>
      </c>
      <c r="Q143" s="165">
        <f>IF(Q$34=0,0,Q$34/ISI_fec!Q$34)</f>
        <v>0</v>
      </c>
    </row>
    <row r="144" spans="1:17" x14ac:dyDescent="0.25"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</row>
    <row r="145" spans="1:17" x14ac:dyDescent="0.25">
      <c r="A145" s="78" t="s">
        <v>45</v>
      </c>
      <c r="B145" s="170">
        <f>IF(B$53=0,0,B$53/ISI_fec!B$53)</f>
        <v>0</v>
      </c>
      <c r="C145" s="170">
        <f>IF(C$53=0,0,C$53/ISI_fec!C$53)</f>
        <v>0</v>
      </c>
      <c r="D145" s="170">
        <f>IF(D$53=0,0,D$53/ISI_fec!D$53)</f>
        <v>0</v>
      </c>
      <c r="E145" s="170">
        <f>IF(E$53=0,0,E$53/ISI_fec!E$53)</f>
        <v>0</v>
      </c>
      <c r="F145" s="170">
        <f>IF(F$53=0,0,F$53/ISI_fec!F$53)</f>
        <v>0</v>
      </c>
      <c r="G145" s="170">
        <f>IF(G$53=0,0,G$53/ISI_fec!G$53)</f>
        <v>0</v>
      </c>
      <c r="H145" s="170">
        <f>IF(H$53=0,0,H$53/ISI_fec!H$53)</f>
        <v>0</v>
      </c>
      <c r="I145" s="170">
        <f>IF(I$53=0,0,I$53/ISI_fec!I$53)</f>
        <v>0</v>
      </c>
      <c r="J145" s="170">
        <f>IF(J$53=0,0,J$53/ISI_fec!J$53)</f>
        <v>0</v>
      </c>
      <c r="K145" s="170">
        <f>IF(K$53=0,0,K$53/ISI_fec!K$53)</f>
        <v>0</v>
      </c>
      <c r="L145" s="170">
        <f>IF(L$53=0,0,L$53/ISI_fec!L$53)</f>
        <v>0</v>
      </c>
      <c r="M145" s="170">
        <f>IF(M$53=0,0,M$53/ISI_fec!M$53)</f>
        <v>0</v>
      </c>
      <c r="N145" s="170">
        <f>IF(N$53=0,0,N$53/ISI_fec!N$53)</f>
        <v>0</v>
      </c>
      <c r="O145" s="170">
        <f>IF(O$53=0,0,O$53/ISI_fec!O$53)</f>
        <v>0</v>
      </c>
      <c r="P145" s="170">
        <f>IF(P$53=0,0,P$53/ISI_fec!P$53)</f>
        <v>0</v>
      </c>
      <c r="Q145" s="170">
        <f>IF(Q$53=0,0,Q$53/ISI_fec!Q$53)</f>
        <v>0</v>
      </c>
    </row>
    <row r="146" spans="1:17" x14ac:dyDescent="0.25">
      <c r="A146" s="132" t="s">
        <v>83</v>
      </c>
      <c r="B146" s="169">
        <f>IF(B$54=0,0,B$54/ISI_fec!B$54)</f>
        <v>0</v>
      </c>
      <c r="C146" s="169">
        <f>IF(C$54=0,0,C$54/ISI_fec!C$54)</f>
        <v>0</v>
      </c>
      <c r="D146" s="169">
        <f>IF(D$54=0,0,D$54/ISI_fec!D$54)</f>
        <v>0</v>
      </c>
      <c r="E146" s="169">
        <f>IF(E$54=0,0,E$54/ISI_fec!E$54)</f>
        <v>0</v>
      </c>
      <c r="F146" s="169">
        <f>IF(F$54=0,0,F$54/ISI_fec!F$54)</f>
        <v>0</v>
      </c>
      <c r="G146" s="169">
        <f>IF(G$54=0,0,G$54/ISI_fec!G$54)</f>
        <v>0</v>
      </c>
      <c r="H146" s="169">
        <f>IF(H$54=0,0,H$54/ISI_fec!H$54)</f>
        <v>0</v>
      </c>
      <c r="I146" s="169">
        <f>IF(I$54=0,0,I$54/ISI_fec!I$54)</f>
        <v>0</v>
      </c>
      <c r="J146" s="169">
        <f>IF(J$54=0,0,J$54/ISI_fec!J$54)</f>
        <v>0</v>
      </c>
      <c r="K146" s="169">
        <f>IF(K$54=0,0,K$54/ISI_fec!K$54)</f>
        <v>0</v>
      </c>
      <c r="L146" s="169">
        <f>IF(L$54=0,0,L$54/ISI_fec!L$54)</f>
        <v>0</v>
      </c>
      <c r="M146" s="169">
        <f>IF(M$54=0,0,M$54/ISI_fec!M$54)</f>
        <v>0</v>
      </c>
      <c r="N146" s="169">
        <f>IF(N$54=0,0,N$54/ISI_fec!N$54)</f>
        <v>0</v>
      </c>
      <c r="O146" s="169">
        <f>IF(O$54=0,0,O$54/ISI_fec!O$54)</f>
        <v>0</v>
      </c>
      <c r="P146" s="169">
        <f>IF(P$54=0,0,P$54/ISI_fec!P$54)</f>
        <v>0</v>
      </c>
      <c r="Q146" s="169">
        <f>IF(Q$54=0,0,Q$54/ISI_fec!Q$54)</f>
        <v>0</v>
      </c>
    </row>
    <row r="147" spans="1:17" x14ac:dyDescent="0.25">
      <c r="A147" s="76" t="s">
        <v>82</v>
      </c>
      <c r="B147" s="168">
        <f>IF(B$55=0,0,B$55/ISI_fec!B$55)</f>
        <v>0</v>
      </c>
      <c r="C147" s="168">
        <f>IF(C$55=0,0,C$55/ISI_fec!C$55)</f>
        <v>0</v>
      </c>
      <c r="D147" s="168">
        <f>IF(D$55=0,0,D$55/ISI_fec!D$55)</f>
        <v>0</v>
      </c>
      <c r="E147" s="168">
        <f>IF(E$55=0,0,E$55/ISI_fec!E$55)</f>
        <v>0</v>
      </c>
      <c r="F147" s="168">
        <f>IF(F$55=0,0,F$55/ISI_fec!F$55)</f>
        <v>0</v>
      </c>
      <c r="G147" s="168">
        <f>IF(G$55=0,0,G$55/ISI_fec!G$55)</f>
        <v>0</v>
      </c>
      <c r="H147" s="168">
        <f>IF(H$55=0,0,H$55/ISI_fec!H$55)</f>
        <v>0</v>
      </c>
      <c r="I147" s="168">
        <f>IF(I$55=0,0,I$55/ISI_fec!I$55)</f>
        <v>0</v>
      </c>
      <c r="J147" s="168">
        <f>IF(J$55=0,0,J$55/ISI_fec!J$55)</f>
        <v>0</v>
      </c>
      <c r="K147" s="168">
        <f>IF(K$55=0,0,K$55/ISI_fec!K$55)</f>
        <v>0</v>
      </c>
      <c r="L147" s="168">
        <f>IF(L$55=0,0,L$55/ISI_fec!L$55)</f>
        <v>0</v>
      </c>
      <c r="M147" s="168">
        <f>IF(M$55=0,0,M$55/ISI_fec!M$55)</f>
        <v>0</v>
      </c>
      <c r="N147" s="168">
        <f>IF(N$55=0,0,N$55/ISI_fec!N$55)</f>
        <v>0</v>
      </c>
      <c r="O147" s="168">
        <f>IF(O$55=0,0,O$55/ISI_fec!O$55)</f>
        <v>0</v>
      </c>
      <c r="P147" s="168">
        <f>IF(P$55=0,0,P$55/ISI_fec!P$55)</f>
        <v>0</v>
      </c>
      <c r="Q147" s="168">
        <f>IF(Q$55=0,0,Q$55/ISI_fec!Q$55)</f>
        <v>0</v>
      </c>
    </row>
    <row r="148" spans="1:17" x14ac:dyDescent="0.25">
      <c r="A148" s="76" t="s">
        <v>81</v>
      </c>
      <c r="B148" s="168">
        <f>IF(B$56=0,0,B$56/ISI_fec!B$56)</f>
        <v>0</v>
      </c>
      <c r="C148" s="168">
        <f>IF(C$56=0,0,C$56/ISI_fec!C$56)</f>
        <v>0</v>
      </c>
      <c r="D148" s="168">
        <f>IF(D$56=0,0,D$56/ISI_fec!D$56)</f>
        <v>0</v>
      </c>
      <c r="E148" s="168">
        <f>IF(E$56=0,0,E$56/ISI_fec!E$56)</f>
        <v>0</v>
      </c>
      <c r="F148" s="168">
        <f>IF(F$56=0,0,F$56/ISI_fec!F$56)</f>
        <v>0</v>
      </c>
      <c r="G148" s="168">
        <f>IF(G$56=0,0,G$56/ISI_fec!G$56)</f>
        <v>0</v>
      </c>
      <c r="H148" s="168">
        <f>IF(H$56=0,0,H$56/ISI_fec!H$56)</f>
        <v>0</v>
      </c>
      <c r="I148" s="168">
        <f>IF(I$56=0,0,I$56/ISI_fec!I$56)</f>
        <v>0</v>
      </c>
      <c r="J148" s="168">
        <f>IF(J$56=0,0,J$56/ISI_fec!J$56)</f>
        <v>0</v>
      </c>
      <c r="K148" s="168">
        <f>IF(K$56=0,0,K$56/ISI_fec!K$56)</f>
        <v>0</v>
      </c>
      <c r="L148" s="168">
        <f>IF(L$56=0,0,L$56/ISI_fec!L$56)</f>
        <v>0</v>
      </c>
      <c r="M148" s="168">
        <f>IF(M$56=0,0,M$56/ISI_fec!M$56)</f>
        <v>0</v>
      </c>
      <c r="N148" s="168">
        <f>IF(N$56=0,0,N$56/ISI_fec!N$56)</f>
        <v>0</v>
      </c>
      <c r="O148" s="168">
        <f>IF(O$56=0,0,O$56/ISI_fec!O$56)</f>
        <v>0</v>
      </c>
      <c r="P148" s="168">
        <f>IF(P$56=0,0,P$56/ISI_fec!P$56)</f>
        <v>0</v>
      </c>
      <c r="Q148" s="168">
        <f>IF(Q$56=0,0,Q$56/ISI_fec!Q$56)</f>
        <v>0</v>
      </c>
    </row>
    <row r="149" spans="1:17" x14ac:dyDescent="0.25">
      <c r="A149" s="76" t="s">
        <v>80</v>
      </c>
      <c r="B149" s="168">
        <f>IF(B$57=0,0,B$57/ISI_fec!B$57)</f>
        <v>0</v>
      </c>
      <c r="C149" s="168">
        <f>IF(C$57=0,0,C$57/ISI_fec!C$57)</f>
        <v>0</v>
      </c>
      <c r="D149" s="168">
        <f>IF(D$57=0,0,D$57/ISI_fec!D$57)</f>
        <v>0</v>
      </c>
      <c r="E149" s="168">
        <f>IF(E$57=0,0,E$57/ISI_fec!E$57)</f>
        <v>0</v>
      </c>
      <c r="F149" s="168">
        <f>IF(F$57=0,0,F$57/ISI_fec!F$57)</f>
        <v>0</v>
      </c>
      <c r="G149" s="168">
        <f>IF(G$57=0,0,G$57/ISI_fec!G$57)</f>
        <v>0</v>
      </c>
      <c r="H149" s="168">
        <f>IF(H$57=0,0,H$57/ISI_fec!H$57)</f>
        <v>0</v>
      </c>
      <c r="I149" s="168">
        <f>IF(I$57=0,0,I$57/ISI_fec!I$57)</f>
        <v>0</v>
      </c>
      <c r="J149" s="168">
        <f>IF(J$57=0,0,J$57/ISI_fec!J$57)</f>
        <v>0</v>
      </c>
      <c r="K149" s="168">
        <f>IF(K$57=0,0,K$57/ISI_fec!K$57)</f>
        <v>0</v>
      </c>
      <c r="L149" s="168">
        <f>IF(L$57=0,0,L$57/ISI_fec!L$57)</f>
        <v>0</v>
      </c>
      <c r="M149" s="168">
        <f>IF(M$57=0,0,M$57/ISI_fec!M$57)</f>
        <v>0</v>
      </c>
      <c r="N149" s="168">
        <f>IF(N$57=0,0,N$57/ISI_fec!N$57)</f>
        <v>0</v>
      </c>
      <c r="O149" s="168">
        <f>IF(O$57=0,0,O$57/ISI_fec!O$57)</f>
        <v>0</v>
      </c>
      <c r="P149" s="168">
        <f>IF(P$57=0,0,P$57/ISI_fec!P$57)</f>
        <v>0</v>
      </c>
      <c r="Q149" s="168">
        <f>IF(Q$57=0,0,Q$57/ISI_fec!Q$57)</f>
        <v>0</v>
      </c>
    </row>
    <row r="150" spans="1:17" x14ac:dyDescent="0.25">
      <c r="A150" s="129" t="s">
        <v>79</v>
      </c>
      <c r="B150" s="167">
        <f>IF(B$58=0,0,B$58/ISI_fec!B$58)</f>
        <v>0</v>
      </c>
      <c r="C150" s="167">
        <f>IF(C$58=0,0,C$58/ISI_fec!C$58)</f>
        <v>0</v>
      </c>
      <c r="D150" s="167">
        <f>IF(D$58=0,0,D$58/ISI_fec!D$58)</f>
        <v>0</v>
      </c>
      <c r="E150" s="167">
        <f>IF(E$58=0,0,E$58/ISI_fec!E$58)</f>
        <v>0</v>
      </c>
      <c r="F150" s="167">
        <f>IF(F$58=0,0,F$58/ISI_fec!F$58)</f>
        <v>0</v>
      </c>
      <c r="G150" s="167">
        <f>IF(G$58=0,0,G$58/ISI_fec!G$58)</f>
        <v>0</v>
      </c>
      <c r="H150" s="167">
        <f>IF(H$58=0,0,H$58/ISI_fec!H$58)</f>
        <v>0</v>
      </c>
      <c r="I150" s="167">
        <f>IF(I$58=0,0,I$58/ISI_fec!I$58)</f>
        <v>0</v>
      </c>
      <c r="J150" s="167">
        <f>IF(J$58=0,0,J$58/ISI_fec!J$58)</f>
        <v>0</v>
      </c>
      <c r="K150" s="167">
        <f>IF(K$58=0,0,K$58/ISI_fec!K$58)</f>
        <v>0</v>
      </c>
      <c r="L150" s="167">
        <f>IF(L$58=0,0,L$58/ISI_fec!L$58)</f>
        <v>0</v>
      </c>
      <c r="M150" s="167">
        <f>IF(M$58=0,0,M$58/ISI_fec!M$58)</f>
        <v>0</v>
      </c>
      <c r="N150" s="167">
        <f>IF(N$58=0,0,N$58/ISI_fec!N$58)</f>
        <v>0</v>
      </c>
      <c r="O150" s="167">
        <f>IF(O$58=0,0,O$58/ISI_fec!O$58)</f>
        <v>0</v>
      </c>
      <c r="P150" s="167">
        <f>IF(P$58=0,0,P$58/ISI_fec!P$58)</f>
        <v>0</v>
      </c>
      <c r="Q150" s="167">
        <f>IF(Q$58=0,0,Q$58/ISI_fec!Q$58)</f>
        <v>0</v>
      </c>
    </row>
    <row r="151" spans="1:17" x14ac:dyDescent="0.25">
      <c r="A151" s="127" t="s">
        <v>115</v>
      </c>
      <c r="B151" s="166">
        <f>IF(B$63=0,0,B$63/ISI_fec!B$63)</f>
        <v>0</v>
      </c>
      <c r="C151" s="166">
        <f>IF(C$63=0,0,C$63/ISI_fec!C$63)</f>
        <v>0</v>
      </c>
      <c r="D151" s="166">
        <f>IF(D$63=0,0,D$63/ISI_fec!D$63)</f>
        <v>0</v>
      </c>
      <c r="E151" s="166">
        <f>IF(E$63=0,0,E$63/ISI_fec!E$63)</f>
        <v>0</v>
      </c>
      <c r="F151" s="166">
        <f>IF(F$63=0,0,F$63/ISI_fec!F$63)</f>
        <v>0</v>
      </c>
      <c r="G151" s="166">
        <f>IF(G$63=0,0,G$63/ISI_fec!G$63)</f>
        <v>0</v>
      </c>
      <c r="H151" s="166">
        <f>IF(H$63=0,0,H$63/ISI_fec!H$63)</f>
        <v>0</v>
      </c>
      <c r="I151" s="166">
        <f>IF(I$63=0,0,I$63/ISI_fec!I$63)</f>
        <v>0</v>
      </c>
      <c r="J151" s="166">
        <f>IF(J$63=0,0,J$63/ISI_fec!J$63)</f>
        <v>0</v>
      </c>
      <c r="K151" s="166">
        <f>IF(K$63=0,0,K$63/ISI_fec!K$63)</f>
        <v>0</v>
      </c>
      <c r="L151" s="166">
        <f>IF(L$63=0,0,L$63/ISI_fec!L$63)</f>
        <v>0</v>
      </c>
      <c r="M151" s="166">
        <f>IF(M$63=0,0,M$63/ISI_fec!M$63)</f>
        <v>0</v>
      </c>
      <c r="N151" s="166">
        <f>IF(N$63=0,0,N$63/ISI_fec!N$63)</f>
        <v>0</v>
      </c>
      <c r="O151" s="166">
        <f>IF(O$63=0,0,O$63/ISI_fec!O$63)</f>
        <v>0</v>
      </c>
      <c r="P151" s="166">
        <f>IF(P$63=0,0,P$63/ISI_fec!P$63)</f>
        <v>0</v>
      </c>
      <c r="Q151" s="166">
        <f>IF(Q$63=0,0,Q$63/ISI_fec!Q$63)</f>
        <v>0</v>
      </c>
    </row>
    <row r="152" spans="1:17" x14ac:dyDescent="0.25">
      <c r="A152" s="127" t="s">
        <v>114</v>
      </c>
      <c r="B152" s="166">
        <f>IF(B$69=0,0,B$69/ISI_fec!B$69)</f>
        <v>0</v>
      </c>
      <c r="C152" s="166">
        <f>IF(C$69=0,0,C$69/ISI_fec!C$69)</f>
        <v>0</v>
      </c>
      <c r="D152" s="166">
        <f>IF(D$69=0,0,D$69/ISI_fec!D$69)</f>
        <v>0</v>
      </c>
      <c r="E152" s="166">
        <f>IF(E$69=0,0,E$69/ISI_fec!E$69)</f>
        <v>0</v>
      </c>
      <c r="F152" s="166">
        <f>IF(F$69=0,0,F$69/ISI_fec!F$69)</f>
        <v>0</v>
      </c>
      <c r="G152" s="166">
        <f>IF(G$69=0,0,G$69/ISI_fec!G$69)</f>
        <v>0</v>
      </c>
      <c r="H152" s="166">
        <f>IF(H$69=0,0,H$69/ISI_fec!H$69)</f>
        <v>0</v>
      </c>
      <c r="I152" s="166">
        <f>IF(I$69=0,0,I$69/ISI_fec!I$69)</f>
        <v>0</v>
      </c>
      <c r="J152" s="166">
        <f>IF(J$69=0,0,J$69/ISI_fec!J$69)</f>
        <v>0</v>
      </c>
      <c r="K152" s="166">
        <f>IF(K$69=0,0,K$69/ISI_fec!K$69)</f>
        <v>0</v>
      </c>
      <c r="L152" s="166">
        <f>IF(L$69=0,0,L$69/ISI_fec!L$69)</f>
        <v>0</v>
      </c>
      <c r="M152" s="166">
        <f>IF(M$69=0,0,M$69/ISI_fec!M$69)</f>
        <v>0</v>
      </c>
      <c r="N152" s="166">
        <f>IF(N$69=0,0,N$69/ISI_fec!N$69)</f>
        <v>0</v>
      </c>
      <c r="O152" s="166">
        <f>IF(O$69=0,0,O$69/ISI_fec!O$69)</f>
        <v>0</v>
      </c>
      <c r="P152" s="166">
        <f>IF(P$69=0,0,P$69/ISI_fec!P$69)</f>
        <v>0</v>
      </c>
      <c r="Q152" s="166">
        <f>IF(Q$69=0,0,Q$69/ISI_fec!Q$69)</f>
        <v>0</v>
      </c>
    </row>
    <row r="153" spans="1:17" x14ac:dyDescent="0.25">
      <c r="A153" s="127" t="s">
        <v>113</v>
      </c>
      <c r="B153" s="166">
        <f>IF(B$70=0,0,B$70/ISI_fec!B$70)</f>
        <v>0</v>
      </c>
      <c r="C153" s="166">
        <f>IF(C$70=0,0,C$70/ISI_fec!C$70)</f>
        <v>0</v>
      </c>
      <c r="D153" s="166">
        <f>IF(D$70=0,0,D$70/ISI_fec!D$70)</f>
        <v>0</v>
      </c>
      <c r="E153" s="166">
        <f>IF(E$70=0,0,E$70/ISI_fec!E$70)</f>
        <v>0</v>
      </c>
      <c r="F153" s="166">
        <f>IF(F$70=0,0,F$70/ISI_fec!F$70)</f>
        <v>0</v>
      </c>
      <c r="G153" s="166">
        <f>IF(G$70=0,0,G$70/ISI_fec!G$70)</f>
        <v>0</v>
      </c>
      <c r="H153" s="166">
        <f>IF(H$70=0,0,H$70/ISI_fec!H$70)</f>
        <v>0</v>
      </c>
      <c r="I153" s="166">
        <f>IF(I$70=0,0,I$70/ISI_fec!I$70)</f>
        <v>0</v>
      </c>
      <c r="J153" s="166">
        <f>IF(J$70=0,0,J$70/ISI_fec!J$70)</f>
        <v>0</v>
      </c>
      <c r="K153" s="166">
        <f>IF(K$70=0,0,K$70/ISI_fec!K$70)</f>
        <v>0</v>
      </c>
      <c r="L153" s="166">
        <f>IF(L$70=0,0,L$70/ISI_fec!L$70)</f>
        <v>0</v>
      </c>
      <c r="M153" s="166">
        <f>IF(M$70=0,0,M$70/ISI_fec!M$70)</f>
        <v>0</v>
      </c>
      <c r="N153" s="166">
        <f>IF(N$70=0,0,N$70/ISI_fec!N$70)</f>
        <v>0</v>
      </c>
      <c r="O153" s="166">
        <f>IF(O$70=0,0,O$70/ISI_fec!O$70)</f>
        <v>0</v>
      </c>
      <c r="P153" s="166">
        <f>IF(P$70=0,0,P$70/ISI_fec!P$70)</f>
        <v>0</v>
      </c>
      <c r="Q153" s="166">
        <f>IF(Q$70=0,0,Q$70/ISI_fec!Q$70)</f>
        <v>0</v>
      </c>
    </row>
    <row r="154" spans="1:17" x14ac:dyDescent="0.25">
      <c r="A154" s="72" t="s">
        <v>112</v>
      </c>
      <c r="B154" s="165">
        <f>IF(B$77=0,0,B$77/ISI_fec!B$77)</f>
        <v>0</v>
      </c>
      <c r="C154" s="165">
        <f>IF(C$77=0,0,C$77/ISI_fec!C$77)</f>
        <v>0</v>
      </c>
      <c r="D154" s="165">
        <f>IF(D$77=0,0,D$77/ISI_fec!D$77)</f>
        <v>0</v>
      </c>
      <c r="E154" s="165">
        <f>IF(E$77=0,0,E$77/ISI_fec!E$77)</f>
        <v>0</v>
      </c>
      <c r="F154" s="165">
        <f>IF(F$77=0,0,F$77/ISI_fec!F$77)</f>
        <v>0</v>
      </c>
      <c r="G154" s="165">
        <f>IF(G$77=0,0,G$77/ISI_fec!G$77)</f>
        <v>0</v>
      </c>
      <c r="H154" s="165">
        <f>IF(H$77=0,0,H$77/ISI_fec!H$77)</f>
        <v>0</v>
      </c>
      <c r="I154" s="165">
        <f>IF(I$77=0,0,I$77/ISI_fec!I$77)</f>
        <v>0</v>
      </c>
      <c r="J154" s="165">
        <f>IF(J$77=0,0,J$77/ISI_fec!J$77)</f>
        <v>0</v>
      </c>
      <c r="K154" s="165">
        <f>IF(K$77=0,0,K$77/ISI_fec!K$77)</f>
        <v>0</v>
      </c>
      <c r="L154" s="165">
        <f>IF(L$77=0,0,L$77/ISI_fec!L$77)</f>
        <v>0</v>
      </c>
      <c r="M154" s="165">
        <f>IF(M$77=0,0,M$77/ISI_fec!M$77)</f>
        <v>0</v>
      </c>
      <c r="N154" s="165">
        <f>IF(N$77=0,0,N$77/ISI_fec!N$77)</f>
        <v>0</v>
      </c>
      <c r="O154" s="165">
        <f>IF(O$77=0,0,O$77/ISI_fec!O$77)</f>
        <v>0</v>
      </c>
      <c r="P154" s="165">
        <f>IF(P$77=0,0,P$77/ISI_fec!P$77)</f>
        <v>0</v>
      </c>
      <c r="Q154" s="165">
        <f>IF(Q$77=0,0,Q$77/ISI_fec!Q$77)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theme="4" tint="0.39997558519241921"/>
    <pageSetUpPr fitToPage="1"/>
  </sheetPr>
  <dimension ref="A1:Q154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358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164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7" ht="12.75" x14ac:dyDescent="0.25">
      <c r="A3" s="98" t="s">
        <v>135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</row>
    <row r="4" spans="1:17" x14ac:dyDescent="0.25">
      <c r="A4" s="162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</row>
    <row r="5" spans="1:17" ht="12.75" x14ac:dyDescent="0.25">
      <c r="A5" s="97" t="s">
        <v>46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117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84" t="s">
        <v>33</v>
      </c>
      <c r="B16" s="153">
        <v>0</v>
      </c>
      <c r="C16" s="153">
        <v>0</v>
      </c>
      <c r="D16" s="153">
        <v>0</v>
      </c>
      <c r="E16" s="153">
        <v>0</v>
      </c>
      <c r="F16" s="153">
        <v>0</v>
      </c>
      <c r="G16" s="153">
        <v>0</v>
      </c>
      <c r="H16" s="153">
        <v>0</v>
      </c>
      <c r="I16" s="153">
        <v>0</v>
      </c>
      <c r="J16" s="153">
        <v>0</v>
      </c>
      <c r="K16" s="153">
        <v>0</v>
      </c>
      <c r="L16" s="153">
        <v>0</v>
      </c>
      <c r="M16" s="153">
        <v>0</v>
      </c>
      <c r="N16" s="153">
        <v>0</v>
      </c>
      <c r="O16" s="153">
        <v>0</v>
      </c>
      <c r="P16" s="153">
        <v>0</v>
      </c>
      <c r="Q16" s="153">
        <v>0</v>
      </c>
    </row>
    <row r="17" spans="1:17" x14ac:dyDescent="0.25">
      <c r="A17" s="84" t="s">
        <v>29</v>
      </c>
      <c r="B17" s="153">
        <v>0</v>
      </c>
      <c r="C17" s="153">
        <v>0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</row>
    <row r="18" spans="1:17" x14ac:dyDescent="0.25">
      <c r="A18" s="84" t="s">
        <v>26</v>
      </c>
      <c r="B18" s="153">
        <v>0</v>
      </c>
      <c r="C18" s="153">
        <v>0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>
        <v>0</v>
      </c>
      <c r="K18" s="153">
        <v>0</v>
      </c>
      <c r="L18" s="153">
        <v>0</v>
      </c>
      <c r="M18" s="153">
        <v>0</v>
      </c>
      <c r="N18" s="153">
        <v>0</v>
      </c>
      <c r="O18" s="153">
        <v>0</v>
      </c>
      <c r="P18" s="153">
        <v>0</v>
      </c>
      <c r="Q18" s="153">
        <v>0</v>
      </c>
    </row>
    <row r="19" spans="1:17" x14ac:dyDescent="0.25">
      <c r="A19" s="84" t="s">
        <v>25</v>
      </c>
      <c r="B19" s="153">
        <v>0</v>
      </c>
      <c r="C19" s="153">
        <v>0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0</v>
      </c>
      <c r="P19" s="153">
        <v>0</v>
      </c>
      <c r="Q19" s="153">
        <v>0</v>
      </c>
    </row>
    <row r="20" spans="1:17" x14ac:dyDescent="0.25">
      <c r="A20" s="84" t="s">
        <v>21</v>
      </c>
      <c r="B20" s="153">
        <v>0</v>
      </c>
      <c r="C20" s="153">
        <v>0</v>
      </c>
      <c r="D20" s="153">
        <v>0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0</v>
      </c>
      <c r="K20" s="153">
        <v>0</v>
      </c>
      <c r="L20" s="153">
        <v>0</v>
      </c>
      <c r="M20" s="153">
        <v>0</v>
      </c>
      <c r="N20" s="153">
        <v>0</v>
      </c>
      <c r="O20" s="153">
        <v>0</v>
      </c>
      <c r="P20" s="153">
        <v>0</v>
      </c>
      <c r="Q20" s="153">
        <v>0</v>
      </c>
    </row>
    <row r="21" spans="1:17" x14ac:dyDescent="0.25">
      <c r="A21" s="156" t="s">
        <v>116</v>
      </c>
      <c r="B21" s="155">
        <v>0</v>
      </c>
      <c r="C21" s="155">
        <v>0</v>
      </c>
      <c r="D21" s="155">
        <v>0</v>
      </c>
      <c r="E21" s="155">
        <v>0</v>
      </c>
      <c r="F21" s="155">
        <v>0</v>
      </c>
      <c r="G21" s="155">
        <v>0</v>
      </c>
      <c r="H21" s="155">
        <v>0</v>
      </c>
      <c r="I21" s="155"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  <c r="O21" s="155">
        <v>0</v>
      </c>
      <c r="P21" s="155">
        <v>0</v>
      </c>
      <c r="Q21" s="155">
        <v>0</v>
      </c>
    </row>
    <row r="22" spans="1:17" x14ac:dyDescent="0.25">
      <c r="A22" s="84" t="s">
        <v>33</v>
      </c>
      <c r="B22" s="153">
        <v>0</v>
      </c>
      <c r="C22" s="153">
        <v>0</v>
      </c>
      <c r="D22" s="153">
        <v>0</v>
      </c>
      <c r="E22" s="153">
        <v>0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0</v>
      </c>
      <c r="L22" s="153">
        <v>0</v>
      </c>
      <c r="M22" s="153">
        <v>0</v>
      </c>
      <c r="N22" s="153">
        <v>0</v>
      </c>
      <c r="O22" s="153">
        <v>0</v>
      </c>
      <c r="P22" s="153">
        <v>0</v>
      </c>
      <c r="Q22" s="153">
        <v>0</v>
      </c>
    </row>
    <row r="23" spans="1:17" x14ac:dyDescent="0.25">
      <c r="A23" s="84" t="s">
        <v>47</v>
      </c>
      <c r="B23" s="153">
        <v>0</v>
      </c>
      <c r="C23" s="153">
        <v>0</v>
      </c>
      <c r="D23" s="153">
        <v>0</v>
      </c>
      <c r="E23" s="153">
        <v>0</v>
      </c>
      <c r="F23" s="153">
        <v>0</v>
      </c>
      <c r="G23" s="153">
        <v>0</v>
      </c>
      <c r="H23" s="153">
        <v>0</v>
      </c>
      <c r="I23" s="153">
        <v>0</v>
      </c>
      <c r="J23" s="153">
        <v>0</v>
      </c>
      <c r="K23" s="153">
        <v>0</v>
      </c>
      <c r="L23" s="153">
        <v>0</v>
      </c>
      <c r="M23" s="153">
        <v>0</v>
      </c>
      <c r="N23" s="153">
        <v>0</v>
      </c>
      <c r="O23" s="153">
        <v>0</v>
      </c>
      <c r="P23" s="153">
        <v>0</v>
      </c>
      <c r="Q23" s="153">
        <v>0</v>
      </c>
    </row>
    <row r="24" spans="1:17" x14ac:dyDescent="0.25">
      <c r="A24" s="84" t="s">
        <v>29</v>
      </c>
      <c r="B24" s="153">
        <v>0</v>
      </c>
      <c r="C24" s="153">
        <v>0</v>
      </c>
      <c r="D24" s="153">
        <v>0</v>
      </c>
      <c r="E24" s="153">
        <v>0</v>
      </c>
      <c r="F24" s="153">
        <v>0</v>
      </c>
      <c r="G24" s="153">
        <v>0</v>
      </c>
      <c r="H24" s="153">
        <v>0</v>
      </c>
      <c r="I24" s="153">
        <v>0</v>
      </c>
      <c r="J24" s="153">
        <v>0</v>
      </c>
      <c r="K24" s="153">
        <v>0</v>
      </c>
      <c r="L24" s="153">
        <v>0</v>
      </c>
      <c r="M24" s="153">
        <v>0</v>
      </c>
      <c r="N24" s="153">
        <v>0</v>
      </c>
      <c r="O24" s="153">
        <v>0</v>
      </c>
      <c r="P24" s="153">
        <v>0</v>
      </c>
      <c r="Q24" s="153">
        <v>0</v>
      </c>
    </row>
    <row r="25" spans="1:17" x14ac:dyDescent="0.25">
      <c r="A25" s="84" t="s">
        <v>26</v>
      </c>
      <c r="B25" s="153">
        <v>0</v>
      </c>
      <c r="C25" s="153">
        <v>0</v>
      </c>
      <c r="D25" s="153">
        <v>0</v>
      </c>
      <c r="E25" s="153">
        <v>0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0</v>
      </c>
      <c r="L25" s="153">
        <v>0</v>
      </c>
      <c r="M25" s="153">
        <v>0</v>
      </c>
      <c r="N25" s="153">
        <v>0</v>
      </c>
      <c r="O25" s="153">
        <v>0</v>
      </c>
      <c r="P25" s="153">
        <v>0</v>
      </c>
      <c r="Q25" s="153">
        <v>0</v>
      </c>
    </row>
    <row r="26" spans="1:17" x14ac:dyDescent="0.25">
      <c r="A26" s="84" t="s">
        <v>25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</row>
    <row r="27" spans="1:17" x14ac:dyDescent="0.25">
      <c r="A27" s="156" t="s">
        <v>113</v>
      </c>
      <c r="B27" s="155">
        <v>0</v>
      </c>
      <c r="C27" s="155">
        <v>0</v>
      </c>
      <c r="D27" s="155">
        <v>0</v>
      </c>
      <c r="E27" s="155">
        <v>0</v>
      </c>
      <c r="F27" s="155">
        <v>0</v>
      </c>
      <c r="G27" s="155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0</v>
      </c>
      <c r="P27" s="155">
        <v>0</v>
      </c>
      <c r="Q27" s="155">
        <v>0</v>
      </c>
    </row>
    <row r="28" spans="1:17" x14ac:dyDescent="0.25">
      <c r="A28" s="152" t="s">
        <v>123</v>
      </c>
      <c r="B28" s="151">
        <v>0</v>
      </c>
      <c r="C28" s="151">
        <v>0</v>
      </c>
      <c r="D28" s="151">
        <v>0</v>
      </c>
      <c r="E28" s="151">
        <v>0</v>
      </c>
      <c r="F28" s="151">
        <v>0</v>
      </c>
      <c r="G28" s="151"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v>0</v>
      </c>
      <c r="Q28" s="151">
        <v>0</v>
      </c>
    </row>
    <row r="29" spans="1:17" x14ac:dyDescent="0.25">
      <c r="A29" s="154" t="s">
        <v>30</v>
      </c>
      <c r="B29" s="153">
        <v>0</v>
      </c>
      <c r="C29" s="153">
        <v>0</v>
      </c>
      <c r="D29" s="153">
        <v>0</v>
      </c>
      <c r="E29" s="153">
        <v>0</v>
      </c>
      <c r="F29" s="153">
        <v>0</v>
      </c>
      <c r="G29" s="153">
        <v>0</v>
      </c>
      <c r="H29" s="153">
        <v>0</v>
      </c>
      <c r="I29" s="153">
        <v>0</v>
      </c>
      <c r="J29" s="153">
        <v>0</v>
      </c>
      <c r="K29" s="153">
        <v>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</row>
    <row r="30" spans="1:17" x14ac:dyDescent="0.25">
      <c r="A30" s="154" t="s">
        <v>125</v>
      </c>
      <c r="B30" s="153">
        <v>0</v>
      </c>
      <c r="C30" s="153">
        <v>0</v>
      </c>
      <c r="D30" s="153">
        <v>0</v>
      </c>
      <c r="E30" s="153">
        <v>0</v>
      </c>
      <c r="F30" s="153">
        <v>0</v>
      </c>
      <c r="G30" s="153">
        <v>0</v>
      </c>
      <c r="H30" s="153">
        <v>0</v>
      </c>
      <c r="I30" s="153">
        <v>0</v>
      </c>
      <c r="J30" s="153">
        <v>0</v>
      </c>
      <c r="K30" s="153">
        <v>0</v>
      </c>
      <c r="L30" s="153">
        <v>0</v>
      </c>
      <c r="M30" s="153">
        <v>0</v>
      </c>
      <c r="N30" s="153">
        <v>0</v>
      </c>
      <c r="O30" s="153">
        <v>0</v>
      </c>
      <c r="P30" s="153">
        <v>0</v>
      </c>
      <c r="Q30" s="153">
        <v>0</v>
      </c>
    </row>
    <row r="31" spans="1:17" x14ac:dyDescent="0.25">
      <c r="A31" s="154" t="s">
        <v>29</v>
      </c>
      <c r="B31" s="153">
        <v>0</v>
      </c>
      <c r="C31" s="153">
        <v>0</v>
      </c>
      <c r="D31" s="153">
        <v>0</v>
      </c>
      <c r="E31" s="153">
        <v>0</v>
      </c>
      <c r="F31" s="153">
        <v>0</v>
      </c>
      <c r="G31" s="153">
        <v>0</v>
      </c>
      <c r="H31" s="153">
        <v>0</v>
      </c>
      <c r="I31" s="153">
        <v>0</v>
      </c>
      <c r="J31" s="153">
        <v>0</v>
      </c>
      <c r="K31" s="153">
        <v>0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</row>
    <row r="32" spans="1:17" x14ac:dyDescent="0.25">
      <c r="A32" s="154" t="s">
        <v>26</v>
      </c>
      <c r="B32" s="153">
        <v>0</v>
      </c>
      <c r="C32" s="153">
        <v>0</v>
      </c>
      <c r="D32" s="153">
        <v>0</v>
      </c>
      <c r="E32" s="153">
        <v>0</v>
      </c>
      <c r="F32" s="153">
        <v>0</v>
      </c>
      <c r="G32" s="153">
        <v>0</v>
      </c>
      <c r="H32" s="153">
        <v>0</v>
      </c>
      <c r="I32" s="153">
        <v>0</v>
      </c>
      <c r="J32" s="153">
        <v>0</v>
      </c>
      <c r="K32" s="153">
        <v>0</v>
      </c>
      <c r="L32" s="153">
        <v>0</v>
      </c>
      <c r="M32" s="153">
        <v>0</v>
      </c>
      <c r="N32" s="153">
        <v>0</v>
      </c>
      <c r="O32" s="153">
        <v>0</v>
      </c>
      <c r="P32" s="153">
        <v>0</v>
      </c>
      <c r="Q32" s="153">
        <v>0</v>
      </c>
    </row>
    <row r="33" spans="1:17" x14ac:dyDescent="0.25">
      <c r="A33" s="152" t="s">
        <v>122</v>
      </c>
      <c r="B33" s="151">
        <v>0</v>
      </c>
      <c r="C33" s="151">
        <v>0</v>
      </c>
      <c r="D33" s="151">
        <v>0</v>
      </c>
      <c r="E33" s="151">
        <v>0</v>
      </c>
      <c r="F33" s="151">
        <v>0</v>
      </c>
      <c r="G33" s="151">
        <v>0</v>
      </c>
      <c r="H33" s="151">
        <v>0</v>
      </c>
      <c r="I33" s="151">
        <v>0</v>
      </c>
      <c r="J33" s="151">
        <v>0</v>
      </c>
      <c r="K33" s="151">
        <v>0</v>
      </c>
      <c r="L33" s="151">
        <v>0</v>
      </c>
      <c r="M33" s="151">
        <v>0</v>
      </c>
      <c r="N33" s="151">
        <v>0</v>
      </c>
      <c r="O33" s="151">
        <v>0</v>
      </c>
      <c r="P33" s="151">
        <v>0</v>
      </c>
      <c r="Q33" s="151">
        <v>0</v>
      </c>
    </row>
    <row r="34" spans="1:17" x14ac:dyDescent="0.25">
      <c r="A34" s="156" t="s">
        <v>112</v>
      </c>
      <c r="B34" s="155">
        <v>0</v>
      </c>
      <c r="C34" s="155">
        <v>0</v>
      </c>
      <c r="D34" s="155">
        <v>0</v>
      </c>
      <c r="E34" s="155">
        <v>0</v>
      </c>
      <c r="F34" s="155">
        <v>0</v>
      </c>
      <c r="G34" s="155">
        <v>0</v>
      </c>
      <c r="H34" s="155">
        <v>0</v>
      </c>
      <c r="I34" s="155">
        <v>0</v>
      </c>
      <c r="J34" s="155">
        <v>0</v>
      </c>
      <c r="K34" s="155">
        <v>0</v>
      </c>
      <c r="L34" s="155">
        <v>0</v>
      </c>
      <c r="M34" s="155">
        <v>0</v>
      </c>
      <c r="N34" s="155">
        <v>0</v>
      </c>
      <c r="O34" s="155">
        <v>0</v>
      </c>
      <c r="P34" s="155">
        <v>0</v>
      </c>
      <c r="Q34" s="155">
        <v>0</v>
      </c>
    </row>
    <row r="35" spans="1:17" x14ac:dyDescent="0.25">
      <c r="A35" s="152" t="s">
        <v>121</v>
      </c>
      <c r="B35" s="151">
        <v>0</v>
      </c>
      <c r="C35" s="151">
        <v>0</v>
      </c>
      <c r="D35" s="151">
        <v>0</v>
      </c>
      <c r="E35" s="151">
        <v>0</v>
      </c>
      <c r="F35" s="151">
        <v>0</v>
      </c>
      <c r="G35" s="151">
        <v>0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  <c r="M35" s="151">
        <v>0</v>
      </c>
      <c r="N35" s="151">
        <v>0</v>
      </c>
      <c r="O35" s="151">
        <v>0</v>
      </c>
      <c r="P35" s="151">
        <v>0</v>
      </c>
      <c r="Q35" s="151">
        <v>0</v>
      </c>
    </row>
    <row r="36" spans="1:17" x14ac:dyDescent="0.25">
      <c r="A36" s="154" t="s">
        <v>30</v>
      </c>
      <c r="B36" s="153">
        <v>0</v>
      </c>
      <c r="C36" s="153">
        <v>0</v>
      </c>
      <c r="D36" s="153">
        <v>0</v>
      </c>
      <c r="E36" s="153">
        <v>0</v>
      </c>
      <c r="F36" s="153">
        <v>0</v>
      </c>
      <c r="G36" s="153">
        <v>0</v>
      </c>
      <c r="H36" s="153">
        <v>0</v>
      </c>
      <c r="I36" s="153">
        <v>0</v>
      </c>
      <c r="J36" s="153">
        <v>0</v>
      </c>
      <c r="K36" s="153">
        <v>0</v>
      </c>
      <c r="L36" s="153">
        <v>0</v>
      </c>
      <c r="M36" s="153">
        <v>0</v>
      </c>
      <c r="N36" s="153">
        <v>0</v>
      </c>
      <c r="O36" s="153">
        <v>0</v>
      </c>
      <c r="P36" s="153">
        <v>0</v>
      </c>
      <c r="Q36" s="153">
        <v>0</v>
      </c>
    </row>
    <row r="37" spans="1:17" x14ac:dyDescent="0.25">
      <c r="A37" s="154" t="s">
        <v>125</v>
      </c>
      <c r="B37" s="153">
        <v>0</v>
      </c>
      <c r="C37" s="153">
        <v>0</v>
      </c>
      <c r="D37" s="153">
        <v>0</v>
      </c>
      <c r="E37" s="153">
        <v>0</v>
      </c>
      <c r="F37" s="153">
        <v>0</v>
      </c>
      <c r="G37" s="153">
        <v>0</v>
      </c>
      <c r="H37" s="153">
        <v>0</v>
      </c>
      <c r="I37" s="153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</row>
    <row r="38" spans="1:17" x14ac:dyDescent="0.25">
      <c r="A38" s="154" t="s">
        <v>26</v>
      </c>
      <c r="B38" s="153">
        <v>0</v>
      </c>
      <c r="C38" s="153">
        <v>0</v>
      </c>
      <c r="D38" s="153">
        <v>0</v>
      </c>
      <c r="E38" s="153">
        <v>0</v>
      </c>
      <c r="F38" s="153">
        <v>0</v>
      </c>
      <c r="G38" s="153">
        <v>0</v>
      </c>
      <c r="H38" s="153">
        <v>0</v>
      </c>
      <c r="I38" s="153">
        <v>0</v>
      </c>
      <c r="J38" s="153">
        <v>0</v>
      </c>
      <c r="K38" s="153">
        <v>0</v>
      </c>
      <c r="L38" s="153">
        <v>0</v>
      </c>
      <c r="M38" s="153">
        <v>0</v>
      </c>
      <c r="N38" s="153">
        <v>0</v>
      </c>
      <c r="O38" s="153">
        <v>0</v>
      </c>
      <c r="P38" s="153">
        <v>0</v>
      </c>
      <c r="Q38" s="153">
        <v>0</v>
      </c>
    </row>
    <row r="39" spans="1:17" x14ac:dyDescent="0.25">
      <c r="A39" s="152" t="s">
        <v>120</v>
      </c>
      <c r="B39" s="151">
        <v>0</v>
      </c>
      <c r="C39" s="151">
        <v>0</v>
      </c>
      <c r="D39" s="151">
        <v>0</v>
      </c>
      <c r="E39" s="151">
        <v>0</v>
      </c>
      <c r="F39" s="151">
        <v>0</v>
      </c>
      <c r="G39" s="151"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v>0</v>
      </c>
      <c r="Q39" s="151">
        <v>0</v>
      </c>
    </row>
    <row r="40" spans="1:17" x14ac:dyDescent="0.25">
      <c r="A40" s="150" t="s">
        <v>33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31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30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125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29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28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26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25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86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22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2" t="s">
        <v>119</v>
      </c>
      <c r="B50" s="151">
        <v>0</v>
      </c>
      <c r="C50" s="151">
        <v>0</v>
      </c>
      <c r="D50" s="151">
        <v>0</v>
      </c>
      <c r="E50" s="151">
        <v>0</v>
      </c>
      <c r="F50" s="151">
        <v>0</v>
      </c>
      <c r="G50" s="151">
        <v>0</v>
      </c>
      <c r="H50" s="151">
        <v>0</v>
      </c>
      <c r="I50" s="151">
        <v>0</v>
      </c>
      <c r="J50" s="151">
        <v>0</v>
      </c>
      <c r="K50" s="151">
        <v>0</v>
      </c>
      <c r="L50" s="151">
        <v>0</v>
      </c>
      <c r="M50" s="151">
        <v>0</v>
      </c>
      <c r="N50" s="151">
        <v>0</v>
      </c>
      <c r="O50" s="151">
        <v>0</v>
      </c>
      <c r="P50" s="151">
        <v>0</v>
      </c>
      <c r="Q50" s="151">
        <v>0</v>
      </c>
    </row>
    <row r="51" spans="1:17" x14ac:dyDescent="0.25">
      <c r="A51" s="177" t="s">
        <v>98</v>
      </c>
      <c r="B51" s="176">
        <v>0</v>
      </c>
      <c r="C51" s="176">
        <v>0</v>
      </c>
      <c r="D51" s="176">
        <v>0</v>
      </c>
      <c r="E51" s="176">
        <v>0</v>
      </c>
      <c r="F51" s="176">
        <v>0</v>
      </c>
      <c r="G51" s="176">
        <v>0</v>
      </c>
      <c r="H51" s="176">
        <v>0</v>
      </c>
      <c r="I51" s="176">
        <v>0</v>
      </c>
      <c r="J51" s="176">
        <v>0</v>
      </c>
      <c r="K51" s="176">
        <v>0</v>
      </c>
      <c r="L51" s="176">
        <v>0</v>
      </c>
      <c r="M51" s="176">
        <v>0</v>
      </c>
      <c r="N51" s="176">
        <v>0</v>
      </c>
      <c r="O51" s="176">
        <v>0</v>
      </c>
      <c r="P51" s="176">
        <v>0</v>
      </c>
      <c r="Q51" s="176">
        <v>0</v>
      </c>
    </row>
    <row r="52" spans="1:17" x14ac:dyDescent="0.2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2.75" x14ac:dyDescent="0.25">
      <c r="A53" s="97" t="s">
        <v>45</v>
      </c>
      <c r="B53" s="96">
        <v>0</v>
      </c>
      <c r="C53" s="96">
        <v>0</v>
      </c>
      <c r="D53" s="96">
        <v>0</v>
      </c>
      <c r="E53" s="96">
        <v>0</v>
      </c>
      <c r="F53" s="96">
        <v>0</v>
      </c>
      <c r="G53" s="96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96">
        <v>0</v>
      </c>
      <c r="O53" s="96">
        <v>0</v>
      </c>
      <c r="P53" s="96">
        <v>0</v>
      </c>
      <c r="Q53" s="96">
        <v>0</v>
      </c>
    </row>
    <row r="54" spans="1:17" x14ac:dyDescent="0.25">
      <c r="A54" s="132" t="s">
        <v>83</v>
      </c>
      <c r="B54" s="160">
        <v>0</v>
      </c>
      <c r="C54" s="160">
        <v>0</v>
      </c>
      <c r="D54" s="160">
        <v>0</v>
      </c>
      <c r="E54" s="160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</row>
    <row r="55" spans="1:17" x14ac:dyDescent="0.25">
      <c r="A55" s="76" t="s">
        <v>82</v>
      </c>
      <c r="B55" s="159">
        <v>0</v>
      </c>
      <c r="C55" s="159">
        <v>0</v>
      </c>
      <c r="D55" s="159">
        <v>0</v>
      </c>
      <c r="E55" s="159">
        <v>0</v>
      </c>
      <c r="F55" s="159">
        <v>0</v>
      </c>
      <c r="G55" s="159">
        <v>0</v>
      </c>
      <c r="H55" s="159">
        <v>0</v>
      </c>
      <c r="I55" s="159">
        <v>0</v>
      </c>
      <c r="J55" s="159">
        <v>0</v>
      </c>
      <c r="K55" s="159">
        <v>0</v>
      </c>
      <c r="L55" s="159">
        <v>0</v>
      </c>
      <c r="M55" s="159">
        <v>0</v>
      </c>
      <c r="N55" s="159">
        <v>0</v>
      </c>
      <c r="O55" s="159">
        <v>0</v>
      </c>
      <c r="P55" s="159">
        <v>0</v>
      </c>
      <c r="Q55" s="159">
        <v>0</v>
      </c>
    </row>
    <row r="56" spans="1:17" x14ac:dyDescent="0.25">
      <c r="A56" s="76" t="s">
        <v>81</v>
      </c>
      <c r="B56" s="159">
        <v>0</v>
      </c>
      <c r="C56" s="159">
        <v>0</v>
      </c>
      <c r="D56" s="159">
        <v>0</v>
      </c>
      <c r="E56" s="159">
        <v>0</v>
      </c>
      <c r="F56" s="159">
        <v>0</v>
      </c>
      <c r="G56" s="159">
        <v>0</v>
      </c>
      <c r="H56" s="159">
        <v>0</v>
      </c>
      <c r="I56" s="159">
        <v>0</v>
      </c>
      <c r="J56" s="159">
        <v>0</v>
      </c>
      <c r="K56" s="159">
        <v>0</v>
      </c>
      <c r="L56" s="159">
        <v>0</v>
      </c>
      <c r="M56" s="159">
        <v>0</v>
      </c>
      <c r="N56" s="159">
        <v>0</v>
      </c>
      <c r="O56" s="159">
        <v>0</v>
      </c>
      <c r="P56" s="159">
        <v>0</v>
      </c>
      <c r="Q56" s="159">
        <v>0</v>
      </c>
    </row>
    <row r="57" spans="1:17" x14ac:dyDescent="0.25">
      <c r="A57" s="76" t="s">
        <v>80</v>
      </c>
      <c r="B57" s="159">
        <v>0</v>
      </c>
      <c r="C57" s="159">
        <v>0</v>
      </c>
      <c r="D57" s="159">
        <v>0</v>
      </c>
      <c r="E57" s="159">
        <v>0</v>
      </c>
      <c r="F57" s="159">
        <v>0</v>
      </c>
      <c r="G57" s="159">
        <v>0</v>
      </c>
      <c r="H57" s="159">
        <v>0</v>
      </c>
      <c r="I57" s="159">
        <v>0</v>
      </c>
      <c r="J57" s="159">
        <v>0</v>
      </c>
      <c r="K57" s="159">
        <v>0</v>
      </c>
      <c r="L57" s="159">
        <v>0</v>
      </c>
      <c r="M57" s="159">
        <v>0</v>
      </c>
      <c r="N57" s="159">
        <v>0</v>
      </c>
      <c r="O57" s="159">
        <v>0</v>
      </c>
      <c r="P57" s="159">
        <v>0</v>
      </c>
      <c r="Q57" s="159">
        <v>0</v>
      </c>
    </row>
    <row r="58" spans="1:17" x14ac:dyDescent="0.25">
      <c r="A58" s="129" t="s">
        <v>79</v>
      </c>
      <c r="B58" s="158">
        <v>0</v>
      </c>
      <c r="C58" s="158">
        <v>0</v>
      </c>
      <c r="D58" s="158">
        <v>0</v>
      </c>
      <c r="E58" s="158">
        <v>0</v>
      </c>
      <c r="F58" s="158">
        <v>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8">
        <v>0</v>
      </c>
      <c r="M58" s="158">
        <v>0</v>
      </c>
      <c r="N58" s="158">
        <v>0</v>
      </c>
      <c r="O58" s="158">
        <v>0</v>
      </c>
      <c r="P58" s="158">
        <v>0</v>
      </c>
      <c r="Q58" s="158">
        <v>0</v>
      </c>
    </row>
    <row r="59" spans="1:17" x14ac:dyDescent="0.25">
      <c r="A59" s="92" t="s">
        <v>125</v>
      </c>
      <c r="B59" s="91">
        <v>0</v>
      </c>
      <c r="C59" s="91">
        <v>0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</row>
    <row r="60" spans="1:17" x14ac:dyDescent="0.25">
      <c r="A60" s="92" t="s">
        <v>26</v>
      </c>
      <c r="B60" s="91">
        <v>0</v>
      </c>
      <c r="C60" s="91">
        <v>0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</row>
    <row r="61" spans="1:17" x14ac:dyDescent="0.25">
      <c r="A61" s="92" t="s">
        <v>126</v>
      </c>
      <c r="B61" s="91">
        <v>0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</row>
    <row r="62" spans="1:17" x14ac:dyDescent="0.25">
      <c r="A62" s="92" t="s">
        <v>21</v>
      </c>
      <c r="B62" s="157">
        <v>0</v>
      </c>
      <c r="C62" s="157">
        <v>0</v>
      </c>
      <c r="D62" s="157">
        <v>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</row>
    <row r="63" spans="1:17" x14ac:dyDescent="0.25">
      <c r="A63" s="156" t="s">
        <v>115</v>
      </c>
      <c r="B63" s="155">
        <v>0</v>
      </c>
      <c r="C63" s="155">
        <v>0</v>
      </c>
      <c r="D63" s="155">
        <v>0</v>
      </c>
      <c r="E63" s="155">
        <v>0</v>
      </c>
      <c r="F63" s="155">
        <v>0</v>
      </c>
      <c r="G63" s="155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5">
        <v>0</v>
      </c>
      <c r="P63" s="155">
        <v>0</v>
      </c>
      <c r="Q63" s="155">
        <v>0</v>
      </c>
    </row>
    <row r="64" spans="1:17" x14ac:dyDescent="0.25">
      <c r="A64" s="84" t="s">
        <v>33</v>
      </c>
      <c r="B64" s="153">
        <v>0</v>
      </c>
      <c r="C64" s="153">
        <v>0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  <c r="Q64" s="153">
        <v>0</v>
      </c>
    </row>
    <row r="65" spans="1:17" x14ac:dyDescent="0.25">
      <c r="A65" s="84" t="s">
        <v>29</v>
      </c>
      <c r="B65" s="153">
        <v>0</v>
      </c>
      <c r="C65" s="153">
        <v>0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</row>
    <row r="66" spans="1:17" x14ac:dyDescent="0.25">
      <c r="A66" s="84" t="s">
        <v>26</v>
      </c>
      <c r="B66" s="153">
        <v>0</v>
      </c>
      <c r="C66" s="153">
        <v>0</v>
      </c>
      <c r="D66" s="153">
        <v>0</v>
      </c>
      <c r="E66" s="153">
        <v>0</v>
      </c>
      <c r="F66" s="153">
        <v>0</v>
      </c>
      <c r="G66" s="153">
        <v>0</v>
      </c>
      <c r="H66" s="153">
        <v>0</v>
      </c>
      <c r="I66" s="153">
        <v>0</v>
      </c>
      <c r="J66" s="153">
        <v>0</v>
      </c>
      <c r="K66" s="153">
        <v>0</v>
      </c>
      <c r="L66" s="153">
        <v>0</v>
      </c>
      <c r="M66" s="153">
        <v>0</v>
      </c>
      <c r="N66" s="153">
        <v>0</v>
      </c>
      <c r="O66" s="153">
        <v>0</v>
      </c>
      <c r="P66" s="153">
        <v>0</v>
      </c>
      <c r="Q66" s="153">
        <v>0</v>
      </c>
    </row>
    <row r="67" spans="1:17" x14ac:dyDescent="0.25">
      <c r="A67" s="84" t="s">
        <v>25</v>
      </c>
      <c r="B67" s="153">
        <v>0</v>
      </c>
      <c r="C67" s="153">
        <v>0</v>
      </c>
      <c r="D67" s="153">
        <v>0</v>
      </c>
      <c r="E67" s="153">
        <v>0</v>
      </c>
      <c r="F67" s="153">
        <v>0</v>
      </c>
      <c r="G67" s="153">
        <v>0</v>
      </c>
      <c r="H67" s="153">
        <v>0</v>
      </c>
      <c r="I67" s="153">
        <v>0</v>
      </c>
      <c r="J67" s="153">
        <v>0</v>
      </c>
      <c r="K67" s="153">
        <v>0</v>
      </c>
      <c r="L67" s="153">
        <v>0</v>
      </c>
      <c r="M67" s="153">
        <v>0</v>
      </c>
      <c r="N67" s="153">
        <v>0</v>
      </c>
      <c r="O67" s="153">
        <v>0</v>
      </c>
      <c r="P67" s="153">
        <v>0</v>
      </c>
      <c r="Q67" s="153">
        <v>0</v>
      </c>
    </row>
    <row r="68" spans="1:17" x14ac:dyDescent="0.25">
      <c r="A68" s="84" t="s">
        <v>21</v>
      </c>
      <c r="B68" s="153">
        <v>0</v>
      </c>
      <c r="C68" s="153">
        <v>0</v>
      </c>
      <c r="D68" s="153">
        <v>0</v>
      </c>
      <c r="E68" s="153">
        <v>0</v>
      </c>
      <c r="F68" s="153">
        <v>0</v>
      </c>
      <c r="G68" s="153">
        <v>0</v>
      </c>
      <c r="H68" s="153">
        <v>0</v>
      </c>
      <c r="I68" s="153">
        <v>0</v>
      </c>
      <c r="J68" s="153">
        <v>0</v>
      </c>
      <c r="K68" s="153">
        <v>0</v>
      </c>
      <c r="L68" s="153">
        <v>0</v>
      </c>
      <c r="M68" s="153">
        <v>0</v>
      </c>
      <c r="N68" s="153">
        <v>0</v>
      </c>
      <c r="O68" s="153">
        <v>0</v>
      </c>
      <c r="P68" s="153">
        <v>0</v>
      </c>
      <c r="Q68" s="153">
        <v>0</v>
      </c>
    </row>
    <row r="69" spans="1:17" x14ac:dyDescent="0.25">
      <c r="A69" s="156" t="s">
        <v>114</v>
      </c>
      <c r="B69" s="155">
        <v>0</v>
      </c>
      <c r="C69" s="155">
        <v>0</v>
      </c>
      <c r="D69" s="155">
        <v>0</v>
      </c>
      <c r="E69" s="155">
        <v>0</v>
      </c>
      <c r="F69" s="155">
        <v>0</v>
      </c>
      <c r="G69" s="155">
        <v>0</v>
      </c>
      <c r="H69" s="155">
        <v>0</v>
      </c>
      <c r="I69" s="155">
        <v>0</v>
      </c>
      <c r="J69" s="155">
        <v>0</v>
      </c>
      <c r="K69" s="155">
        <v>0</v>
      </c>
      <c r="L69" s="155">
        <v>0</v>
      </c>
      <c r="M69" s="155">
        <v>0</v>
      </c>
      <c r="N69" s="155">
        <v>0</v>
      </c>
      <c r="O69" s="155">
        <v>0</v>
      </c>
      <c r="P69" s="155">
        <v>0</v>
      </c>
      <c r="Q69" s="155">
        <v>0</v>
      </c>
    </row>
    <row r="70" spans="1:17" x14ac:dyDescent="0.25">
      <c r="A70" s="156" t="s">
        <v>113</v>
      </c>
      <c r="B70" s="155">
        <v>0</v>
      </c>
      <c r="C70" s="155">
        <v>0</v>
      </c>
      <c r="D70" s="155">
        <v>0</v>
      </c>
      <c r="E70" s="155">
        <v>0</v>
      </c>
      <c r="F70" s="155">
        <v>0</v>
      </c>
      <c r="G70" s="155">
        <v>0</v>
      </c>
      <c r="H70" s="155">
        <v>0</v>
      </c>
      <c r="I70" s="155">
        <v>0</v>
      </c>
      <c r="J70" s="155">
        <v>0</v>
      </c>
      <c r="K70" s="155">
        <v>0</v>
      </c>
      <c r="L70" s="155">
        <v>0</v>
      </c>
      <c r="M70" s="155">
        <v>0</v>
      </c>
      <c r="N70" s="155">
        <v>0</v>
      </c>
      <c r="O70" s="155">
        <v>0</v>
      </c>
      <c r="P70" s="155">
        <v>0</v>
      </c>
      <c r="Q70" s="155">
        <v>0</v>
      </c>
    </row>
    <row r="71" spans="1:17" x14ac:dyDescent="0.25">
      <c r="A71" s="152" t="s">
        <v>123</v>
      </c>
      <c r="B71" s="151">
        <v>0</v>
      </c>
      <c r="C71" s="151">
        <v>0</v>
      </c>
      <c r="D71" s="151">
        <v>0</v>
      </c>
      <c r="E71" s="151">
        <v>0</v>
      </c>
      <c r="F71" s="151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L71" s="151">
        <v>0</v>
      </c>
      <c r="M71" s="151">
        <v>0</v>
      </c>
      <c r="N71" s="151">
        <v>0</v>
      </c>
      <c r="O71" s="151">
        <v>0</v>
      </c>
      <c r="P71" s="151">
        <v>0</v>
      </c>
      <c r="Q71" s="151">
        <v>0</v>
      </c>
    </row>
    <row r="72" spans="1:17" x14ac:dyDescent="0.25">
      <c r="A72" s="154" t="s">
        <v>30</v>
      </c>
      <c r="B72" s="153">
        <v>0</v>
      </c>
      <c r="C72" s="153">
        <v>0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</row>
    <row r="73" spans="1:17" x14ac:dyDescent="0.25">
      <c r="A73" s="154" t="s">
        <v>125</v>
      </c>
      <c r="B73" s="153">
        <v>0</v>
      </c>
      <c r="C73" s="153">
        <v>0</v>
      </c>
      <c r="D73" s="153">
        <v>0</v>
      </c>
      <c r="E73" s="153">
        <v>0</v>
      </c>
      <c r="F73" s="153">
        <v>0</v>
      </c>
      <c r="G73" s="153">
        <v>0</v>
      </c>
      <c r="H73" s="153">
        <v>0</v>
      </c>
      <c r="I73" s="153">
        <v>0</v>
      </c>
      <c r="J73" s="153">
        <v>0</v>
      </c>
      <c r="K73" s="153">
        <v>0</v>
      </c>
      <c r="L73" s="153">
        <v>0</v>
      </c>
      <c r="M73" s="153">
        <v>0</v>
      </c>
      <c r="N73" s="153">
        <v>0</v>
      </c>
      <c r="O73" s="153">
        <v>0</v>
      </c>
      <c r="P73" s="153">
        <v>0</v>
      </c>
      <c r="Q73" s="153">
        <v>0</v>
      </c>
    </row>
    <row r="74" spans="1:17" x14ac:dyDescent="0.25">
      <c r="A74" s="154" t="s">
        <v>29</v>
      </c>
      <c r="B74" s="153">
        <v>0</v>
      </c>
      <c r="C74" s="153">
        <v>0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</row>
    <row r="75" spans="1:17" x14ac:dyDescent="0.25">
      <c r="A75" s="154" t="s">
        <v>26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</row>
    <row r="76" spans="1:17" x14ac:dyDescent="0.25">
      <c r="A76" s="152" t="s">
        <v>122</v>
      </c>
      <c r="B76" s="151">
        <v>0</v>
      </c>
      <c r="C76" s="151">
        <v>0</v>
      </c>
      <c r="D76" s="151">
        <v>0</v>
      </c>
      <c r="E76" s="151">
        <v>0</v>
      </c>
      <c r="F76" s="151">
        <v>0</v>
      </c>
      <c r="G76" s="151">
        <v>0</v>
      </c>
      <c r="H76" s="151">
        <v>0</v>
      </c>
      <c r="I76" s="151">
        <v>0</v>
      </c>
      <c r="J76" s="151">
        <v>0</v>
      </c>
      <c r="K76" s="151">
        <v>0</v>
      </c>
      <c r="L76" s="151">
        <v>0</v>
      </c>
      <c r="M76" s="151">
        <v>0</v>
      </c>
      <c r="N76" s="151">
        <v>0</v>
      </c>
      <c r="O76" s="151">
        <v>0</v>
      </c>
      <c r="P76" s="151">
        <v>0</v>
      </c>
      <c r="Q76" s="151">
        <v>0</v>
      </c>
    </row>
    <row r="77" spans="1:17" x14ac:dyDescent="0.25">
      <c r="A77" s="156" t="s">
        <v>112</v>
      </c>
      <c r="B77" s="155">
        <v>0</v>
      </c>
      <c r="C77" s="155">
        <v>0</v>
      </c>
      <c r="D77" s="155">
        <v>0</v>
      </c>
      <c r="E77" s="155">
        <v>0</v>
      </c>
      <c r="F77" s="155">
        <v>0</v>
      </c>
      <c r="G77" s="155">
        <v>0</v>
      </c>
      <c r="H77" s="155">
        <v>0</v>
      </c>
      <c r="I77" s="155">
        <v>0</v>
      </c>
      <c r="J77" s="155">
        <v>0</v>
      </c>
      <c r="K77" s="155">
        <v>0</v>
      </c>
      <c r="L77" s="155">
        <v>0</v>
      </c>
      <c r="M77" s="155">
        <v>0</v>
      </c>
      <c r="N77" s="155">
        <v>0</v>
      </c>
      <c r="O77" s="155">
        <v>0</v>
      </c>
      <c r="P77" s="155">
        <v>0</v>
      </c>
      <c r="Q77" s="155">
        <v>0</v>
      </c>
    </row>
    <row r="78" spans="1:17" x14ac:dyDescent="0.25">
      <c r="A78" s="152" t="s">
        <v>121</v>
      </c>
      <c r="B78" s="151">
        <v>0</v>
      </c>
      <c r="C78" s="151">
        <v>0</v>
      </c>
      <c r="D78" s="151">
        <v>0</v>
      </c>
      <c r="E78" s="151">
        <v>0</v>
      </c>
      <c r="F78" s="151">
        <v>0</v>
      </c>
      <c r="G78" s="151">
        <v>0</v>
      </c>
      <c r="H78" s="151">
        <v>0</v>
      </c>
      <c r="I78" s="151">
        <v>0</v>
      </c>
      <c r="J78" s="151">
        <v>0</v>
      </c>
      <c r="K78" s="151">
        <v>0</v>
      </c>
      <c r="L78" s="151">
        <v>0</v>
      </c>
      <c r="M78" s="151">
        <v>0</v>
      </c>
      <c r="N78" s="151">
        <v>0</v>
      </c>
      <c r="O78" s="151">
        <v>0</v>
      </c>
      <c r="P78" s="151">
        <v>0</v>
      </c>
      <c r="Q78" s="151">
        <v>0</v>
      </c>
    </row>
    <row r="79" spans="1:17" x14ac:dyDescent="0.25">
      <c r="A79" s="154" t="s">
        <v>30</v>
      </c>
      <c r="B79" s="153">
        <v>0</v>
      </c>
      <c r="C79" s="153">
        <v>0</v>
      </c>
      <c r="D79" s="153">
        <v>0</v>
      </c>
      <c r="E79" s="153">
        <v>0</v>
      </c>
      <c r="F79" s="153">
        <v>0</v>
      </c>
      <c r="G79" s="153">
        <v>0</v>
      </c>
      <c r="H79" s="153">
        <v>0</v>
      </c>
      <c r="I79" s="153">
        <v>0</v>
      </c>
      <c r="J79" s="153">
        <v>0</v>
      </c>
      <c r="K79" s="153">
        <v>0</v>
      </c>
      <c r="L79" s="153">
        <v>0</v>
      </c>
      <c r="M79" s="153">
        <v>0</v>
      </c>
      <c r="N79" s="153">
        <v>0</v>
      </c>
      <c r="O79" s="153">
        <v>0</v>
      </c>
      <c r="P79" s="153">
        <v>0</v>
      </c>
      <c r="Q79" s="153">
        <v>0</v>
      </c>
    </row>
    <row r="80" spans="1:17" x14ac:dyDescent="0.25">
      <c r="A80" s="154" t="s">
        <v>125</v>
      </c>
      <c r="B80" s="153">
        <v>0</v>
      </c>
      <c r="C80" s="153">
        <v>0</v>
      </c>
      <c r="D80" s="153">
        <v>0</v>
      </c>
      <c r="E80" s="153">
        <v>0</v>
      </c>
      <c r="F80" s="153">
        <v>0</v>
      </c>
      <c r="G80" s="153">
        <v>0</v>
      </c>
      <c r="H80" s="153">
        <v>0</v>
      </c>
      <c r="I80" s="153">
        <v>0</v>
      </c>
      <c r="J80" s="153">
        <v>0</v>
      </c>
      <c r="K80" s="153">
        <v>0</v>
      </c>
      <c r="L80" s="153">
        <v>0</v>
      </c>
      <c r="M80" s="153">
        <v>0</v>
      </c>
      <c r="N80" s="153">
        <v>0</v>
      </c>
      <c r="O80" s="153">
        <v>0</v>
      </c>
      <c r="P80" s="153">
        <v>0</v>
      </c>
      <c r="Q80" s="153">
        <v>0</v>
      </c>
    </row>
    <row r="81" spans="1:17" x14ac:dyDescent="0.25">
      <c r="A81" s="154" t="s">
        <v>26</v>
      </c>
      <c r="B81" s="153">
        <v>0</v>
      </c>
      <c r="C81" s="153">
        <v>0</v>
      </c>
      <c r="D81" s="153">
        <v>0</v>
      </c>
      <c r="E81" s="153">
        <v>0</v>
      </c>
      <c r="F81" s="153">
        <v>0</v>
      </c>
      <c r="G81" s="153">
        <v>0</v>
      </c>
      <c r="H81" s="153">
        <v>0</v>
      </c>
      <c r="I81" s="153">
        <v>0</v>
      </c>
      <c r="J81" s="153">
        <v>0</v>
      </c>
      <c r="K81" s="153">
        <v>0</v>
      </c>
      <c r="L81" s="153">
        <v>0</v>
      </c>
      <c r="M81" s="153">
        <v>0</v>
      </c>
      <c r="N81" s="153">
        <v>0</v>
      </c>
      <c r="O81" s="153">
        <v>0</v>
      </c>
      <c r="P81" s="153">
        <v>0</v>
      </c>
      <c r="Q81" s="153">
        <v>0</v>
      </c>
    </row>
    <row r="82" spans="1:17" x14ac:dyDescent="0.25">
      <c r="A82" s="152" t="s">
        <v>120</v>
      </c>
      <c r="B82" s="151">
        <v>0</v>
      </c>
      <c r="C82" s="151">
        <v>0</v>
      </c>
      <c r="D82" s="151">
        <v>0</v>
      </c>
      <c r="E82" s="151">
        <v>0</v>
      </c>
      <c r="F82" s="151">
        <v>0</v>
      </c>
      <c r="G82" s="151">
        <v>0</v>
      </c>
      <c r="H82" s="151">
        <v>0</v>
      </c>
      <c r="I82" s="151">
        <v>0</v>
      </c>
      <c r="J82" s="151">
        <v>0</v>
      </c>
      <c r="K82" s="151">
        <v>0</v>
      </c>
      <c r="L82" s="151">
        <v>0</v>
      </c>
      <c r="M82" s="151">
        <v>0</v>
      </c>
      <c r="N82" s="151">
        <v>0</v>
      </c>
      <c r="O82" s="151">
        <v>0</v>
      </c>
      <c r="P82" s="151">
        <v>0</v>
      </c>
      <c r="Q82" s="151">
        <v>0</v>
      </c>
    </row>
    <row r="83" spans="1:17" x14ac:dyDescent="0.25">
      <c r="A83" s="150" t="s">
        <v>33</v>
      </c>
      <c r="B83" s="87">
        <v>0</v>
      </c>
      <c r="C83" s="87">
        <v>0</v>
      </c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</row>
    <row r="84" spans="1:17" x14ac:dyDescent="0.25">
      <c r="A84" s="150" t="s">
        <v>31</v>
      </c>
      <c r="B84" s="87">
        <v>0</v>
      </c>
      <c r="C84" s="87">
        <v>0</v>
      </c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</row>
    <row r="85" spans="1:17" x14ac:dyDescent="0.25">
      <c r="A85" s="150" t="s">
        <v>30</v>
      </c>
      <c r="B85" s="87">
        <v>0</v>
      </c>
      <c r="C85" s="87">
        <v>0</v>
      </c>
      <c r="D85" s="87">
        <v>0</v>
      </c>
      <c r="E85" s="87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</row>
    <row r="86" spans="1:17" x14ac:dyDescent="0.25">
      <c r="A86" s="150" t="s">
        <v>125</v>
      </c>
      <c r="B86" s="87">
        <v>0</v>
      </c>
      <c r="C86" s="87">
        <v>0</v>
      </c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</row>
    <row r="87" spans="1:17" x14ac:dyDescent="0.25">
      <c r="A87" s="150" t="s">
        <v>29</v>
      </c>
      <c r="B87" s="87">
        <v>0</v>
      </c>
      <c r="C87" s="87">
        <v>0</v>
      </c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</row>
    <row r="88" spans="1:17" x14ac:dyDescent="0.25">
      <c r="A88" s="150" t="s">
        <v>28</v>
      </c>
      <c r="B88" s="87">
        <v>0</v>
      </c>
      <c r="C88" s="87">
        <v>0</v>
      </c>
      <c r="D88" s="87">
        <v>0</v>
      </c>
      <c r="E88" s="87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</row>
    <row r="89" spans="1:17" x14ac:dyDescent="0.25">
      <c r="A89" s="150" t="s">
        <v>26</v>
      </c>
      <c r="B89" s="87">
        <v>0</v>
      </c>
      <c r="C89" s="87">
        <v>0</v>
      </c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</row>
    <row r="90" spans="1:17" x14ac:dyDescent="0.25">
      <c r="A90" s="150" t="s">
        <v>25</v>
      </c>
      <c r="B90" s="87">
        <v>0</v>
      </c>
      <c r="C90" s="87">
        <v>0</v>
      </c>
      <c r="D90" s="87">
        <v>0</v>
      </c>
      <c r="E90" s="87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</row>
    <row r="91" spans="1:17" x14ac:dyDescent="0.25">
      <c r="A91" s="150" t="s">
        <v>86</v>
      </c>
      <c r="B91" s="87">
        <v>0</v>
      </c>
      <c r="C91" s="87">
        <v>0</v>
      </c>
      <c r="D91" s="87">
        <v>0</v>
      </c>
      <c r="E91" s="87">
        <v>0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0</v>
      </c>
      <c r="O91" s="87">
        <v>0</v>
      </c>
      <c r="P91" s="87">
        <v>0</v>
      </c>
      <c r="Q91" s="87">
        <v>0</v>
      </c>
    </row>
    <row r="92" spans="1:17" x14ac:dyDescent="0.25">
      <c r="A92" s="150" t="s">
        <v>22</v>
      </c>
      <c r="B92" s="87">
        <v>0</v>
      </c>
      <c r="C92" s="87">
        <v>0</v>
      </c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7">
        <v>0</v>
      </c>
      <c r="Q92" s="87">
        <v>0</v>
      </c>
    </row>
    <row r="93" spans="1:17" x14ac:dyDescent="0.25">
      <c r="A93" s="152" t="s">
        <v>119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</v>
      </c>
      <c r="O93" s="151">
        <v>0</v>
      </c>
      <c r="P93" s="151">
        <v>0</v>
      </c>
      <c r="Q93" s="151">
        <v>0</v>
      </c>
    </row>
    <row r="94" spans="1:17" x14ac:dyDescent="0.25">
      <c r="A94" s="177" t="s">
        <v>98</v>
      </c>
      <c r="B94" s="176">
        <v>0</v>
      </c>
      <c r="C94" s="176">
        <v>0</v>
      </c>
      <c r="D94" s="176">
        <v>0</v>
      </c>
      <c r="E94" s="176">
        <v>0</v>
      </c>
      <c r="F94" s="176">
        <v>0</v>
      </c>
      <c r="G94" s="176">
        <v>0</v>
      </c>
      <c r="H94" s="176">
        <v>0</v>
      </c>
      <c r="I94" s="176">
        <v>0</v>
      </c>
      <c r="J94" s="176">
        <v>0</v>
      </c>
      <c r="K94" s="176">
        <v>0</v>
      </c>
      <c r="L94" s="176">
        <v>0</v>
      </c>
      <c r="M94" s="176">
        <v>0</v>
      </c>
      <c r="N94" s="176">
        <v>0</v>
      </c>
      <c r="O94" s="176">
        <v>0</v>
      </c>
      <c r="P94" s="176">
        <v>0</v>
      </c>
      <c r="Q94" s="176">
        <v>0</v>
      </c>
    </row>
    <row r="95" spans="1:17" x14ac:dyDescent="0.25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ht="12.75" x14ac:dyDescent="0.25">
      <c r="A96" s="98" t="s">
        <v>134</v>
      </c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</row>
    <row r="98" spans="1:17" x14ac:dyDescent="0.25">
      <c r="A98" s="78" t="s">
        <v>46</v>
      </c>
      <c r="B98" s="77">
        <f t="shared" ref="B98:Q98" si="0">SUM(B$99:B$103,B$107:B$108,B$110:B$112,B$105,B$104,B113)</f>
        <v>0</v>
      </c>
      <c r="C98" s="77">
        <f t="shared" si="0"/>
        <v>0</v>
      </c>
      <c r="D98" s="77">
        <f t="shared" si="0"/>
        <v>0</v>
      </c>
      <c r="E98" s="77">
        <f t="shared" si="0"/>
        <v>0</v>
      </c>
      <c r="F98" s="77">
        <f t="shared" si="0"/>
        <v>0</v>
      </c>
      <c r="G98" s="77">
        <f t="shared" si="0"/>
        <v>0</v>
      </c>
      <c r="H98" s="77">
        <f t="shared" si="0"/>
        <v>0</v>
      </c>
      <c r="I98" s="77">
        <f t="shared" si="0"/>
        <v>0</v>
      </c>
      <c r="J98" s="77">
        <f t="shared" si="0"/>
        <v>0</v>
      </c>
      <c r="K98" s="77">
        <f t="shared" si="0"/>
        <v>0</v>
      </c>
      <c r="L98" s="77">
        <f t="shared" si="0"/>
        <v>0</v>
      </c>
      <c r="M98" s="77">
        <f t="shared" si="0"/>
        <v>0</v>
      </c>
      <c r="N98" s="77">
        <f t="shared" si="0"/>
        <v>0</v>
      </c>
      <c r="O98" s="77">
        <f t="shared" si="0"/>
        <v>0</v>
      </c>
      <c r="P98" s="77">
        <f t="shared" si="0"/>
        <v>0</v>
      </c>
      <c r="Q98" s="77">
        <f t="shared" si="0"/>
        <v>0</v>
      </c>
    </row>
    <row r="99" spans="1:17" x14ac:dyDescent="0.25">
      <c r="A99" s="132" t="s">
        <v>83</v>
      </c>
      <c r="B99" s="146">
        <f t="shared" ref="B99:Q99" si="1">IF(B$6=0,0,B$6/B$5)</f>
        <v>0</v>
      </c>
      <c r="C99" s="146">
        <f t="shared" si="1"/>
        <v>0</v>
      </c>
      <c r="D99" s="146">
        <f t="shared" si="1"/>
        <v>0</v>
      </c>
      <c r="E99" s="146">
        <f t="shared" si="1"/>
        <v>0</v>
      </c>
      <c r="F99" s="146">
        <f t="shared" si="1"/>
        <v>0</v>
      </c>
      <c r="G99" s="146">
        <f t="shared" si="1"/>
        <v>0</v>
      </c>
      <c r="H99" s="146">
        <f t="shared" si="1"/>
        <v>0</v>
      </c>
      <c r="I99" s="146">
        <f t="shared" si="1"/>
        <v>0</v>
      </c>
      <c r="J99" s="146">
        <f t="shared" si="1"/>
        <v>0</v>
      </c>
      <c r="K99" s="146">
        <f t="shared" si="1"/>
        <v>0</v>
      </c>
      <c r="L99" s="146">
        <f t="shared" si="1"/>
        <v>0</v>
      </c>
      <c r="M99" s="146">
        <f t="shared" si="1"/>
        <v>0</v>
      </c>
      <c r="N99" s="146">
        <f t="shared" si="1"/>
        <v>0</v>
      </c>
      <c r="O99" s="146">
        <f t="shared" si="1"/>
        <v>0</v>
      </c>
      <c r="P99" s="146">
        <f t="shared" si="1"/>
        <v>0</v>
      </c>
      <c r="Q99" s="146">
        <f t="shared" si="1"/>
        <v>0</v>
      </c>
    </row>
    <row r="100" spans="1:17" x14ac:dyDescent="0.25">
      <c r="A100" s="76" t="s">
        <v>82</v>
      </c>
      <c r="B100" s="145">
        <f t="shared" ref="B100:Q100" si="2">IF(B$7=0,0,B$7/B$5)</f>
        <v>0</v>
      </c>
      <c r="C100" s="145">
        <f t="shared" si="2"/>
        <v>0</v>
      </c>
      <c r="D100" s="145">
        <f t="shared" si="2"/>
        <v>0</v>
      </c>
      <c r="E100" s="145">
        <f t="shared" si="2"/>
        <v>0</v>
      </c>
      <c r="F100" s="145">
        <f t="shared" si="2"/>
        <v>0</v>
      </c>
      <c r="G100" s="145">
        <f t="shared" si="2"/>
        <v>0</v>
      </c>
      <c r="H100" s="145">
        <f t="shared" si="2"/>
        <v>0</v>
      </c>
      <c r="I100" s="145">
        <f t="shared" si="2"/>
        <v>0</v>
      </c>
      <c r="J100" s="145">
        <f t="shared" si="2"/>
        <v>0</v>
      </c>
      <c r="K100" s="145">
        <f t="shared" si="2"/>
        <v>0</v>
      </c>
      <c r="L100" s="145">
        <f t="shared" si="2"/>
        <v>0</v>
      </c>
      <c r="M100" s="145">
        <f t="shared" si="2"/>
        <v>0</v>
      </c>
      <c r="N100" s="145">
        <f t="shared" si="2"/>
        <v>0</v>
      </c>
      <c r="O100" s="145">
        <f t="shared" si="2"/>
        <v>0</v>
      </c>
      <c r="P100" s="145">
        <f t="shared" si="2"/>
        <v>0</v>
      </c>
      <c r="Q100" s="145">
        <f t="shared" si="2"/>
        <v>0</v>
      </c>
    </row>
    <row r="101" spans="1:17" x14ac:dyDescent="0.25">
      <c r="A101" s="76" t="s">
        <v>81</v>
      </c>
      <c r="B101" s="145">
        <f t="shared" ref="B101:Q101" si="3">IF(B$8=0,0,B$8/B$5)</f>
        <v>0</v>
      </c>
      <c r="C101" s="145">
        <f t="shared" si="3"/>
        <v>0</v>
      </c>
      <c r="D101" s="145">
        <f t="shared" si="3"/>
        <v>0</v>
      </c>
      <c r="E101" s="145">
        <f t="shared" si="3"/>
        <v>0</v>
      </c>
      <c r="F101" s="145">
        <f t="shared" si="3"/>
        <v>0</v>
      </c>
      <c r="G101" s="145">
        <f t="shared" si="3"/>
        <v>0</v>
      </c>
      <c r="H101" s="145">
        <f t="shared" si="3"/>
        <v>0</v>
      </c>
      <c r="I101" s="145">
        <f t="shared" si="3"/>
        <v>0</v>
      </c>
      <c r="J101" s="145">
        <f t="shared" si="3"/>
        <v>0</v>
      </c>
      <c r="K101" s="145">
        <f t="shared" si="3"/>
        <v>0</v>
      </c>
      <c r="L101" s="145">
        <f t="shared" si="3"/>
        <v>0</v>
      </c>
      <c r="M101" s="145">
        <f t="shared" si="3"/>
        <v>0</v>
      </c>
      <c r="N101" s="145">
        <f t="shared" si="3"/>
        <v>0</v>
      </c>
      <c r="O101" s="145">
        <f t="shared" si="3"/>
        <v>0</v>
      </c>
      <c r="P101" s="145">
        <f t="shared" si="3"/>
        <v>0</v>
      </c>
      <c r="Q101" s="145">
        <f t="shared" si="3"/>
        <v>0</v>
      </c>
    </row>
    <row r="102" spans="1:17" x14ac:dyDescent="0.25">
      <c r="A102" s="76" t="s">
        <v>80</v>
      </c>
      <c r="B102" s="145">
        <f t="shared" ref="B102:Q102" si="4">IF(B$9=0,0,B$9/B$5)</f>
        <v>0</v>
      </c>
      <c r="C102" s="145">
        <f t="shared" si="4"/>
        <v>0</v>
      </c>
      <c r="D102" s="145">
        <f t="shared" si="4"/>
        <v>0</v>
      </c>
      <c r="E102" s="145">
        <f t="shared" si="4"/>
        <v>0</v>
      </c>
      <c r="F102" s="145">
        <f t="shared" si="4"/>
        <v>0</v>
      </c>
      <c r="G102" s="145">
        <f t="shared" si="4"/>
        <v>0</v>
      </c>
      <c r="H102" s="145">
        <f t="shared" si="4"/>
        <v>0</v>
      </c>
      <c r="I102" s="145">
        <f t="shared" si="4"/>
        <v>0</v>
      </c>
      <c r="J102" s="145">
        <f t="shared" si="4"/>
        <v>0</v>
      </c>
      <c r="K102" s="145">
        <f t="shared" si="4"/>
        <v>0</v>
      </c>
      <c r="L102" s="145">
        <f t="shared" si="4"/>
        <v>0</v>
      </c>
      <c r="M102" s="145">
        <f t="shared" si="4"/>
        <v>0</v>
      </c>
      <c r="N102" s="145">
        <f t="shared" si="4"/>
        <v>0</v>
      </c>
      <c r="O102" s="145">
        <f t="shared" si="4"/>
        <v>0</v>
      </c>
      <c r="P102" s="145">
        <f t="shared" si="4"/>
        <v>0</v>
      </c>
      <c r="Q102" s="145">
        <f t="shared" si="4"/>
        <v>0</v>
      </c>
    </row>
    <row r="103" spans="1:17" x14ac:dyDescent="0.25">
      <c r="A103" s="76" t="s">
        <v>79</v>
      </c>
      <c r="B103" s="145">
        <f t="shared" ref="B103:Q103" si="5">IF(B$10=0,0,B$10/B$5)</f>
        <v>0</v>
      </c>
      <c r="C103" s="145">
        <f t="shared" si="5"/>
        <v>0</v>
      </c>
      <c r="D103" s="145">
        <f t="shared" si="5"/>
        <v>0</v>
      </c>
      <c r="E103" s="145">
        <f t="shared" si="5"/>
        <v>0</v>
      </c>
      <c r="F103" s="145">
        <f t="shared" si="5"/>
        <v>0</v>
      </c>
      <c r="G103" s="145">
        <f t="shared" si="5"/>
        <v>0</v>
      </c>
      <c r="H103" s="145">
        <f t="shared" si="5"/>
        <v>0</v>
      </c>
      <c r="I103" s="145">
        <f t="shared" si="5"/>
        <v>0</v>
      </c>
      <c r="J103" s="145">
        <f t="shared" si="5"/>
        <v>0</v>
      </c>
      <c r="K103" s="145">
        <f t="shared" si="5"/>
        <v>0</v>
      </c>
      <c r="L103" s="145">
        <f t="shared" si="5"/>
        <v>0</v>
      </c>
      <c r="M103" s="145">
        <f t="shared" si="5"/>
        <v>0</v>
      </c>
      <c r="N103" s="145">
        <f t="shared" si="5"/>
        <v>0</v>
      </c>
      <c r="O103" s="145">
        <f t="shared" si="5"/>
        <v>0</v>
      </c>
      <c r="P103" s="145">
        <f t="shared" si="5"/>
        <v>0</v>
      </c>
      <c r="Q103" s="145">
        <f t="shared" si="5"/>
        <v>0</v>
      </c>
    </row>
    <row r="104" spans="1:17" x14ac:dyDescent="0.25">
      <c r="A104" s="175" t="s">
        <v>117</v>
      </c>
      <c r="B104" s="174">
        <f t="shared" ref="B104:Q104" si="6">IF(B$15=0,0,B$15/B$5)</f>
        <v>0</v>
      </c>
      <c r="C104" s="174">
        <f t="shared" si="6"/>
        <v>0</v>
      </c>
      <c r="D104" s="174">
        <f t="shared" si="6"/>
        <v>0</v>
      </c>
      <c r="E104" s="174">
        <f t="shared" si="6"/>
        <v>0</v>
      </c>
      <c r="F104" s="174">
        <f t="shared" si="6"/>
        <v>0</v>
      </c>
      <c r="G104" s="174">
        <f t="shared" si="6"/>
        <v>0</v>
      </c>
      <c r="H104" s="174">
        <f t="shared" si="6"/>
        <v>0</v>
      </c>
      <c r="I104" s="174">
        <f t="shared" si="6"/>
        <v>0</v>
      </c>
      <c r="J104" s="174">
        <f t="shared" si="6"/>
        <v>0</v>
      </c>
      <c r="K104" s="174">
        <f t="shared" si="6"/>
        <v>0</v>
      </c>
      <c r="L104" s="174">
        <f t="shared" si="6"/>
        <v>0</v>
      </c>
      <c r="M104" s="174">
        <f t="shared" si="6"/>
        <v>0</v>
      </c>
      <c r="N104" s="174">
        <f t="shared" si="6"/>
        <v>0</v>
      </c>
      <c r="O104" s="174">
        <f t="shared" si="6"/>
        <v>0</v>
      </c>
      <c r="P104" s="174">
        <f t="shared" si="6"/>
        <v>0</v>
      </c>
      <c r="Q104" s="174">
        <f t="shared" si="6"/>
        <v>0</v>
      </c>
    </row>
    <row r="105" spans="1:17" x14ac:dyDescent="0.25">
      <c r="A105" s="127" t="s">
        <v>116</v>
      </c>
      <c r="B105" s="143">
        <f t="shared" ref="B105:Q105" si="7">IF(B$21=0,0,B$21/B$5)</f>
        <v>0</v>
      </c>
      <c r="C105" s="143">
        <f t="shared" si="7"/>
        <v>0</v>
      </c>
      <c r="D105" s="143">
        <f t="shared" si="7"/>
        <v>0</v>
      </c>
      <c r="E105" s="143">
        <f t="shared" si="7"/>
        <v>0</v>
      </c>
      <c r="F105" s="143">
        <f t="shared" si="7"/>
        <v>0</v>
      </c>
      <c r="G105" s="143">
        <f t="shared" si="7"/>
        <v>0</v>
      </c>
      <c r="H105" s="143">
        <f t="shared" si="7"/>
        <v>0</v>
      </c>
      <c r="I105" s="143">
        <f t="shared" si="7"/>
        <v>0</v>
      </c>
      <c r="J105" s="143">
        <f t="shared" si="7"/>
        <v>0</v>
      </c>
      <c r="K105" s="143">
        <f t="shared" si="7"/>
        <v>0</v>
      </c>
      <c r="L105" s="143">
        <f t="shared" si="7"/>
        <v>0</v>
      </c>
      <c r="M105" s="143">
        <f t="shared" si="7"/>
        <v>0</v>
      </c>
      <c r="N105" s="143">
        <f t="shared" si="7"/>
        <v>0</v>
      </c>
      <c r="O105" s="143">
        <f t="shared" si="7"/>
        <v>0</v>
      </c>
      <c r="P105" s="143">
        <f t="shared" si="7"/>
        <v>0</v>
      </c>
      <c r="Q105" s="143">
        <f t="shared" si="7"/>
        <v>0</v>
      </c>
    </row>
    <row r="106" spans="1:17" x14ac:dyDescent="0.25">
      <c r="A106" s="127" t="s">
        <v>113</v>
      </c>
      <c r="B106" s="143">
        <f t="shared" ref="B106:Q106" si="8">IF(B$27=0,0,B$27/B$5)</f>
        <v>0</v>
      </c>
      <c r="C106" s="143">
        <f t="shared" si="8"/>
        <v>0</v>
      </c>
      <c r="D106" s="143">
        <f t="shared" si="8"/>
        <v>0</v>
      </c>
      <c r="E106" s="143">
        <f t="shared" si="8"/>
        <v>0</v>
      </c>
      <c r="F106" s="143">
        <f t="shared" si="8"/>
        <v>0</v>
      </c>
      <c r="G106" s="143">
        <f t="shared" si="8"/>
        <v>0</v>
      </c>
      <c r="H106" s="143">
        <f t="shared" si="8"/>
        <v>0</v>
      </c>
      <c r="I106" s="143">
        <f t="shared" si="8"/>
        <v>0</v>
      </c>
      <c r="J106" s="143">
        <f t="shared" si="8"/>
        <v>0</v>
      </c>
      <c r="K106" s="143">
        <f t="shared" si="8"/>
        <v>0</v>
      </c>
      <c r="L106" s="143">
        <f t="shared" si="8"/>
        <v>0</v>
      </c>
      <c r="M106" s="143">
        <f t="shared" si="8"/>
        <v>0</v>
      </c>
      <c r="N106" s="143">
        <f t="shared" si="8"/>
        <v>0</v>
      </c>
      <c r="O106" s="143">
        <f t="shared" si="8"/>
        <v>0</v>
      </c>
      <c r="P106" s="143">
        <f t="shared" si="8"/>
        <v>0</v>
      </c>
      <c r="Q106" s="143">
        <f t="shared" si="8"/>
        <v>0</v>
      </c>
    </row>
    <row r="107" spans="1:17" x14ac:dyDescent="0.25">
      <c r="A107" s="142" t="s">
        <v>123</v>
      </c>
      <c r="B107" s="141">
        <f t="shared" ref="B107:Q107" si="9">IF(B$28=0,0,B$28/B$5)</f>
        <v>0</v>
      </c>
      <c r="C107" s="141">
        <f t="shared" si="9"/>
        <v>0</v>
      </c>
      <c r="D107" s="141">
        <f t="shared" si="9"/>
        <v>0</v>
      </c>
      <c r="E107" s="141">
        <f t="shared" si="9"/>
        <v>0</v>
      </c>
      <c r="F107" s="141">
        <f t="shared" si="9"/>
        <v>0</v>
      </c>
      <c r="G107" s="141">
        <f t="shared" si="9"/>
        <v>0</v>
      </c>
      <c r="H107" s="141">
        <f t="shared" si="9"/>
        <v>0</v>
      </c>
      <c r="I107" s="141">
        <f t="shared" si="9"/>
        <v>0</v>
      </c>
      <c r="J107" s="141">
        <f t="shared" si="9"/>
        <v>0</v>
      </c>
      <c r="K107" s="141">
        <f t="shared" si="9"/>
        <v>0</v>
      </c>
      <c r="L107" s="141">
        <f t="shared" si="9"/>
        <v>0</v>
      </c>
      <c r="M107" s="141">
        <f t="shared" si="9"/>
        <v>0</v>
      </c>
      <c r="N107" s="141">
        <f t="shared" si="9"/>
        <v>0</v>
      </c>
      <c r="O107" s="141">
        <f t="shared" si="9"/>
        <v>0</v>
      </c>
      <c r="P107" s="141">
        <f t="shared" si="9"/>
        <v>0</v>
      </c>
      <c r="Q107" s="141">
        <f t="shared" si="9"/>
        <v>0</v>
      </c>
    </row>
    <row r="108" spans="1:17" x14ac:dyDescent="0.25">
      <c r="A108" s="142" t="s">
        <v>122</v>
      </c>
      <c r="B108" s="141">
        <f t="shared" ref="B108:Q108" si="10">IF(B$33=0,0,B$33/B$5)</f>
        <v>0</v>
      </c>
      <c r="C108" s="141">
        <f t="shared" si="10"/>
        <v>0</v>
      </c>
      <c r="D108" s="141">
        <f t="shared" si="10"/>
        <v>0</v>
      </c>
      <c r="E108" s="141">
        <f t="shared" si="10"/>
        <v>0</v>
      </c>
      <c r="F108" s="141">
        <f t="shared" si="10"/>
        <v>0</v>
      </c>
      <c r="G108" s="141">
        <f t="shared" si="10"/>
        <v>0</v>
      </c>
      <c r="H108" s="141">
        <f t="shared" si="10"/>
        <v>0</v>
      </c>
      <c r="I108" s="141">
        <f t="shared" si="10"/>
        <v>0</v>
      </c>
      <c r="J108" s="141">
        <f t="shared" si="10"/>
        <v>0</v>
      </c>
      <c r="K108" s="141">
        <f t="shared" si="10"/>
        <v>0</v>
      </c>
      <c r="L108" s="141">
        <f t="shared" si="10"/>
        <v>0</v>
      </c>
      <c r="M108" s="141">
        <f t="shared" si="10"/>
        <v>0</v>
      </c>
      <c r="N108" s="141">
        <f t="shared" si="10"/>
        <v>0</v>
      </c>
      <c r="O108" s="141">
        <f t="shared" si="10"/>
        <v>0</v>
      </c>
      <c r="P108" s="141">
        <f t="shared" si="10"/>
        <v>0</v>
      </c>
      <c r="Q108" s="141">
        <f t="shared" si="10"/>
        <v>0</v>
      </c>
    </row>
    <row r="109" spans="1:17" x14ac:dyDescent="0.25">
      <c r="A109" s="127" t="s">
        <v>112</v>
      </c>
      <c r="B109" s="143">
        <f t="shared" ref="B109:Q109" si="11">IF(B$34=0,0,B$34/B$5)</f>
        <v>0</v>
      </c>
      <c r="C109" s="143">
        <f t="shared" si="11"/>
        <v>0</v>
      </c>
      <c r="D109" s="143">
        <f t="shared" si="11"/>
        <v>0</v>
      </c>
      <c r="E109" s="143">
        <f t="shared" si="11"/>
        <v>0</v>
      </c>
      <c r="F109" s="143">
        <f t="shared" si="11"/>
        <v>0</v>
      </c>
      <c r="G109" s="143">
        <f t="shared" si="11"/>
        <v>0</v>
      </c>
      <c r="H109" s="143">
        <f t="shared" si="11"/>
        <v>0</v>
      </c>
      <c r="I109" s="143">
        <f t="shared" si="11"/>
        <v>0</v>
      </c>
      <c r="J109" s="143">
        <f t="shared" si="11"/>
        <v>0</v>
      </c>
      <c r="K109" s="143">
        <f t="shared" si="11"/>
        <v>0</v>
      </c>
      <c r="L109" s="143">
        <f t="shared" si="11"/>
        <v>0</v>
      </c>
      <c r="M109" s="143">
        <f t="shared" si="11"/>
        <v>0</v>
      </c>
      <c r="N109" s="143">
        <f t="shared" si="11"/>
        <v>0</v>
      </c>
      <c r="O109" s="143">
        <f t="shared" si="11"/>
        <v>0</v>
      </c>
      <c r="P109" s="143">
        <f t="shared" si="11"/>
        <v>0</v>
      </c>
      <c r="Q109" s="143">
        <f t="shared" si="11"/>
        <v>0</v>
      </c>
    </row>
    <row r="110" spans="1:17" x14ac:dyDescent="0.25">
      <c r="A110" s="142" t="s">
        <v>121</v>
      </c>
      <c r="B110" s="141">
        <f t="shared" ref="B110:Q110" si="12">IF(B$35=0,0,B$35/B$5)</f>
        <v>0</v>
      </c>
      <c r="C110" s="141">
        <f t="shared" si="12"/>
        <v>0</v>
      </c>
      <c r="D110" s="141">
        <f t="shared" si="12"/>
        <v>0</v>
      </c>
      <c r="E110" s="141">
        <f t="shared" si="12"/>
        <v>0</v>
      </c>
      <c r="F110" s="141">
        <f t="shared" si="12"/>
        <v>0</v>
      </c>
      <c r="G110" s="141">
        <f t="shared" si="12"/>
        <v>0</v>
      </c>
      <c r="H110" s="141">
        <f t="shared" si="12"/>
        <v>0</v>
      </c>
      <c r="I110" s="141">
        <f t="shared" si="12"/>
        <v>0</v>
      </c>
      <c r="J110" s="141">
        <f t="shared" si="12"/>
        <v>0</v>
      </c>
      <c r="K110" s="141">
        <f t="shared" si="12"/>
        <v>0</v>
      </c>
      <c r="L110" s="141">
        <f t="shared" si="12"/>
        <v>0</v>
      </c>
      <c r="M110" s="141">
        <f t="shared" si="12"/>
        <v>0</v>
      </c>
      <c r="N110" s="141">
        <f t="shared" si="12"/>
        <v>0</v>
      </c>
      <c r="O110" s="141">
        <f t="shared" si="12"/>
        <v>0</v>
      </c>
      <c r="P110" s="141">
        <f t="shared" si="12"/>
        <v>0</v>
      </c>
      <c r="Q110" s="141">
        <f t="shared" si="12"/>
        <v>0</v>
      </c>
    </row>
    <row r="111" spans="1:17" x14ac:dyDescent="0.25">
      <c r="A111" s="142" t="s">
        <v>120</v>
      </c>
      <c r="B111" s="141">
        <f t="shared" ref="B111:Q111" si="13">IF(B$39=0,0,B$39/B$5)</f>
        <v>0</v>
      </c>
      <c r="C111" s="141">
        <f t="shared" si="13"/>
        <v>0</v>
      </c>
      <c r="D111" s="141">
        <f t="shared" si="13"/>
        <v>0</v>
      </c>
      <c r="E111" s="141">
        <f t="shared" si="13"/>
        <v>0</v>
      </c>
      <c r="F111" s="141">
        <f t="shared" si="13"/>
        <v>0</v>
      </c>
      <c r="G111" s="141">
        <f t="shared" si="13"/>
        <v>0</v>
      </c>
      <c r="H111" s="141">
        <f t="shared" si="13"/>
        <v>0</v>
      </c>
      <c r="I111" s="141">
        <f t="shared" si="13"/>
        <v>0</v>
      </c>
      <c r="J111" s="141">
        <f t="shared" si="13"/>
        <v>0</v>
      </c>
      <c r="K111" s="141">
        <f t="shared" si="13"/>
        <v>0</v>
      </c>
      <c r="L111" s="141">
        <f t="shared" si="13"/>
        <v>0</v>
      </c>
      <c r="M111" s="141">
        <f t="shared" si="13"/>
        <v>0</v>
      </c>
      <c r="N111" s="141">
        <f t="shared" si="13"/>
        <v>0</v>
      </c>
      <c r="O111" s="141">
        <f t="shared" si="13"/>
        <v>0</v>
      </c>
      <c r="P111" s="141">
        <f t="shared" si="13"/>
        <v>0</v>
      </c>
      <c r="Q111" s="141">
        <f t="shared" si="13"/>
        <v>0</v>
      </c>
    </row>
    <row r="112" spans="1:17" x14ac:dyDescent="0.25">
      <c r="A112" s="173" t="s">
        <v>119</v>
      </c>
      <c r="B112" s="172">
        <f t="shared" ref="B112:Q112" si="14">IF(B$50=0,0,B$50/B$5)</f>
        <v>0</v>
      </c>
      <c r="C112" s="172">
        <f t="shared" si="14"/>
        <v>0</v>
      </c>
      <c r="D112" s="172">
        <f t="shared" si="14"/>
        <v>0</v>
      </c>
      <c r="E112" s="172">
        <f t="shared" si="14"/>
        <v>0</v>
      </c>
      <c r="F112" s="172">
        <f t="shared" si="14"/>
        <v>0</v>
      </c>
      <c r="G112" s="172">
        <f t="shared" si="14"/>
        <v>0</v>
      </c>
      <c r="H112" s="172">
        <f t="shared" si="14"/>
        <v>0</v>
      </c>
      <c r="I112" s="172">
        <f t="shared" si="14"/>
        <v>0</v>
      </c>
      <c r="J112" s="172">
        <f t="shared" si="14"/>
        <v>0</v>
      </c>
      <c r="K112" s="172">
        <f t="shared" si="14"/>
        <v>0</v>
      </c>
      <c r="L112" s="172">
        <f t="shared" si="14"/>
        <v>0</v>
      </c>
      <c r="M112" s="172">
        <f t="shared" si="14"/>
        <v>0</v>
      </c>
      <c r="N112" s="172">
        <f t="shared" si="14"/>
        <v>0</v>
      </c>
      <c r="O112" s="172">
        <f t="shared" si="14"/>
        <v>0</v>
      </c>
      <c r="P112" s="172">
        <f t="shared" si="14"/>
        <v>0</v>
      </c>
      <c r="Q112" s="172">
        <f t="shared" si="14"/>
        <v>0</v>
      </c>
    </row>
    <row r="113" spans="1:17" x14ac:dyDescent="0.25">
      <c r="A113" s="119" t="s">
        <v>98</v>
      </c>
      <c r="B113" s="171">
        <f t="shared" ref="B113:Q113" si="15">IF(B$51=0,0,B$51/B$5)</f>
        <v>0</v>
      </c>
      <c r="C113" s="171">
        <f t="shared" si="15"/>
        <v>0</v>
      </c>
      <c r="D113" s="171">
        <f t="shared" si="15"/>
        <v>0</v>
      </c>
      <c r="E113" s="171">
        <f t="shared" si="15"/>
        <v>0</v>
      </c>
      <c r="F113" s="171">
        <f t="shared" si="15"/>
        <v>0</v>
      </c>
      <c r="G113" s="171">
        <f t="shared" si="15"/>
        <v>0</v>
      </c>
      <c r="H113" s="171">
        <f t="shared" si="15"/>
        <v>0</v>
      </c>
      <c r="I113" s="171">
        <f t="shared" si="15"/>
        <v>0</v>
      </c>
      <c r="J113" s="171">
        <f t="shared" si="15"/>
        <v>0</v>
      </c>
      <c r="K113" s="171">
        <f t="shared" si="15"/>
        <v>0</v>
      </c>
      <c r="L113" s="171">
        <f t="shared" si="15"/>
        <v>0</v>
      </c>
      <c r="M113" s="171">
        <f t="shared" si="15"/>
        <v>0</v>
      </c>
      <c r="N113" s="171">
        <f t="shared" si="15"/>
        <v>0</v>
      </c>
      <c r="O113" s="171">
        <f t="shared" si="15"/>
        <v>0</v>
      </c>
      <c r="P113" s="171">
        <f t="shared" si="15"/>
        <v>0</v>
      </c>
      <c r="Q113" s="171">
        <f t="shared" si="15"/>
        <v>0</v>
      </c>
    </row>
    <row r="114" spans="1:17" x14ac:dyDescent="0.25"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</row>
    <row r="115" spans="1:17" x14ac:dyDescent="0.25">
      <c r="A115" s="78" t="s">
        <v>45</v>
      </c>
      <c r="B115" s="77">
        <f t="shared" ref="B115:Q115" si="16">SUM(B$116:B$120,B$124:B$125,B$127:B$129,B$122,B$121,B130)</f>
        <v>0</v>
      </c>
      <c r="C115" s="77">
        <f t="shared" si="16"/>
        <v>0</v>
      </c>
      <c r="D115" s="77">
        <f t="shared" si="16"/>
        <v>0</v>
      </c>
      <c r="E115" s="77">
        <f t="shared" si="16"/>
        <v>0</v>
      </c>
      <c r="F115" s="77">
        <f t="shared" si="16"/>
        <v>0</v>
      </c>
      <c r="G115" s="77">
        <f t="shared" si="16"/>
        <v>0</v>
      </c>
      <c r="H115" s="77">
        <f t="shared" si="16"/>
        <v>0</v>
      </c>
      <c r="I115" s="77">
        <f t="shared" si="16"/>
        <v>0</v>
      </c>
      <c r="J115" s="77">
        <f t="shared" si="16"/>
        <v>0</v>
      </c>
      <c r="K115" s="77">
        <f t="shared" si="16"/>
        <v>0</v>
      </c>
      <c r="L115" s="77">
        <f t="shared" si="16"/>
        <v>0</v>
      </c>
      <c r="M115" s="77">
        <f t="shared" si="16"/>
        <v>0</v>
      </c>
      <c r="N115" s="77">
        <f t="shared" si="16"/>
        <v>0</v>
      </c>
      <c r="O115" s="77">
        <f t="shared" si="16"/>
        <v>0</v>
      </c>
      <c r="P115" s="77">
        <f t="shared" si="16"/>
        <v>0</v>
      </c>
      <c r="Q115" s="77">
        <f t="shared" si="16"/>
        <v>0</v>
      </c>
    </row>
    <row r="116" spans="1:17" x14ac:dyDescent="0.25">
      <c r="A116" s="132" t="s">
        <v>83</v>
      </c>
      <c r="B116" s="146">
        <f t="shared" ref="B116:Q116" si="17">IF(B$54=0,0,B$54/B$53)</f>
        <v>0</v>
      </c>
      <c r="C116" s="146">
        <f t="shared" si="17"/>
        <v>0</v>
      </c>
      <c r="D116" s="146">
        <f t="shared" si="17"/>
        <v>0</v>
      </c>
      <c r="E116" s="146">
        <f t="shared" si="17"/>
        <v>0</v>
      </c>
      <c r="F116" s="146">
        <f t="shared" si="17"/>
        <v>0</v>
      </c>
      <c r="G116" s="146">
        <f t="shared" si="17"/>
        <v>0</v>
      </c>
      <c r="H116" s="146">
        <f t="shared" si="17"/>
        <v>0</v>
      </c>
      <c r="I116" s="146">
        <f t="shared" si="17"/>
        <v>0</v>
      </c>
      <c r="J116" s="146">
        <f t="shared" si="17"/>
        <v>0</v>
      </c>
      <c r="K116" s="146">
        <f t="shared" si="17"/>
        <v>0</v>
      </c>
      <c r="L116" s="146">
        <f t="shared" si="17"/>
        <v>0</v>
      </c>
      <c r="M116" s="146">
        <f t="shared" si="17"/>
        <v>0</v>
      </c>
      <c r="N116" s="146">
        <f t="shared" si="17"/>
        <v>0</v>
      </c>
      <c r="O116" s="146">
        <f t="shared" si="17"/>
        <v>0</v>
      </c>
      <c r="P116" s="146">
        <f t="shared" si="17"/>
        <v>0</v>
      </c>
      <c r="Q116" s="146">
        <f t="shared" si="17"/>
        <v>0</v>
      </c>
    </row>
    <row r="117" spans="1:17" x14ac:dyDescent="0.25">
      <c r="A117" s="76" t="s">
        <v>82</v>
      </c>
      <c r="B117" s="145">
        <f t="shared" ref="B117:Q117" si="18">IF(B$55=0,0,B$55/B$53)</f>
        <v>0</v>
      </c>
      <c r="C117" s="145">
        <f t="shared" si="18"/>
        <v>0</v>
      </c>
      <c r="D117" s="145">
        <f t="shared" si="18"/>
        <v>0</v>
      </c>
      <c r="E117" s="145">
        <f t="shared" si="18"/>
        <v>0</v>
      </c>
      <c r="F117" s="145">
        <f t="shared" si="18"/>
        <v>0</v>
      </c>
      <c r="G117" s="145">
        <f t="shared" si="18"/>
        <v>0</v>
      </c>
      <c r="H117" s="145">
        <f t="shared" si="18"/>
        <v>0</v>
      </c>
      <c r="I117" s="145">
        <f t="shared" si="18"/>
        <v>0</v>
      </c>
      <c r="J117" s="145">
        <f t="shared" si="18"/>
        <v>0</v>
      </c>
      <c r="K117" s="145">
        <f t="shared" si="18"/>
        <v>0</v>
      </c>
      <c r="L117" s="145">
        <f t="shared" si="18"/>
        <v>0</v>
      </c>
      <c r="M117" s="145">
        <f t="shared" si="18"/>
        <v>0</v>
      </c>
      <c r="N117" s="145">
        <f t="shared" si="18"/>
        <v>0</v>
      </c>
      <c r="O117" s="145">
        <f t="shared" si="18"/>
        <v>0</v>
      </c>
      <c r="P117" s="145">
        <f t="shared" si="18"/>
        <v>0</v>
      </c>
      <c r="Q117" s="145">
        <f t="shared" si="18"/>
        <v>0</v>
      </c>
    </row>
    <row r="118" spans="1:17" x14ac:dyDescent="0.25">
      <c r="A118" s="76" t="s">
        <v>81</v>
      </c>
      <c r="B118" s="145">
        <f t="shared" ref="B118:Q118" si="19">IF(B$56=0,0,B$56/B$53)</f>
        <v>0</v>
      </c>
      <c r="C118" s="145">
        <f t="shared" si="19"/>
        <v>0</v>
      </c>
      <c r="D118" s="145">
        <f t="shared" si="19"/>
        <v>0</v>
      </c>
      <c r="E118" s="145">
        <f t="shared" si="19"/>
        <v>0</v>
      </c>
      <c r="F118" s="145">
        <f t="shared" si="19"/>
        <v>0</v>
      </c>
      <c r="G118" s="145">
        <f t="shared" si="19"/>
        <v>0</v>
      </c>
      <c r="H118" s="145">
        <f t="shared" si="19"/>
        <v>0</v>
      </c>
      <c r="I118" s="145">
        <f t="shared" si="19"/>
        <v>0</v>
      </c>
      <c r="J118" s="145">
        <f t="shared" si="19"/>
        <v>0</v>
      </c>
      <c r="K118" s="145">
        <f t="shared" si="19"/>
        <v>0</v>
      </c>
      <c r="L118" s="145">
        <f t="shared" si="19"/>
        <v>0</v>
      </c>
      <c r="M118" s="145">
        <f t="shared" si="19"/>
        <v>0</v>
      </c>
      <c r="N118" s="145">
        <f t="shared" si="19"/>
        <v>0</v>
      </c>
      <c r="O118" s="145">
        <f t="shared" si="19"/>
        <v>0</v>
      </c>
      <c r="P118" s="145">
        <f t="shared" si="19"/>
        <v>0</v>
      </c>
      <c r="Q118" s="145">
        <f t="shared" si="19"/>
        <v>0</v>
      </c>
    </row>
    <row r="119" spans="1:17" x14ac:dyDescent="0.25">
      <c r="A119" s="76" t="s">
        <v>80</v>
      </c>
      <c r="B119" s="145">
        <f t="shared" ref="B119:Q119" si="20">IF(B$57=0,0,B$57/B$53)</f>
        <v>0</v>
      </c>
      <c r="C119" s="145">
        <f t="shared" si="20"/>
        <v>0</v>
      </c>
      <c r="D119" s="145">
        <f t="shared" si="20"/>
        <v>0</v>
      </c>
      <c r="E119" s="145">
        <f t="shared" si="20"/>
        <v>0</v>
      </c>
      <c r="F119" s="145">
        <f t="shared" si="20"/>
        <v>0</v>
      </c>
      <c r="G119" s="145">
        <f t="shared" si="20"/>
        <v>0</v>
      </c>
      <c r="H119" s="145">
        <f t="shared" si="20"/>
        <v>0</v>
      </c>
      <c r="I119" s="145">
        <f t="shared" si="20"/>
        <v>0</v>
      </c>
      <c r="J119" s="145">
        <f t="shared" si="20"/>
        <v>0</v>
      </c>
      <c r="K119" s="145">
        <f t="shared" si="20"/>
        <v>0</v>
      </c>
      <c r="L119" s="145">
        <f t="shared" si="20"/>
        <v>0</v>
      </c>
      <c r="M119" s="145">
        <f t="shared" si="20"/>
        <v>0</v>
      </c>
      <c r="N119" s="145">
        <f t="shared" si="20"/>
        <v>0</v>
      </c>
      <c r="O119" s="145">
        <f t="shared" si="20"/>
        <v>0</v>
      </c>
      <c r="P119" s="145">
        <f t="shared" si="20"/>
        <v>0</v>
      </c>
      <c r="Q119" s="145">
        <f t="shared" si="20"/>
        <v>0</v>
      </c>
    </row>
    <row r="120" spans="1:17" x14ac:dyDescent="0.25">
      <c r="A120" s="76" t="s">
        <v>79</v>
      </c>
      <c r="B120" s="145">
        <f t="shared" ref="B120:Q120" si="21">IF(B$58=0,0,B$58/B$53)</f>
        <v>0</v>
      </c>
      <c r="C120" s="145">
        <f t="shared" si="21"/>
        <v>0</v>
      </c>
      <c r="D120" s="145">
        <f t="shared" si="21"/>
        <v>0</v>
      </c>
      <c r="E120" s="145">
        <f t="shared" si="21"/>
        <v>0</v>
      </c>
      <c r="F120" s="145">
        <f t="shared" si="21"/>
        <v>0</v>
      </c>
      <c r="G120" s="145">
        <f t="shared" si="21"/>
        <v>0</v>
      </c>
      <c r="H120" s="145">
        <f t="shared" si="21"/>
        <v>0</v>
      </c>
      <c r="I120" s="145">
        <f t="shared" si="21"/>
        <v>0</v>
      </c>
      <c r="J120" s="145">
        <f t="shared" si="21"/>
        <v>0</v>
      </c>
      <c r="K120" s="145">
        <f t="shared" si="21"/>
        <v>0</v>
      </c>
      <c r="L120" s="145">
        <f t="shared" si="21"/>
        <v>0</v>
      </c>
      <c r="M120" s="145">
        <f t="shared" si="21"/>
        <v>0</v>
      </c>
      <c r="N120" s="145">
        <f t="shared" si="21"/>
        <v>0</v>
      </c>
      <c r="O120" s="145">
        <f t="shared" si="21"/>
        <v>0</v>
      </c>
      <c r="P120" s="145">
        <f t="shared" si="21"/>
        <v>0</v>
      </c>
      <c r="Q120" s="145">
        <f t="shared" si="21"/>
        <v>0</v>
      </c>
    </row>
    <row r="121" spans="1:17" x14ac:dyDescent="0.25">
      <c r="A121" s="175" t="s">
        <v>115</v>
      </c>
      <c r="B121" s="174">
        <f t="shared" ref="B121:Q121" si="22">IF(B$63=0,0,B$63/B$53)</f>
        <v>0</v>
      </c>
      <c r="C121" s="174">
        <f t="shared" si="22"/>
        <v>0</v>
      </c>
      <c r="D121" s="174">
        <f t="shared" si="22"/>
        <v>0</v>
      </c>
      <c r="E121" s="174">
        <f t="shared" si="22"/>
        <v>0</v>
      </c>
      <c r="F121" s="174">
        <f t="shared" si="22"/>
        <v>0</v>
      </c>
      <c r="G121" s="174">
        <f t="shared" si="22"/>
        <v>0</v>
      </c>
      <c r="H121" s="174">
        <f t="shared" si="22"/>
        <v>0</v>
      </c>
      <c r="I121" s="174">
        <f t="shared" si="22"/>
        <v>0</v>
      </c>
      <c r="J121" s="174">
        <f t="shared" si="22"/>
        <v>0</v>
      </c>
      <c r="K121" s="174">
        <f t="shared" si="22"/>
        <v>0</v>
      </c>
      <c r="L121" s="174">
        <f t="shared" si="22"/>
        <v>0</v>
      </c>
      <c r="M121" s="174">
        <f t="shared" si="22"/>
        <v>0</v>
      </c>
      <c r="N121" s="174">
        <f t="shared" si="22"/>
        <v>0</v>
      </c>
      <c r="O121" s="174">
        <f t="shared" si="22"/>
        <v>0</v>
      </c>
      <c r="P121" s="174">
        <f t="shared" si="22"/>
        <v>0</v>
      </c>
      <c r="Q121" s="174">
        <f t="shared" si="22"/>
        <v>0</v>
      </c>
    </row>
    <row r="122" spans="1:17" x14ac:dyDescent="0.25">
      <c r="A122" s="127" t="s">
        <v>114</v>
      </c>
      <c r="B122" s="143">
        <f t="shared" ref="B122:Q122" si="23">IF(B$69=0,0,B$69/B$53)</f>
        <v>0</v>
      </c>
      <c r="C122" s="143">
        <f t="shared" si="23"/>
        <v>0</v>
      </c>
      <c r="D122" s="143">
        <f t="shared" si="23"/>
        <v>0</v>
      </c>
      <c r="E122" s="143">
        <f t="shared" si="23"/>
        <v>0</v>
      </c>
      <c r="F122" s="143">
        <f t="shared" si="23"/>
        <v>0</v>
      </c>
      <c r="G122" s="143">
        <f t="shared" si="23"/>
        <v>0</v>
      </c>
      <c r="H122" s="143">
        <f t="shared" si="23"/>
        <v>0</v>
      </c>
      <c r="I122" s="143">
        <f t="shared" si="23"/>
        <v>0</v>
      </c>
      <c r="J122" s="143">
        <f t="shared" si="23"/>
        <v>0</v>
      </c>
      <c r="K122" s="143">
        <f t="shared" si="23"/>
        <v>0</v>
      </c>
      <c r="L122" s="143">
        <f t="shared" si="23"/>
        <v>0</v>
      </c>
      <c r="M122" s="143">
        <f t="shared" si="23"/>
        <v>0</v>
      </c>
      <c r="N122" s="143">
        <f t="shared" si="23"/>
        <v>0</v>
      </c>
      <c r="O122" s="143">
        <f t="shared" si="23"/>
        <v>0</v>
      </c>
      <c r="P122" s="143">
        <f t="shared" si="23"/>
        <v>0</v>
      </c>
      <c r="Q122" s="143">
        <f t="shared" si="23"/>
        <v>0</v>
      </c>
    </row>
    <row r="123" spans="1:17" x14ac:dyDescent="0.25">
      <c r="A123" s="127" t="s">
        <v>113</v>
      </c>
      <c r="B123" s="143">
        <f t="shared" ref="B123:Q123" si="24">IF(B$70=0,0,B$70/B$53)</f>
        <v>0</v>
      </c>
      <c r="C123" s="143">
        <f t="shared" si="24"/>
        <v>0</v>
      </c>
      <c r="D123" s="143">
        <f t="shared" si="24"/>
        <v>0</v>
      </c>
      <c r="E123" s="143">
        <f t="shared" si="24"/>
        <v>0</v>
      </c>
      <c r="F123" s="143">
        <f t="shared" si="24"/>
        <v>0</v>
      </c>
      <c r="G123" s="143">
        <f t="shared" si="24"/>
        <v>0</v>
      </c>
      <c r="H123" s="143">
        <f t="shared" si="24"/>
        <v>0</v>
      </c>
      <c r="I123" s="143">
        <f t="shared" si="24"/>
        <v>0</v>
      </c>
      <c r="J123" s="143">
        <f t="shared" si="24"/>
        <v>0</v>
      </c>
      <c r="K123" s="143">
        <f t="shared" si="24"/>
        <v>0</v>
      </c>
      <c r="L123" s="143">
        <f t="shared" si="24"/>
        <v>0</v>
      </c>
      <c r="M123" s="143">
        <f t="shared" si="24"/>
        <v>0</v>
      </c>
      <c r="N123" s="143">
        <f t="shared" si="24"/>
        <v>0</v>
      </c>
      <c r="O123" s="143">
        <f t="shared" si="24"/>
        <v>0</v>
      </c>
      <c r="P123" s="143">
        <f t="shared" si="24"/>
        <v>0</v>
      </c>
      <c r="Q123" s="143">
        <f t="shared" si="24"/>
        <v>0</v>
      </c>
    </row>
    <row r="124" spans="1:17" x14ac:dyDescent="0.25">
      <c r="A124" s="142" t="s">
        <v>123</v>
      </c>
      <c r="B124" s="141">
        <f t="shared" ref="B124:Q124" si="25">IF(B$71=0,0,B$71/B$53)</f>
        <v>0</v>
      </c>
      <c r="C124" s="141">
        <f t="shared" si="25"/>
        <v>0</v>
      </c>
      <c r="D124" s="141">
        <f t="shared" si="25"/>
        <v>0</v>
      </c>
      <c r="E124" s="141">
        <f t="shared" si="25"/>
        <v>0</v>
      </c>
      <c r="F124" s="141">
        <f t="shared" si="25"/>
        <v>0</v>
      </c>
      <c r="G124" s="141">
        <f t="shared" si="25"/>
        <v>0</v>
      </c>
      <c r="H124" s="141">
        <f t="shared" si="25"/>
        <v>0</v>
      </c>
      <c r="I124" s="141">
        <f t="shared" si="25"/>
        <v>0</v>
      </c>
      <c r="J124" s="141">
        <f t="shared" si="25"/>
        <v>0</v>
      </c>
      <c r="K124" s="141">
        <f t="shared" si="25"/>
        <v>0</v>
      </c>
      <c r="L124" s="141">
        <f t="shared" si="25"/>
        <v>0</v>
      </c>
      <c r="M124" s="141">
        <f t="shared" si="25"/>
        <v>0</v>
      </c>
      <c r="N124" s="141">
        <f t="shared" si="25"/>
        <v>0</v>
      </c>
      <c r="O124" s="141">
        <f t="shared" si="25"/>
        <v>0</v>
      </c>
      <c r="P124" s="141">
        <f t="shared" si="25"/>
        <v>0</v>
      </c>
      <c r="Q124" s="141">
        <f t="shared" si="25"/>
        <v>0</v>
      </c>
    </row>
    <row r="125" spans="1:17" x14ac:dyDescent="0.25">
      <c r="A125" s="142" t="s">
        <v>122</v>
      </c>
      <c r="B125" s="141">
        <f t="shared" ref="B125:Q125" si="26">IF(B$76=0,0,B$76/B$53)</f>
        <v>0</v>
      </c>
      <c r="C125" s="141">
        <f t="shared" si="26"/>
        <v>0</v>
      </c>
      <c r="D125" s="141">
        <f t="shared" si="26"/>
        <v>0</v>
      </c>
      <c r="E125" s="141">
        <f t="shared" si="26"/>
        <v>0</v>
      </c>
      <c r="F125" s="141">
        <f t="shared" si="26"/>
        <v>0</v>
      </c>
      <c r="G125" s="141">
        <f t="shared" si="26"/>
        <v>0</v>
      </c>
      <c r="H125" s="141">
        <f t="shared" si="26"/>
        <v>0</v>
      </c>
      <c r="I125" s="141">
        <f t="shared" si="26"/>
        <v>0</v>
      </c>
      <c r="J125" s="141">
        <f t="shared" si="26"/>
        <v>0</v>
      </c>
      <c r="K125" s="141">
        <f t="shared" si="26"/>
        <v>0</v>
      </c>
      <c r="L125" s="141">
        <f t="shared" si="26"/>
        <v>0</v>
      </c>
      <c r="M125" s="141">
        <f t="shared" si="26"/>
        <v>0</v>
      </c>
      <c r="N125" s="141">
        <f t="shared" si="26"/>
        <v>0</v>
      </c>
      <c r="O125" s="141">
        <f t="shared" si="26"/>
        <v>0</v>
      </c>
      <c r="P125" s="141">
        <f t="shared" si="26"/>
        <v>0</v>
      </c>
      <c r="Q125" s="141">
        <f t="shared" si="26"/>
        <v>0</v>
      </c>
    </row>
    <row r="126" spans="1:17" x14ac:dyDescent="0.25">
      <c r="A126" s="127" t="s">
        <v>112</v>
      </c>
      <c r="B126" s="143">
        <f t="shared" ref="B126:Q126" si="27">IF(B$77=0,0,B$77/B$53)</f>
        <v>0</v>
      </c>
      <c r="C126" s="143">
        <f t="shared" si="27"/>
        <v>0</v>
      </c>
      <c r="D126" s="143">
        <f t="shared" si="27"/>
        <v>0</v>
      </c>
      <c r="E126" s="143">
        <f t="shared" si="27"/>
        <v>0</v>
      </c>
      <c r="F126" s="143">
        <f t="shared" si="27"/>
        <v>0</v>
      </c>
      <c r="G126" s="143">
        <f t="shared" si="27"/>
        <v>0</v>
      </c>
      <c r="H126" s="143">
        <f t="shared" si="27"/>
        <v>0</v>
      </c>
      <c r="I126" s="143">
        <f t="shared" si="27"/>
        <v>0</v>
      </c>
      <c r="J126" s="143">
        <f t="shared" si="27"/>
        <v>0</v>
      </c>
      <c r="K126" s="143">
        <f t="shared" si="27"/>
        <v>0</v>
      </c>
      <c r="L126" s="143">
        <f t="shared" si="27"/>
        <v>0</v>
      </c>
      <c r="M126" s="143">
        <f t="shared" si="27"/>
        <v>0</v>
      </c>
      <c r="N126" s="143">
        <f t="shared" si="27"/>
        <v>0</v>
      </c>
      <c r="O126" s="143">
        <f t="shared" si="27"/>
        <v>0</v>
      </c>
      <c r="P126" s="143">
        <f t="shared" si="27"/>
        <v>0</v>
      </c>
      <c r="Q126" s="143">
        <f t="shared" si="27"/>
        <v>0</v>
      </c>
    </row>
    <row r="127" spans="1:17" x14ac:dyDescent="0.25">
      <c r="A127" s="142" t="s">
        <v>121</v>
      </c>
      <c r="B127" s="141">
        <f t="shared" ref="B127:Q127" si="28">IF(B$78=0,0,B$78/B$53)</f>
        <v>0</v>
      </c>
      <c r="C127" s="141">
        <f t="shared" si="28"/>
        <v>0</v>
      </c>
      <c r="D127" s="141">
        <f t="shared" si="28"/>
        <v>0</v>
      </c>
      <c r="E127" s="141">
        <f t="shared" si="28"/>
        <v>0</v>
      </c>
      <c r="F127" s="141">
        <f t="shared" si="28"/>
        <v>0</v>
      </c>
      <c r="G127" s="141">
        <f t="shared" si="28"/>
        <v>0</v>
      </c>
      <c r="H127" s="141">
        <f t="shared" si="28"/>
        <v>0</v>
      </c>
      <c r="I127" s="141">
        <f t="shared" si="28"/>
        <v>0</v>
      </c>
      <c r="J127" s="141">
        <f t="shared" si="28"/>
        <v>0</v>
      </c>
      <c r="K127" s="141">
        <f t="shared" si="28"/>
        <v>0</v>
      </c>
      <c r="L127" s="141">
        <f t="shared" si="28"/>
        <v>0</v>
      </c>
      <c r="M127" s="141">
        <f t="shared" si="28"/>
        <v>0</v>
      </c>
      <c r="N127" s="141">
        <f t="shared" si="28"/>
        <v>0</v>
      </c>
      <c r="O127" s="141">
        <f t="shared" si="28"/>
        <v>0</v>
      </c>
      <c r="P127" s="141">
        <f t="shared" si="28"/>
        <v>0</v>
      </c>
      <c r="Q127" s="141">
        <f t="shared" si="28"/>
        <v>0</v>
      </c>
    </row>
    <row r="128" spans="1:17" x14ac:dyDescent="0.25">
      <c r="A128" s="142" t="s">
        <v>120</v>
      </c>
      <c r="B128" s="141">
        <f t="shared" ref="B128:Q128" si="29">IF(B$82=0,0,B$82/B$53)</f>
        <v>0</v>
      </c>
      <c r="C128" s="141">
        <f t="shared" si="29"/>
        <v>0</v>
      </c>
      <c r="D128" s="141">
        <f t="shared" si="29"/>
        <v>0</v>
      </c>
      <c r="E128" s="141">
        <f t="shared" si="29"/>
        <v>0</v>
      </c>
      <c r="F128" s="141">
        <f t="shared" si="29"/>
        <v>0</v>
      </c>
      <c r="G128" s="141">
        <f t="shared" si="29"/>
        <v>0</v>
      </c>
      <c r="H128" s="141">
        <f t="shared" si="29"/>
        <v>0</v>
      </c>
      <c r="I128" s="141">
        <f t="shared" si="29"/>
        <v>0</v>
      </c>
      <c r="J128" s="141">
        <f t="shared" si="29"/>
        <v>0</v>
      </c>
      <c r="K128" s="141">
        <f t="shared" si="29"/>
        <v>0</v>
      </c>
      <c r="L128" s="141">
        <f t="shared" si="29"/>
        <v>0</v>
      </c>
      <c r="M128" s="141">
        <f t="shared" si="29"/>
        <v>0</v>
      </c>
      <c r="N128" s="141">
        <f t="shared" si="29"/>
        <v>0</v>
      </c>
      <c r="O128" s="141">
        <f t="shared" si="29"/>
        <v>0</v>
      </c>
      <c r="P128" s="141">
        <f t="shared" si="29"/>
        <v>0</v>
      </c>
      <c r="Q128" s="141">
        <f t="shared" si="29"/>
        <v>0</v>
      </c>
    </row>
    <row r="129" spans="1:17" x14ac:dyDescent="0.25">
      <c r="A129" s="173" t="s">
        <v>119</v>
      </c>
      <c r="B129" s="172">
        <f t="shared" ref="B129:Q129" si="30">IF(B$93=0,0,B$93/B$53)</f>
        <v>0</v>
      </c>
      <c r="C129" s="172">
        <f t="shared" si="30"/>
        <v>0</v>
      </c>
      <c r="D129" s="172">
        <f t="shared" si="30"/>
        <v>0</v>
      </c>
      <c r="E129" s="172">
        <f t="shared" si="30"/>
        <v>0</v>
      </c>
      <c r="F129" s="172">
        <f t="shared" si="30"/>
        <v>0</v>
      </c>
      <c r="G129" s="172">
        <f t="shared" si="30"/>
        <v>0</v>
      </c>
      <c r="H129" s="172">
        <f t="shared" si="30"/>
        <v>0</v>
      </c>
      <c r="I129" s="172">
        <f t="shared" si="30"/>
        <v>0</v>
      </c>
      <c r="J129" s="172">
        <f t="shared" si="30"/>
        <v>0</v>
      </c>
      <c r="K129" s="172">
        <f t="shared" si="30"/>
        <v>0</v>
      </c>
      <c r="L129" s="172">
        <f t="shared" si="30"/>
        <v>0</v>
      </c>
      <c r="M129" s="172">
        <f t="shared" si="30"/>
        <v>0</v>
      </c>
      <c r="N129" s="172">
        <f t="shared" si="30"/>
        <v>0</v>
      </c>
      <c r="O129" s="172">
        <f t="shared" si="30"/>
        <v>0</v>
      </c>
      <c r="P129" s="172">
        <f t="shared" si="30"/>
        <v>0</v>
      </c>
      <c r="Q129" s="172">
        <f t="shared" si="30"/>
        <v>0</v>
      </c>
    </row>
    <row r="130" spans="1:17" x14ac:dyDescent="0.25">
      <c r="A130" s="119" t="s">
        <v>98</v>
      </c>
      <c r="B130" s="171">
        <f t="shared" ref="B130:Q130" si="31">IF(B$94=0,0,B$94/B$53)</f>
        <v>0</v>
      </c>
      <c r="C130" s="171">
        <f t="shared" si="31"/>
        <v>0</v>
      </c>
      <c r="D130" s="171">
        <f t="shared" si="31"/>
        <v>0</v>
      </c>
      <c r="E130" s="171">
        <f t="shared" si="31"/>
        <v>0</v>
      </c>
      <c r="F130" s="171">
        <f t="shared" si="31"/>
        <v>0</v>
      </c>
      <c r="G130" s="171">
        <f t="shared" si="31"/>
        <v>0</v>
      </c>
      <c r="H130" s="171">
        <f t="shared" si="31"/>
        <v>0</v>
      </c>
      <c r="I130" s="171">
        <f t="shared" si="31"/>
        <v>0</v>
      </c>
      <c r="J130" s="171">
        <f t="shared" si="31"/>
        <v>0</v>
      </c>
      <c r="K130" s="171">
        <f t="shared" si="31"/>
        <v>0</v>
      </c>
      <c r="L130" s="171">
        <f t="shared" si="31"/>
        <v>0</v>
      </c>
      <c r="M130" s="171">
        <f t="shared" si="31"/>
        <v>0</v>
      </c>
      <c r="N130" s="171">
        <f t="shared" si="31"/>
        <v>0</v>
      </c>
      <c r="O130" s="171">
        <f t="shared" si="31"/>
        <v>0</v>
      </c>
      <c r="P130" s="171">
        <f t="shared" si="31"/>
        <v>0</v>
      </c>
      <c r="Q130" s="171">
        <f t="shared" si="31"/>
        <v>0</v>
      </c>
    </row>
    <row r="131" spans="1:17" x14ac:dyDescent="0.25">
      <c r="A131" s="138"/>
    </row>
    <row r="132" spans="1:17" ht="12.75" x14ac:dyDescent="0.25">
      <c r="A132" s="137" t="s">
        <v>133</v>
      </c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</row>
    <row r="134" spans="1:17" x14ac:dyDescent="0.25">
      <c r="A134" s="78" t="s">
        <v>132</v>
      </c>
      <c r="B134" s="133">
        <f>IF(B$5=0,0,(B$5-B$51)/ISI_fec!B$5)</f>
        <v>0</v>
      </c>
      <c r="C134" s="133">
        <f>IF(C$5=0,0,(C$5-C$51)/ISI_fec!C$5)</f>
        <v>0</v>
      </c>
      <c r="D134" s="133">
        <f>IF(D$5=0,0,(D$5-D$51)/ISI_fec!D$5)</f>
        <v>0</v>
      </c>
      <c r="E134" s="133">
        <f>IF(E$5=0,0,(E$5-E$51)/ISI_fec!E$5)</f>
        <v>0</v>
      </c>
      <c r="F134" s="133">
        <f>IF(F$5=0,0,(F$5-F$51)/ISI_fec!F$5)</f>
        <v>0</v>
      </c>
      <c r="G134" s="133">
        <f>IF(G$5=0,0,(G$5-G$51)/ISI_fec!G$5)</f>
        <v>0</v>
      </c>
      <c r="H134" s="133">
        <f>IF(H$5=0,0,(H$5-H$51)/ISI_fec!H$5)</f>
        <v>0</v>
      </c>
      <c r="I134" s="133">
        <f>IF(I$5=0,0,(I$5-I$51)/ISI_fec!I$5)</f>
        <v>0</v>
      </c>
      <c r="J134" s="133">
        <f>IF(J$5=0,0,(J$5-J$51)/ISI_fec!J$5)</f>
        <v>0</v>
      </c>
      <c r="K134" s="133">
        <f>IF(K$5=0,0,(K$5-K$51)/ISI_fec!K$5)</f>
        <v>0</v>
      </c>
      <c r="L134" s="133">
        <f>IF(L$5=0,0,(L$5-L$51)/ISI_fec!L$5)</f>
        <v>0</v>
      </c>
      <c r="M134" s="133">
        <f>IF(M$5=0,0,(M$5-M$51)/ISI_fec!M$5)</f>
        <v>0</v>
      </c>
      <c r="N134" s="133">
        <f>IF(N$5=0,0,(N$5-N$51)/ISI_fec!N$5)</f>
        <v>0</v>
      </c>
      <c r="O134" s="133">
        <f>IF(O$5=0,0,(O$5-O$51)/ISI_fec!O$5)</f>
        <v>0</v>
      </c>
      <c r="P134" s="133">
        <f>IF(P$5=0,0,(P$5-P$51)/ISI_fec!P$5)</f>
        <v>0</v>
      </c>
      <c r="Q134" s="133">
        <f>IF(Q$5=0,0,(Q$5-Q$51)/ISI_fec!Q$5)</f>
        <v>0</v>
      </c>
    </row>
    <row r="135" spans="1:17" x14ac:dyDescent="0.25">
      <c r="A135" s="132" t="s">
        <v>83</v>
      </c>
      <c r="B135" s="131">
        <f>IF(B$6=0,0,B$6/ISI_fec!B$6)</f>
        <v>0</v>
      </c>
      <c r="C135" s="131">
        <f>IF(C$6=0,0,C$6/ISI_fec!C$6)</f>
        <v>0</v>
      </c>
      <c r="D135" s="131">
        <f>IF(D$6=0,0,D$6/ISI_fec!D$6)</f>
        <v>0</v>
      </c>
      <c r="E135" s="131">
        <f>IF(E$6=0,0,E$6/ISI_fec!E$6)</f>
        <v>0</v>
      </c>
      <c r="F135" s="131">
        <f>IF(F$6=0,0,F$6/ISI_fec!F$6)</f>
        <v>0</v>
      </c>
      <c r="G135" s="131">
        <f>IF(G$6=0,0,G$6/ISI_fec!G$6)</f>
        <v>0</v>
      </c>
      <c r="H135" s="131">
        <f>IF(H$6=0,0,H$6/ISI_fec!H$6)</f>
        <v>0</v>
      </c>
      <c r="I135" s="131">
        <f>IF(I$6=0,0,I$6/ISI_fec!I$6)</f>
        <v>0</v>
      </c>
      <c r="J135" s="131">
        <f>IF(J$6=0,0,J$6/ISI_fec!J$6)</f>
        <v>0</v>
      </c>
      <c r="K135" s="131">
        <f>IF(K$6=0,0,K$6/ISI_fec!K$6)</f>
        <v>0</v>
      </c>
      <c r="L135" s="131">
        <f>IF(L$6=0,0,L$6/ISI_fec!L$6)</f>
        <v>0</v>
      </c>
      <c r="M135" s="131">
        <f>IF(M$6=0,0,M$6/ISI_fec!M$6)</f>
        <v>0</v>
      </c>
      <c r="N135" s="131">
        <f>IF(N$6=0,0,N$6/ISI_fec!N$6)</f>
        <v>0</v>
      </c>
      <c r="O135" s="131">
        <f>IF(O$6=0,0,O$6/ISI_fec!O$6)</f>
        <v>0</v>
      </c>
      <c r="P135" s="131">
        <f>IF(P$6=0,0,P$6/ISI_fec!P$6)</f>
        <v>0</v>
      </c>
      <c r="Q135" s="131">
        <f>IF(Q$6=0,0,Q$6/ISI_fec!Q$6)</f>
        <v>0</v>
      </c>
    </row>
    <row r="136" spans="1:17" x14ac:dyDescent="0.25">
      <c r="A136" s="76" t="s">
        <v>82</v>
      </c>
      <c r="B136" s="130">
        <f>IF(B$7=0,0,B$7/ISI_fec!B$7)</f>
        <v>0</v>
      </c>
      <c r="C136" s="130">
        <f>IF(C$7=0,0,C$7/ISI_fec!C$7)</f>
        <v>0</v>
      </c>
      <c r="D136" s="130">
        <f>IF(D$7=0,0,D$7/ISI_fec!D$7)</f>
        <v>0</v>
      </c>
      <c r="E136" s="130">
        <f>IF(E$7=0,0,E$7/ISI_fec!E$7)</f>
        <v>0</v>
      </c>
      <c r="F136" s="130">
        <f>IF(F$7=0,0,F$7/ISI_fec!F$7)</f>
        <v>0</v>
      </c>
      <c r="G136" s="130">
        <f>IF(G$7=0,0,G$7/ISI_fec!G$7)</f>
        <v>0</v>
      </c>
      <c r="H136" s="130">
        <f>IF(H$7=0,0,H$7/ISI_fec!H$7)</f>
        <v>0</v>
      </c>
      <c r="I136" s="130">
        <f>IF(I$7=0,0,I$7/ISI_fec!I$7)</f>
        <v>0</v>
      </c>
      <c r="J136" s="130">
        <f>IF(J$7=0,0,J$7/ISI_fec!J$7)</f>
        <v>0</v>
      </c>
      <c r="K136" s="130">
        <f>IF(K$7=0,0,K$7/ISI_fec!K$7)</f>
        <v>0</v>
      </c>
      <c r="L136" s="130">
        <f>IF(L$7=0,0,L$7/ISI_fec!L$7)</f>
        <v>0</v>
      </c>
      <c r="M136" s="130">
        <f>IF(M$7=0,0,M$7/ISI_fec!M$7)</f>
        <v>0</v>
      </c>
      <c r="N136" s="130">
        <f>IF(N$7=0,0,N$7/ISI_fec!N$7)</f>
        <v>0</v>
      </c>
      <c r="O136" s="130">
        <f>IF(O$7=0,0,O$7/ISI_fec!O$7)</f>
        <v>0</v>
      </c>
      <c r="P136" s="130">
        <f>IF(P$7=0,0,P$7/ISI_fec!P$7)</f>
        <v>0</v>
      </c>
      <c r="Q136" s="130">
        <f>IF(Q$7=0,0,Q$7/ISI_fec!Q$7)</f>
        <v>0</v>
      </c>
    </row>
    <row r="137" spans="1:17" x14ac:dyDescent="0.25">
      <c r="A137" s="76" t="s">
        <v>81</v>
      </c>
      <c r="B137" s="130">
        <f>IF(B$8=0,0,B$8/ISI_fec!B$8)</f>
        <v>0</v>
      </c>
      <c r="C137" s="130">
        <f>IF(C$8=0,0,C$8/ISI_fec!C$8)</f>
        <v>0</v>
      </c>
      <c r="D137" s="130">
        <f>IF(D$8=0,0,D$8/ISI_fec!D$8)</f>
        <v>0</v>
      </c>
      <c r="E137" s="130">
        <f>IF(E$8=0,0,E$8/ISI_fec!E$8)</f>
        <v>0</v>
      </c>
      <c r="F137" s="130">
        <f>IF(F$8=0,0,F$8/ISI_fec!F$8)</f>
        <v>0</v>
      </c>
      <c r="G137" s="130">
        <f>IF(G$8=0,0,G$8/ISI_fec!G$8)</f>
        <v>0</v>
      </c>
      <c r="H137" s="130">
        <f>IF(H$8=0,0,H$8/ISI_fec!H$8)</f>
        <v>0</v>
      </c>
      <c r="I137" s="130">
        <f>IF(I$8=0,0,I$8/ISI_fec!I$8)</f>
        <v>0</v>
      </c>
      <c r="J137" s="130">
        <f>IF(J$8=0,0,J$8/ISI_fec!J$8)</f>
        <v>0</v>
      </c>
      <c r="K137" s="130">
        <f>IF(K$8=0,0,K$8/ISI_fec!K$8)</f>
        <v>0</v>
      </c>
      <c r="L137" s="130">
        <f>IF(L$8=0,0,L$8/ISI_fec!L$8)</f>
        <v>0</v>
      </c>
      <c r="M137" s="130">
        <f>IF(M$8=0,0,M$8/ISI_fec!M$8)</f>
        <v>0</v>
      </c>
      <c r="N137" s="130">
        <f>IF(N$8=0,0,N$8/ISI_fec!N$8)</f>
        <v>0</v>
      </c>
      <c r="O137" s="130">
        <f>IF(O$8=0,0,O$8/ISI_fec!O$8)</f>
        <v>0</v>
      </c>
      <c r="P137" s="130">
        <f>IF(P$8=0,0,P$8/ISI_fec!P$8)</f>
        <v>0</v>
      </c>
      <c r="Q137" s="130">
        <f>IF(Q$8=0,0,Q$8/ISI_fec!Q$8)</f>
        <v>0</v>
      </c>
    </row>
    <row r="138" spans="1:17" x14ac:dyDescent="0.25">
      <c r="A138" s="76" t="s">
        <v>80</v>
      </c>
      <c r="B138" s="130">
        <f>IF(B$9=0,0,B$9/ISI_fec!B$9)</f>
        <v>0</v>
      </c>
      <c r="C138" s="130">
        <f>IF(C$9=0,0,C$9/ISI_fec!C$9)</f>
        <v>0</v>
      </c>
      <c r="D138" s="130">
        <f>IF(D$9=0,0,D$9/ISI_fec!D$9)</f>
        <v>0</v>
      </c>
      <c r="E138" s="130">
        <f>IF(E$9=0,0,E$9/ISI_fec!E$9)</f>
        <v>0</v>
      </c>
      <c r="F138" s="130">
        <f>IF(F$9=0,0,F$9/ISI_fec!F$9)</f>
        <v>0</v>
      </c>
      <c r="G138" s="130">
        <f>IF(G$9=0,0,G$9/ISI_fec!G$9)</f>
        <v>0</v>
      </c>
      <c r="H138" s="130">
        <f>IF(H$9=0,0,H$9/ISI_fec!H$9)</f>
        <v>0</v>
      </c>
      <c r="I138" s="130">
        <f>IF(I$9=0,0,I$9/ISI_fec!I$9)</f>
        <v>0</v>
      </c>
      <c r="J138" s="130">
        <f>IF(J$9=0,0,J$9/ISI_fec!J$9)</f>
        <v>0</v>
      </c>
      <c r="K138" s="130">
        <f>IF(K$9=0,0,K$9/ISI_fec!K$9)</f>
        <v>0</v>
      </c>
      <c r="L138" s="130">
        <f>IF(L$9=0,0,L$9/ISI_fec!L$9)</f>
        <v>0</v>
      </c>
      <c r="M138" s="130">
        <f>IF(M$9=0,0,M$9/ISI_fec!M$9)</f>
        <v>0</v>
      </c>
      <c r="N138" s="130">
        <f>IF(N$9=0,0,N$9/ISI_fec!N$9)</f>
        <v>0</v>
      </c>
      <c r="O138" s="130">
        <f>IF(O$9=0,0,O$9/ISI_fec!O$9)</f>
        <v>0</v>
      </c>
      <c r="P138" s="130">
        <f>IF(P$9=0,0,P$9/ISI_fec!P$9)</f>
        <v>0</v>
      </c>
      <c r="Q138" s="130">
        <f>IF(Q$9=0,0,Q$9/ISI_fec!Q$9)</f>
        <v>0</v>
      </c>
    </row>
    <row r="139" spans="1:17" x14ac:dyDescent="0.25">
      <c r="A139" s="129" t="s">
        <v>79</v>
      </c>
      <c r="B139" s="128">
        <f>IF(B$10=0,0,B$10/ISI_fec!B$10)</f>
        <v>0</v>
      </c>
      <c r="C139" s="128">
        <f>IF(C$10=0,0,C$10/ISI_fec!C$10)</f>
        <v>0</v>
      </c>
      <c r="D139" s="128">
        <f>IF(D$10=0,0,D$10/ISI_fec!D$10)</f>
        <v>0</v>
      </c>
      <c r="E139" s="128">
        <f>IF(E$10=0,0,E$10/ISI_fec!E$10)</f>
        <v>0</v>
      </c>
      <c r="F139" s="128">
        <f>IF(F$10=0,0,F$10/ISI_fec!F$10)</f>
        <v>0</v>
      </c>
      <c r="G139" s="128">
        <f>IF(G$10=0,0,G$10/ISI_fec!G$10)</f>
        <v>0</v>
      </c>
      <c r="H139" s="128">
        <f>IF(H$10=0,0,H$10/ISI_fec!H$10)</f>
        <v>0</v>
      </c>
      <c r="I139" s="128">
        <f>IF(I$10=0,0,I$10/ISI_fec!I$10)</f>
        <v>0</v>
      </c>
      <c r="J139" s="128">
        <f>IF(J$10=0,0,J$10/ISI_fec!J$10)</f>
        <v>0</v>
      </c>
      <c r="K139" s="128">
        <f>IF(K$10=0,0,K$10/ISI_fec!K$10)</f>
        <v>0</v>
      </c>
      <c r="L139" s="128">
        <f>IF(L$10=0,0,L$10/ISI_fec!L$10)</f>
        <v>0</v>
      </c>
      <c r="M139" s="128">
        <f>IF(M$10=0,0,M$10/ISI_fec!M$10)</f>
        <v>0</v>
      </c>
      <c r="N139" s="128">
        <f>IF(N$10=0,0,N$10/ISI_fec!N$10)</f>
        <v>0</v>
      </c>
      <c r="O139" s="128">
        <f>IF(O$10=0,0,O$10/ISI_fec!O$10)</f>
        <v>0</v>
      </c>
      <c r="P139" s="128">
        <f>IF(P$10=0,0,P$10/ISI_fec!P$10)</f>
        <v>0</v>
      </c>
      <c r="Q139" s="128">
        <f>IF(Q$10=0,0,Q$10/ISI_fec!Q$10)</f>
        <v>0</v>
      </c>
    </row>
    <row r="140" spans="1:17" x14ac:dyDescent="0.25">
      <c r="A140" s="127" t="s">
        <v>117</v>
      </c>
      <c r="B140" s="126">
        <f>IF(B$15=0,0,B$15/ISI_fec!B$15)</f>
        <v>0</v>
      </c>
      <c r="C140" s="126">
        <f>IF(C$15=0,0,C$15/ISI_fec!C$15)</f>
        <v>0</v>
      </c>
      <c r="D140" s="126">
        <f>IF(D$15=0,0,D$15/ISI_fec!D$15)</f>
        <v>0</v>
      </c>
      <c r="E140" s="126">
        <f>IF(E$15=0,0,E$15/ISI_fec!E$15)</f>
        <v>0</v>
      </c>
      <c r="F140" s="126">
        <f>IF(F$15=0,0,F$15/ISI_fec!F$15)</f>
        <v>0</v>
      </c>
      <c r="G140" s="126">
        <f>IF(G$15=0,0,G$15/ISI_fec!G$15)</f>
        <v>0</v>
      </c>
      <c r="H140" s="126">
        <f>IF(H$15=0,0,H$15/ISI_fec!H$15)</f>
        <v>0</v>
      </c>
      <c r="I140" s="126">
        <f>IF(I$15=0,0,I$15/ISI_fec!I$15)</f>
        <v>0</v>
      </c>
      <c r="J140" s="126">
        <f>IF(J$15=0,0,J$15/ISI_fec!J$15)</f>
        <v>0</v>
      </c>
      <c r="K140" s="126">
        <f>IF(K$15=0,0,K$15/ISI_fec!K$15)</f>
        <v>0</v>
      </c>
      <c r="L140" s="126">
        <f>IF(L$15=0,0,L$15/ISI_fec!L$15)</f>
        <v>0</v>
      </c>
      <c r="M140" s="126">
        <f>IF(M$15=0,0,M$15/ISI_fec!M$15)</f>
        <v>0</v>
      </c>
      <c r="N140" s="126">
        <f>IF(N$15=0,0,N$15/ISI_fec!N$15)</f>
        <v>0</v>
      </c>
      <c r="O140" s="126">
        <f>IF(O$15=0,0,O$15/ISI_fec!O$15)</f>
        <v>0</v>
      </c>
      <c r="P140" s="126">
        <f>IF(P$15=0,0,P$15/ISI_fec!P$15)</f>
        <v>0</v>
      </c>
      <c r="Q140" s="126">
        <f>IF(Q$15=0,0,Q$15/ISI_fec!Q$15)</f>
        <v>0</v>
      </c>
    </row>
    <row r="141" spans="1:17" x14ac:dyDescent="0.25">
      <c r="A141" s="127" t="s">
        <v>116</v>
      </c>
      <c r="B141" s="126">
        <f>IF(B$21=0,0,B$21/ISI_fec!B$21)</f>
        <v>0</v>
      </c>
      <c r="C141" s="126">
        <f>IF(C$21=0,0,C$21/ISI_fec!C$21)</f>
        <v>0</v>
      </c>
      <c r="D141" s="126">
        <f>IF(D$21=0,0,D$21/ISI_fec!D$21)</f>
        <v>0</v>
      </c>
      <c r="E141" s="126">
        <f>IF(E$21=0,0,E$21/ISI_fec!E$21)</f>
        <v>0</v>
      </c>
      <c r="F141" s="126">
        <f>IF(F$21=0,0,F$21/ISI_fec!F$21)</f>
        <v>0</v>
      </c>
      <c r="G141" s="126">
        <f>IF(G$21=0,0,G$21/ISI_fec!G$21)</f>
        <v>0</v>
      </c>
      <c r="H141" s="126">
        <f>IF(H$21=0,0,H$21/ISI_fec!H$21)</f>
        <v>0</v>
      </c>
      <c r="I141" s="126">
        <f>IF(I$21=0,0,I$21/ISI_fec!I$21)</f>
        <v>0</v>
      </c>
      <c r="J141" s="126">
        <f>IF(J$21=0,0,J$21/ISI_fec!J$21)</f>
        <v>0</v>
      </c>
      <c r="K141" s="126">
        <f>IF(K$21=0,0,K$21/ISI_fec!K$21)</f>
        <v>0</v>
      </c>
      <c r="L141" s="126">
        <f>IF(L$21=0,0,L$21/ISI_fec!L$21)</f>
        <v>0</v>
      </c>
      <c r="M141" s="126">
        <f>IF(M$21=0,0,M$21/ISI_fec!M$21)</f>
        <v>0</v>
      </c>
      <c r="N141" s="126">
        <f>IF(N$21=0,0,N$21/ISI_fec!N$21)</f>
        <v>0</v>
      </c>
      <c r="O141" s="126">
        <f>IF(O$21=0,0,O$21/ISI_fec!O$21)</f>
        <v>0</v>
      </c>
      <c r="P141" s="126">
        <f>IF(P$21=0,0,P$21/ISI_fec!P$21)</f>
        <v>0</v>
      </c>
      <c r="Q141" s="126">
        <f>IF(Q$21=0,0,Q$21/ISI_fec!Q$21)</f>
        <v>0</v>
      </c>
    </row>
    <row r="142" spans="1:17" x14ac:dyDescent="0.25">
      <c r="A142" s="127" t="s">
        <v>113</v>
      </c>
      <c r="B142" s="126">
        <f>IF(B$27=0,0,B$27/ISI_fec!B$27)</f>
        <v>0</v>
      </c>
      <c r="C142" s="126">
        <f>IF(C$27=0,0,C$27/ISI_fec!C$27)</f>
        <v>0</v>
      </c>
      <c r="D142" s="126">
        <f>IF(D$27=0,0,D$27/ISI_fec!D$27)</f>
        <v>0</v>
      </c>
      <c r="E142" s="126">
        <f>IF(E$27=0,0,E$27/ISI_fec!E$27)</f>
        <v>0</v>
      </c>
      <c r="F142" s="126">
        <f>IF(F$27=0,0,F$27/ISI_fec!F$27)</f>
        <v>0</v>
      </c>
      <c r="G142" s="126">
        <f>IF(G$27=0,0,G$27/ISI_fec!G$27)</f>
        <v>0</v>
      </c>
      <c r="H142" s="126">
        <f>IF(H$27=0,0,H$27/ISI_fec!H$27)</f>
        <v>0</v>
      </c>
      <c r="I142" s="126">
        <f>IF(I$27=0,0,I$27/ISI_fec!I$27)</f>
        <v>0</v>
      </c>
      <c r="J142" s="126">
        <f>IF(J$27=0,0,J$27/ISI_fec!J$27)</f>
        <v>0</v>
      </c>
      <c r="K142" s="126">
        <f>IF(K$27=0,0,K$27/ISI_fec!K$27)</f>
        <v>0</v>
      </c>
      <c r="L142" s="126">
        <f>IF(L$27=0,0,L$27/ISI_fec!L$27)</f>
        <v>0</v>
      </c>
      <c r="M142" s="126">
        <f>IF(M$27=0,0,M$27/ISI_fec!M$27)</f>
        <v>0</v>
      </c>
      <c r="N142" s="126">
        <f>IF(N$27=0,0,N$27/ISI_fec!N$27)</f>
        <v>0</v>
      </c>
      <c r="O142" s="126">
        <f>IF(O$27=0,0,O$27/ISI_fec!O$27)</f>
        <v>0</v>
      </c>
      <c r="P142" s="126">
        <f>IF(P$27=0,0,P$27/ISI_fec!P$27)</f>
        <v>0</v>
      </c>
      <c r="Q142" s="126">
        <f>IF(Q$27=0,0,Q$27/ISI_fec!Q$27)</f>
        <v>0</v>
      </c>
    </row>
    <row r="143" spans="1:17" x14ac:dyDescent="0.25">
      <c r="A143" s="72" t="s">
        <v>112</v>
      </c>
      <c r="B143" s="125">
        <f>IF(B$34=0,0,B$34/ISI_fec!B$34)</f>
        <v>0</v>
      </c>
      <c r="C143" s="125">
        <f>IF(C$34=0,0,C$34/ISI_fec!C$34)</f>
        <v>0</v>
      </c>
      <c r="D143" s="125">
        <f>IF(D$34=0,0,D$34/ISI_fec!D$34)</f>
        <v>0</v>
      </c>
      <c r="E143" s="125">
        <f>IF(E$34=0,0,E$34/ISI_fec!E$34)</f>
        <v>0</v>
      </c>
      <c r="F143" s="125">
        <f>IF(F$34=0,0,F$34/ISI_fec!F$34)</f>
        <v>0</v>
      </c>
      <c r="G143" s="125">
        <f>IF(G$34=0,0,G$34/ISI_fec!G$34)</f>
        <v>0</v>
      </c>
      <c r="H143" s="125">
        <f>IF(H$34=0,0,H$34/ISI_fec!H$34)</f>
        <v>0</v>
      </c>
      <c r="I143" s="125">
        <f>IF(I$34=0,0,I$34/ISI_fec!I$34)</f>
        <v>0</v>
      </c>
      <c r="J143" s="125">
        <f>IF(J$34=0,0,J$34/ISI_fec!J$34)</f>
        <v>0</v>
      </c>
      <c r="K143" s="125">
        <f>IF(K$34=0,0,K$34/ISI_fec!K$34)</f>
        <v>0</v>
      </c>
      <c r="L143" s="125">
        <f>IF(L$34=0,0,L$34/ISI_fec!L$34)</f>
        <v>0</v>
      </c>
      <c r="M143" s="125">
        <f>IF(M$34=0,0,M$34/ISI_fec!M$34)</f>
        <v>0</v>
      </c>
      <c r="N143" s="125">
        <f>IF(N$34=0,0,N$34/ISI_fec!N$34)</f>
        <v>0</v>
      </c>
      <c r="O143" s="125">
        <f>IF(O$34=0,0,O$34/ISI_fec!O$34)</f>
        <v>0</v>
      </c>
      <c r="P143" s="125">
        <f>IF(P$34=0,0,P$34/ISI_fec!P$34)</f>
        <v>0</v>
      </c>
      <c r="Q143" s="125">
        <f>IF(Q$34=0,0,Q$34/ISI_fec!Q$34)</f>
        <v>0</v>
      </c>
    </row>
    <row r="144" spans="1:17" x14ac:dyDescent="0.25">
      <c r="A144" s="135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</row>
    <row r="145" spans="1:17" x14ac:dyDescent="0.25">
      <c r="A145" s="78" t="s">
        <v>131</v>
      </c>
      <c r="B145" s="133">
        <f>IF(B$53=0,0,(B$53-B$94)/ISI_fec!B$53)</f>
        <v>0</v>
      </c>
      <c r="C145" s="133">
        <f>IF(C$53=0,0,(C$53-C$94)/ISI_fec!C$53)</f>
        <v>0</v>
      </c>
      <c r="D145" s="133">
        <f>IF(D$53=0,0,(D$53-D$94)/ISI_fec!D$53)</f>
        <v>0</v>
      </c>
      <c r="E145" s="133">
        <f>IF(E$53=0,0,(E$53-E$94)/ISI_fec!E$53)</f>
        <v>0</v>
      </c>
      <c r="F145" s="133">
        <f>IF(F$53=0,0,(F$53-F$94)/ISI_fec!F$53)</f>
        <v>0</v>
      </c>
      <c r="G145" s="133">
        <f>IF(G$53=0,0,(G$53-G$94)/ISI_fec!G$53)</f>
        <v>0</v>
      </c>
      <c r="H145" s="133">
        <f>IF(H$53=0,0,(H$53-H$94)/ISI_fec!H$53)</f>
        <v>0</v>
      </c>
      <c r="I145" s="133">
        <f>IF(I$53=0,0,(I$53-I$94)/ISI_fec!I$53)</f>
        <v>0</v>
      </c>
      <c r="J145" s="133">
        <f>IF(J$53=0,0,(J$53-J$94)/ISI_fec!J$53)</f>
        <v>0</v>
      </c>
      <c r="K145" s="133">
        <f>IF(K$53=0,0,(K$53-K$94)/ISI_fec!K$53)</f>
        <v>0</v>
      </c>
      <c r="L145" s="133">
        <f>IF(L$53=0,0,(L$53-L$94)/ISI_fec!L$53)</f>
        <v>0</v>
      </c>
      <c r="M145" s="133">
        <f>IF(M$53=0,0,(M$53-M$94)/ISI_fec!M$53)</f>
        <v>0</v>
      </c>
      <c r="N145" s="133">
        <f>IF(N$53=0,0,(N$53-N$94)/ISI_fec!N$53)</f>
        <v>0</v>
      </c>
      <c r="O145" s="133">
        <f>IF(O$53=0,0,(O$53-O$94)/ISI_fec!O$53)</f>
        <v>0</v>
      </c>
      <c r="P145" s="133">
        <f>IF(P$53=0,0,(P$53-P$94)/ISI_fec!P$53)</f>
        <v>0</v>
      </c>
      <c r="Q145" s="133">
        <f>IF(Q$53=0,0,(Q$53-Q$94)/ISI_fec!Q$53)</f>
        <v>0</v>
      </c>
    </row>
    <row r="146" spans="1:17" x14ac:dyDescent="0.25">
      <c r="A146" s="132" t="s">
        <v>83</v>
      </c>
      <c r="B146" s="131">
        <f>IF(B$54=0,0,B$54/ISI_fec!B$54)</f>
        <v>0</v>
      </c>
      <c r="C146" s="131">
        <f>IF(C$54=0,0,C$54/ISI_fec!C$54)</f>
        <v>0</v>
      </c>
      <c r="D146" s="131">
        <f>IF(D$54=0,0,D$54/ISI_fec!D$54)</f>
        <v>0</v>
      </c>
      <c r="E146" s="131">
        <f>IF(E$54=0,0,E$54/ISI_fec!E$54)</f>
        <v>0</v>
      </c>
      <c r="F146" s="131">
        <f>IF(F$54=0,0,F$54/ISI_fec!F$54)</f>
        <v>0</v>
      </c>
      <c r="G146" s="131">
        <f>IF(G$54=0,0,G$54/ISI_fec!G$54)</f>
        <v>0</v>
      </c>
      <c r="H146" s="131">
        <f>IF(H$54=0,0,H$54/ISI_fec!H$54)</f>
        <v>0</v>
      </c>
      <c r="I146" s="131">
        <f>IF(I$54=0,0,I$54/ISI_fec!I$54)</f>
        <v>0</v>
      </c>
      <c r="J146" s="131">
        <f>IF(J$54=0,0,J$54/ISI_fec!J$54)</f>
        <v>0</v>
      </c>
      <c r="K146" s="131">
        <f>IF(K$54=0,0,K$54/ISI_fec!K$54)</f>
        <v>0</v>
      </c>
      <c r="L146" s="131">
        <f>IF(L$54=0,0,L$54/ISI_fec!L$54)</f>
        <v>0</v>
      </c>
      <c r="M146" s="131">
        <f>IF(M$54=0,0,M$54/ISI_fec!M$54)</f>
        <v>0</v>
      </c>
      <c r="N146" s="131">
        <f>IF(N$54=0,0,N$54/ISI_fec!N$54)</f>
        <v>0</v>
      </c>
      <c r="O146" s="131">
        <f>IF(O$54=0,0,O$54/ISI_fec!O$54)</f>
        <v>0</v>
      </c>
      <c r="P146" s="131">
        <f>IF(P$54=0,0,P$54/ISI_fec!P$54)</f>
        <v>0</v>
      </c>
      <c r="Q146" s="131">
        <f>IF(Q$54=0,0,Q$54/ISI_fec!Q$54)</f>
        <v>0</v>
      </c>
    </row>
    <row r="147" spans="1:17" x14ac:dyDescent="0.25">
      <c r="A147" s="76" t="s">
        <v>82</v>
      </c>
      <c r="B147" s="130">
        <f>IF(B$55=0,0,B$55/ISI_fec!B$55)</f>
        <v>0</v>
      </c>
      <c r="C147" s="130">
        <f>IF(C$55=0,0,C$55/ISI_fec!C$55)</f>
        <v>0</v>
      </c>
      <c r="D147" s="130">
        <f>IF(D$55=0,0,D$55/ISI_fec!D$55)</f>
        <v>0</v>
      </c>
      <c r="E147" s="130">
        <f>IF(E$55=0,0,E$55/ISI_fec!E$55)</f>
        <v>0</v>
      </c>
      <c r="F147" s="130">
        <f>IF(F$55=0,0,F$55/ISI_fec!F$55)</f>
        <v>0</v>
      </c>
      <c r="G147" s="130">
        <f>IF(G$55=0,0,G$55/ISI_fec!G$55)</f>
        <v>0</v>
      </c>
      <c r="H147" s="130">
        <f>IF(H$55=0,0,H$55/ISI_fec!H$55)</f>
        <v>0</v>
      </c>
      <c r="I147" s="130">
        <f>IF(I$55=0,0,I$55/ISI_fec!I$55)</f>
        <v>0</v>
      </c>
      <c r="J147" s="130">
        <f>IF(J$55=0,0,J$55/ISI_fec!J$55)</f>
        <v>0</v>
      </c>
      <c r="K147" s="130">
        <f>IF(K$55=0,0,K$55/ISI_fec!K$55)</f>
        <v>0</v>
      </c>
      <c r="L147" s="130">
        <f>IF(L$55=0,0,L$55/ISI_fec!L$55)</f>
        <v>0</v>
      </c>
      <c r="M147" s="130">
        <f>IF(M$55=0,0,M$55/ISI_fec!M$55)</f>
        <v>0</v>
      </c>
      <c r="N147" s="130">
        <f>IF(N$55=0,0,N$55/ISI_fec!N$55)</f>
        <v>0</v>
      </c>
      <c r="O147" s="130">
        <f>IF(O$55=0,0,O$55/ISI_fec!O$55)</f>
        <v>0</v>
      </c>
      <c r="P147" s="130">
        <f>IF(P$55=0,0,P$55/ISI_fec!P$55)</f>
        <v>0</v>
      </c>
      <c r="Q147" s="130">
        <f>IF(Q$55=0,0,Q$55/ISI_fec!Q$55)</f>
        <v>0</v>
      </c>
    </row>
    <row r="148" spans="1:17" x14ac:dyDescent="0.25">
      <c r="A148" s="76" t="s">
        <v>81</v>
      </c>
      <c r="B148" s="130">
        <f>IF(B$56=0,0,B$56/ISI_fec!B$56)</f>
        <v>0</v>
      </c>
      <c r="C148" s="130">
        <f>IF(C$56=0,0,C$56/ISI_fec!C$56)</f>
        <v>0</v>
      </c>
      <c r="D148" s="130">
        <f>IF(D$56=0,0,D$56/ISI_fec!D$56)</f>
        <v>0</v>
      </c>
      <c r="E148" s="130">
        <f>IF(E$56=0,0,E$56/ISI_fec!E$56)</f>
        <v>0</v>
      </c>
      <c r="F148" s="130">
        <f>IF(F$56=0,0,F$56/ISI_fec!F$56)</f>
        <v>0</v>
      </c>
      <c r="G148" s="130">
        <f>IF(G$56=0,0,G$56/ISI_fec!G$56)</f>
        <v>0</v>
      </c>
      <c r="H148" s="130">
        <f>IF(H$56=0,0,H$56/ISI_fec!H$56)</f>
        <v>0</v>
      </c>
      <c r="I148" s="130">
        <f>IF(I$56=0,0,I$56/ISI_fec!I$56)</f>
        <v>0</v>
      </c>
      <c r="J148" s="130">
        <f>IF(J$56=0,0,J$56/ISI_fec!J$56)</f>
        <v>0</v>
      </c>
      <c r="K148" s="130">
        <f>IF(K$56=0,0,K$56/ISI_fec!K$56)</f>
        <v>0</v>
      </c>
      <c r="L148" s="130">
        <f>IF(L$56=0,0,L$56/ISI_fec!L$56)</f>
        <v>0</v>
      </c>
      <c r="M148" s="130">
        <f>IF(M$56=0,0,M$56/ISI_fec!M$56)</f>
        <v>0</v>
      </c>
      <c r="N148" s="130">
        <f>IF(N$56=0,0,N$56/ISI_fec!N$56)</f>
        <v>0</v>
      </c>
      <c r="O148" s="130">
        <f>IF(O$56=0,0,O$56/ISI_fec!O$56)</f>
        <v>0</v>
      </c>
      <c r="P148" s="130">
        <f>IF(P$56=0,0,P$56/ISI_fec!P$56)</f>
        <v>0</v>
      </c>
      <c r="Q148" s="130">
        <f>IF(Q$56=0,0,Q$56/ISI_fec!Q$56)</f>
        <v>0</v>
      </c>
    </row>
    <row r="149" spans="1:17" x14ac:dyDescent="0.25">
      <c r="A149" s="76" t="s">
        <v>80</v>
      </c>
      <c r="B149" s="130">
        <f>IF(B$57=0,0,B$57/ISI_fec!B$57)</f>
        <v>0</v>
      </c>
      <c r="C149" s="130">
        <f>IF(C$57=0,0,C$57/ISI_fec!C$57)</f>
        <v>0</v>
      </c>
      <c r="D149" s="130">
        <f>IF(D$57=0,0,D$57/ISI_fec!D$57)</f>
        <v>0</v>
      </c>
      <c r="E149" s="130">
        <f>IF(E$57=0,0,E$57/ISI_fec!E$57)</f>
        <v>0</v>
      </c>
      <c r="F149" s="130">
        <f>IF(F$57=0,0,F$57/ISI_fec!F$57)</f>
        <v>0</v>
      </c>
      <c r="G149" s="130">
        <f>IF(G$57=0,0,G$57/ISI_fec!G$57)</f>
        <v>0</v>
      </c>
      <c r="H149" s="130">
        <f>IF(H$57=0,0,H$57/ISI_fec!H$57)</f>
        <v>0</v>
      </c>
      <c r="I149" s="130">
        <f>IF(I$57=0,0,I$57/ISI_fec!I$57)</f>
        <v>0</v>
      </c>
      <c r="J149" s="130">
        <f>IF(J$57=0,0,J$57/ISI_fec!J$57)</f>
        <v>0</v>
      </c>
      <c r="K149" s="130">
        <f>IF(K$57=0,0,K$57/ISI_fec!K$57)</f>
        <v>0</v>
      </c>
      <c r="L149" s="130">
        <f>IF(L$57=0,0,L$57/ISI_fec!L$57)</f>
        <v>0</v>
      </c>
      <c r="M149" s="130">
        <f>IF(M$57=0,0,M$57/ISI_fec!M$57)</f>
        <v>0</v>
      </c>
      <c r="N149" s="130">
        <f>IF(N$57=0,0,N$57/ISI_fec!N$57)</f>
        <v>0</v>
      </c>
      <c r="O149" s="130">
        <f>IF(O$57=0,0,O$57/ISI_fec!O$57)</f>
        <v>0</v>
      </c>
      <c r="P149" s="130">
        <f>IF(P$57=0,0,P$57/ISI_fec!P$57)</f>
        <v>0</v>
      </c>
      <c r="Q149" s="130">
        <f>IF(Q$57=0,0,Q$57/ISI_fec!Q$57)</f>
        <v>0</v>
      </c>
    </row>
    <row r="150" spans="1:17" x14ac:dyDescent="0.25">
      <c r="A150" s="129" t="s">
        <v>79</v>
      </c>
      <c r="B150" s="128">
        <f>IF(B$58=0,0,B$58/ISI_fec!B$58)</f>
        <v>0</v>
      </c>
      <c r="C150" s="128">
        <f>IF(C$58=0,0,C$58/ISI_fec!C$58)</f>
        <v>0</v>
      </c>
      <c r="D150" s="128">
        <f>IF(D$58=0,0,D$58/ISI_fec!D$58)</f>
        <v>0</v>
      </c>
      <c r="E150" s="128">
        <f>IF(E$58=0,0,E$58/ISI_fec!E$58)</f>
        <v>0</v>
      </c>
      <c r="F150" s="128">
        <f>IF(F$58=0,0,F$58/ISI_fec!F$58)</f>
        <v>0</v>
      </c>
      <c r="G150" s="128">
        <f>IF(G$58=0,0,G$58/ISI_fec!G$58)</f>
        <v>0</v>
      </c>
      <c r="H150" s="128">
        <f>IF(H$58=0,0,H$58/ISI_fec!H$58)</f>
        <v>0</v>
      </c>
      <c r="I150" s="128">
        <f>IF(I$58=0,0,I$58/ISI_fec!I$58)</f>
        <v>0</v>
      </c>
      <c r="J150" s="128">
        <f>IF(J$58=0,0,J$58/ISI_fec!J$58)</f>
        <v>0</v>
      </c>
      <c r="K150" s="128">
        <f>IF(K$58=0,0,K$58/ISI_fec!K$58)</f>
        <v>0</v>
      </c>
      <c r="L150" s="128">
        <f>IF(L$58=0,0,L$58/ISI_fec!L$58)</f>
        <v>0</v>
      </c>
      <c r="M150" s="128">
        <f>IF(M$58=0,0,M$58/ISI_fec!M$58)</f>
        <v>0</v>
      </c>
      <c r="N150" s="128">
        <f>IF(N$58=0,0,N$58/ISI_fec!N$58)</f>
        <v>0</v>
      </c>
      <c r="O150" s="128">
        <f>IF(O$58=0,0,O$58/ISI_fec!O$58)</f>
        <v>0</v>
      </c>
      <c r="P150" s="128">
        <f>IF(P$58=0,0,P$58/ISI_fec!P$58)</f>
        <v>0</v>
      </c>
      <c r="Q150" s="128">
        <f>IF(Q$58=0,0,Q$58/ISI_fec!Q$58)</f>
        <v>0</v>
      </c>
    </row>
    <row r="151" spans="1:17" x14ac:dyDescent="0.25">
      <c r="A151" s="127" t="s">
        <v>115</v>
      </c>
      <c r="B151" s="126">
        <f>IF(B$63=0,0,B$63/ISI_fec!B$63)</f>
        <v>0</v>
      </c>
      <c r="C151" s="126">
        <f>IF(C$63=0,0,C$63/ISI_fec!C$63)</f>
        <v>0</v>
      </c>
      <c r="D151" s="126">
        <f>IF(D$63=0,0,D$63/ISI_fec!D$63)</f>
        <v>0</v>
      </c>
      <c r="E151" s="126">
        <f>IF(E$63=0,0,E$63/ISI_fec!E$63)</f>
        <v>0</v>
      </c>
      <c r="F151" s="126">
        <f>IF(F$63=0,0,F$63/ISI_fec!F$63)</f>
        <v>0</v>
      </c>
      <c r="G151" s="126">
        <f>IF(G$63=0,0,G$63/ISI_fec!G$63)</f>
        <v>0</v>
      </c>
      <c r="H151" s="126">
        <f>IF(H$63=0,0,H$63/ISI_fec!H$63)</f>
        <v>0</v>
      </c>
      <c r="I151" s="126">
        <f>IF(I$63=0,0,I$63/ISI_fec!I$63)</f>
        <v>0</v>
      </c>
      <c r="J151" s="126">
        <f>IF(J$63=0,0,J$63/ISI_fec!J$63)</f>
        <v>0</v>
      </c>
      <c r="K151" s="126">
        <f>IF(K$63=0,0,K$63/ISI_fec!K$63)</f>
        <v>0</v>
      </c>
      <c r="L151" s="126">
        <f>IF(L$63=0,0,L$63/ISI_fec!L$63)</f>
        <v>0</v>
      </c>
      <c r="M151" s="126">
        <f>IF(M$63=0,0,M$63/ISI_fec!M$63)</f>
        <v>0</v>
      </c>
      <c r="N151" s="126">
        <f>IF(N$63=0,0,N$63/ISI_fec!N$63)</f>
        <v>0</v>
      </c>
      <c r="O151" s="126">
        <f>IF(O$63=0,0,O$63/ISI_fec!O$63)</f>
        <v>0</v>
      </c>
      <c r="P151" s="126">
        <f>IF(P$63=0,0,P$63/ISI_fec!P$63)</f>
        <v>0</v>
      </c>
      <c r="Q151" s="126">
        <f>IF(Q$63=0,0,Q$63/ISI_fec!Q$63)</f>
        <v>0</v>
      </c>
    </row>
    <row r="152" spans="1:17" x14ac:dyDescent="0.25">
      <c r="A152" s="127" t="s">
        <v>114</v>
      </c>
      <c r="B152" s="126">
        <f>IF(B$69=0,0,B$69/ISI_fec!B$69)</f>
        <v>0</v>
      </c>
      <c r="C152" s="126">
        <f>IF(C$69=0,0,C$69/ISI_fec!C$69)</f>
        <v>0</v>
      </c>
      <c r="D152" s="126">
        <f>IF(D$69=0,0,D$69/ISI_fec!D$69)</f>
        <v>0</v>
      </c>
      <c r="E152" s="126">
        <f>IF(E$69=0,0,E$69/ISI_fec!E$69)</f>
        <v>0</v>
      </c>
      <c r="F152" s="126">
        <f>IF(F$69=0,0,F$69/ISI_fec!F$69)</f>
        <v>0</v>
      </c>
      <c r="G152" s="126">
        <f>IF(G$69=0,0,G$69/ISI_fec!G$69)</f>
        <v>0</v>
      </c>
      <c r="H152" s="126">
        <f>IF(H$69=0,0,H$69/ISI_fec!H$69)</f>
        <v>0</v>
      </c>
      <c r="I152" s="126">
        <f>IF(I$69=0,0,I$69/ISI_fec!I$69)</f>
        <v>0</v>
      </c>
      <c r="J152" s="126">
        <f>IF(J$69=0,0,J$69/ISI_fec!J$69)</f>
        <v>0</v>
      </c>
      <c r="K152" s="126">
        <f>IF(K$69=0,0,K$69/ISI_fec!K$69)</f>
        <v>0</v>
      </c>
      <c r="L152" s="126">
        <f>IF(L$69=0,0,L$69/ISI_fec!L$69)</f>
        <v>0</v>
      </c>
      <c r="M152" s="126">
        <f>IF(M$69=0,0,M$69/ISI_fec!M$69)</f>
        <v>0</v>
      </c>
      <c r="N152" s="126">
        <f>IF(N$69=0,0,N$69/ISI_fec!N$69)</f>
        <v>0</v>
      </c>
      <c r="O152" s="126">
        <f>IF(O$69=0,0,O$69/ISI_fec!O$69)</f>
        <v>0</v>
      </c>
      <c r="P152" s="126">
        <f>IF(P$69=0,0,P$69/ISI_fec!P$69)</f>
        <v>0</v>
      </c>
      <c r="Q152" s="126">
        <f>IF(Q$69=0,0,Q$69/ISI_fec!Q$69)</f>
        <v>0</v>
      </c>
    </row>
    <row r="153" spans="1:17" x14ac:dyDescent="0.25">
      <c r="A153" s="127" t="s">
        <v>113</v>
      </c>
      <c r="B153" s="126">
        <f>IF(B$70=0,0,B$70/ISI_fec!B$70)</f>
        <v>0</v>
      </c>
      <c r="C153" s="126">
        <f>IF(C$70=0,0,C$70/ISI_fec!C$70)</f>
        <v>0</v>
      </c>
      <c r="D153" s="126">
        <f>IF(D$70=0,0,D$70/ISI_fec!D$70)</f>
        <v>0</v>
      </c>
      <c r="E153" s="126">
        <f>IF(E$70=0,0,E$70/ISI_fec!E$70)</f>
        <v>0</v>
      </c>
      <c r="F153" s="126">
        <f>IF(F$70=0,0,F$70/ISI_fec!F$70)</f>
        <v>0</v>
      </c>
      <c r="G153" s="126">
        <f>IF(G$70=0,0,G$70/ISI_fec!G$70)</f>
        <v>0</v>
      </c>
      <c r="H153" s="126">
        <f>IF(H$70=0,0,H$70/ISI_fec!H$70)</f>
        <v>0</v>
      </c>
      <c r="I153" s="126">
        <f>IF(I$70=0,0,I$70/ISI_fec!I$70)</f>
        <v>0</v>
      </c>
      <c r="J153" s="126">
        <f>IF(J$70=0,0,J$70/ISI_fec!J$70)</f>
        <v>0</v>
      </c>
      <c r="K153" s="126">
        <f>IF(K$70=0,0,K$70/ISI_fec!K$70)</f>
        <v>0</v>
      </c>
      <c r="L153" s="126">
        <f>IF(L$70=0,0,L$70/ISI_fec!L$70)</f>
        <v>0</v>
      </c>
      <c r="M153" s="126">
        <f>IF(M$70=0,0,M$70/ISI_fec!M$70)</f>
        <v>0</v>
      </c>
      <c r="N153" s="126">
        <f>IF(N$70=0,0,N$70/ISI_fec!N$70)</f>
        <v>0</v>
      </c>
      <c r="O153" s="126">
        <f>IF(O$70=0,0,O$70/ISI_fec!O$70)</f>
        <v>0</v>
      </c>
      <c r="P153" s="126">
        <f>IF(P$70=0,0,P$70/ISI_fec!P$70)</f>
        <v>0</v>
      </c>
      <c r="Q153" s="126">
        <f>IF(Q$70=0,0,Q$70/ISI_fec!Q$70)</f>
        <v>0</v>
      </c>
    </row>
    <row r="154" spans="1:17" x14ac:dyDescent="0.25">
      <c r="A154" s="72" t="s">
        <v>112</v>
      </c>
      <c r="B154" s="125">
        <f>IF(B$77=0,0,B$77/ISI_fec!B$77)</f>
        <v>0</v>
      </c>
      <c r="C154" s="125">
        <f>IF(C$77=0,0,C$77/ISI_fec!C$77)</f>
        <v>0</v>
      </c>
      <c r="D154" s="125">
        <f>IF(D$77=0,0,D$77/ISI_fec!D$77)</f>
        <v>0</v>
      </c>
      <c r="E154" s="125">
        <f>IF(E$77=0,0,E$77/ISI_fec!E$77)</f>
        <v>0</v>
      </c>
      <c r="F154" s="125">
        <f>IF(F$77=0,0,F$77/ISI_fec!F$77)</f>
        <v>0</v>
      </c>
      <c r="G154" s="125">
        <f>IF(G$77=0,0,G$77/ISI_fec!G$77)</f>
        <v>0</v>
      </c>
      <c r="H154" s="125">
        <f>IF(H$77=0,0,H$77/ISI_fec!H$77)</f>
        <v>0</v>
      </c>
      <c r="I154" s="125">
        <f>IF(I$77=0,0,I$77/ISI_fec!I$77)</f>
        <v>0</v>
      </c>
      <c r="J154" s="125">
        <f>IF(J$77=0,0,J$77/ISI_fec!J$77)</f>
        <v>0</v>
      </c>
      <c r="K154" s="125">
        <f>IF(K$77=0,0,K$77/ISI_fec!K$77)</f>
        <v>0</v>
      </c>
      <c r="L154" s="125">
        <f>IF(L$77=0,0,L$77/ISI_fec!L$77)</f>
        <v>0</v>
      </c>
      <c r="M154" s="125">
        <f>IF(M$77=0,0,M$77/ISI_fec!M$77)</f>
        <v>0</v>
      </c>
      <c r="N154" s="125">
        <f>IF(N$77=0,0,N$77/ISI_fec!N$77)</f>
        <v>0</v>
      </c>
      <c r="O154" s="125">
        <f>IF(O$77=0,0,O$77/ISI_fec!O$77)</f>
        <v>0</v>
      </c>
      <c r="P154" s="125">
        <f>IF(P$77=0,0,P$77/ISI_fec!P$77)</f>
        <v>0</v>
      </c>
      <c r="Q154" s="125">
        <f>IF(Q$77=0,0,Q$77/ISI_fec!Q$77)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79998168889431442"/>
    <pageSetUpPr fitToPage="1"/>
  </sheetPr>
  <dimension ref="A1:Q100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359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B2" s="13"/>
    </row>
    <row r="3" spans="1:17" x14ac:dyDescent="0.25">
      <c r="A3" s="31" t="s">
        <v>78</v>
      </c>
      <c r="B3" s="46">
        <f>SUM(B4:B8)</f>
        <v>0</v>
      </c>
      <c r="C3" s="46">
        <f t="shared" ref="C3:Q3" si="0">SUM(C4:C8)</f>
        <v>0</v>
      </c>
      <c r="D3" s="46">
        <f t="shared" si="0"/>
        <v>0</v>
      </c>
      <c r="E3" s="46">
        <f t="shared" si="0"/>
        <v>0</v>
      </c>
      <c r="F3" s="46">
        <f t="shared" si="0"/>
        <v>0</v>
      </c>
      <c r="G3" s="46">
        <f t="shared" si="0"/>
        <v>0</v>
      </c>
      <c r="H3" s="46">
        <f t="shared" si="0"/>
        <v>0</v>
      </c>
      <c r="I3" s="46">
        <f t="shared" si="0"/>
        <v>0</v>
      </c>
      <c r="J3" s="46">
        <f t="shared" si="0"/>
        <v>0</v>
      </c>
      <c r="K3" s="46">
        <f t="shared" si="0"/>
        <v>0</v>
      </c>
      <c r="L3" s="46">
        <f t="shared" si="0"/>
        <v>0</v>
      </c>
      <c r="M3" s="46">
        <f t="shared" si="0"/>
        <v>0</v>
      </c>
      <c r="N3" s="46">
        <f t="shared" si="0"/>
        <v>0</v>
      </c>
      <c r="O3" s="46">
        <f t="shared" si="0"/>
        <v>0</v>
      </c>
      <c r="P3" s="46">
        <f t="shared" si="0"/>
        <v>0</v>
      </c>
      <c r="Q3" s="46">
        <f t="shared" si="0"/>
        <v>0</v>
      </c>
    </row>
    <row r="4" spans="1:17" x14ac:dyDescent="0.25">
      <c r="A4" s="110" t="s">
        <v>44</v>
      </c>
      <c r="B4" s="120">
        <v>0</v>
      </c>
      <c r="C4" s="120">
        <v>0</v>
      </c>
      <c r="D4" s="120">
        <v>0</v>
      </c>
      <c r="E4" s="120">
        <v>0</v>
      </c>
      <c r="F4" s="120">
        <v>0</v>
      </c>
      <c r="G4" s="120">
        <v>0</v>
      </c>
      <c r="H4" s="120">
        <v>0</v>
      </c>
      <c r="I4" s="120">
        <v>0</v>
      </c>
      <c r="J4" s="120">
        <v>0</v>
      </c>
      <c r="K4" s="120">
        <v>0</v>
      </c>
      <c r="L4" s="120">
        <v>0</v>
      </c>
      <c r="M4" s="120">
        <v>0</v>
      </c>
      <c r="N4" s="120">
        <v>0</v>
      </c>
      <c r="O4" s="120">
        <v>0</v>
      </c>
      <c r="P4" s="120">
        <v>0</v>
      </c>
      <c r="Q4" s="120">
        <v>0</v>
      </c>
    </row>
    <row r="5" spans="1:17" x14ac:dyDescent="0.25">
      <c r="A5" s="180" t="s">
        <v>59</v>
      </c>
      <c r="B5" s="189">
        <f>SUM(B6:B7)</f>
        <v>0</v>
      </c>
      <c r="C5" s="189">
        <f t="shared" ref="C5:Q5" si="1">SUM(C6:C7)</f>
        <v>0</v>
      </c>
      <c r="D5" s="189">
        <f t="shared" si="1"/>
        <v>0</v>
      </c>
      <c r="E5" s="189">
        <f t="shared" si="1"/>
        <v>0</v>
      </c>
      <c r="F5" s="189">
        <f t="shared" si="1"/>
        <v>0</v>
      </c>
      <c r="G5" s="189">
        <f t="shared" si="1"/>
        <v>0</v>
      </c>
      <c r="H5" s="189">
        <f t="shared" si="1"/>
        <v>0</v>
      </c>
      <c r="I5" s="189">
        <f t="shared" si="1"/>
        <v>0</v>
      </c>
      <c r="J5" s="189">
        <f t="shared" si="1"/>
        <v>0</v>
      </c>
      <c r="K5" s="189">
        <f t="shared" si="1"/>
        <v>0</v>
      </c>
      <c r="L5" s="189">
        <f t="shared" si="1"/>
        <v>0</v>
      </c>
      <c r="M5" s="189">
        <f t="shared" si="1"/>
        <v>0</v>
      </c>
      <c r="N5" s="189">
        <f t="shared" si="1"/>
        <v>0</v>
      </c>
      <c r="O5" s="189">
        <f t="shared" si="1"/>
        <v>0</v>
      </c>
      <c r="P5" s="189">
        <f t="shared" si="1"/>
        <v>0</v>
      </c>
      <c r="Q5" s="189">
        <f t="shared" si="1"/>
        <v>0</v>
      </c>
    </row>
    <row r="6" spans="1:17" x14ac:dyDescent="0.25">
      <c r="A6" s="179" t="s">
        <v>43</v>
      </c>
      <c r="B6" s="189">
        <v>0</v>
      </c>
      <c r="C6" s="189">
        <v>0</v>
      </c>
      <c r="D6" s="189">
        <v>0</v>
      </c>
      <c r="E6" s="189">
        <v>0</v>
      </c>
      <c r="F6" s="189">
        <v>0</v>
      </c>
      <c r="G6" s="189">
        <v>0</v>
      </c>
      <c r="H6" s="189">
        <v>0</v>
      </c>
      <c r="I6" s="189">
        <v>0</v>
      </c>
      <c r="J6" s="189">
        <v>0</v>
      </c>
      <c r="K6" s="189">
        <v>0</v>
      </c>
      <c r="L6" s="189">
        <v>0</v>
      </c>
      <c r="M6" s="189">
        <v>0</v>
      </c>
      <c r="N6" s="189">
        <v>0</v>
      </c>
      <c r="O6" s="189">
        <v>0</v>
      </c>
      <c r="P6" s="189">
        <v>0</v>
      </c>
      <c r="Q6" s="189">
        <v>0</v>
      </c>
    </row>
    <row r="7" spans="1:17" x14ac:dyDescent="0.25">
      <c r="A7" s="179" t="s">
        <v>344</v>
      </c>
      <c r="B7" s="189">
        <v>0</v>
      </c>
      <c r="C7" s="189">
        <v>0</v>
      </c>
      <c r="D7" s="189">
        <v>0</v>
      </c>
      <c r="E7" s="189">
        <v>0</v>
      </c>
      <c r="F7" s="189">
        <v>0</v>
      </c>
      <c r="G7" s="189">
        <v>0</v>
      </c>
      <c r="H7" s="189">
        <v>0</v>
      </c>
      <c r="I7" s="189">
        <v>0</v>
      </c>
      <c r="J7" s="189"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</row>
    <row r="8" spans="1:17" x14ac:dyDescent="0.25">
      <c r="A8" s="108" t="s">
        <v>42</v>
      </c>
      <c r="B8" s="118">
        <v>0</v>
      </c>
      <c r="C8" s="118">
        <v>0</v>
      </c>
      <c r="D8" s="118">
        <v>0</v>
      </c>
      <c r="E8" s="118">
        <v>0</v>
      </c>
      <c r="F8" s="118">
        <v>0</v>
      </c>
      <c r="G8" s="118">
        <v>0</v>
      </c>
      <c r="H8" s="118">
        <v>0</v>
      </c>
      <c r="I8" s="118">
        <v>0</v>
      </c>
      <c r="J8" s="118">
        <v>0</v>
      </c>
      <c r="K8" s="118">
        <v>0</v>
      </c>
      <c r="L8" s="118">
        <v>0</v>
      </c>
      <c r="M8" s="118">
        <v>0</v>
      </c>
      <c r="N8" s="118">
        <v>0</v>
      </c>
      <c r="O8" s="118">
        <v>0</v>
      </c>
      <c r="P8" s="118">
        <v>0</v>
      </c>
      <c r="Q8" s="118">
        <v>0</v>
      </c>
    </row>
    <row r="9" spans="1:17" x14ac:dyDescent="0.25">
      <c r="A9" s="123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</row>
    <row r="10" spans="1:17" x14ac:dyDescent="0.25">
      <c r="A10" s="31" t="s">
        <v>143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A11" s="110" t="s">
        <v>137</v>
      </c>
      <c r="B11" s="120">
        <v>0</v>
      </c>
      <c r="C11" s="120">
        <v>0</v>
      </c>
      <c r="D11" s="120">
        <v>0</v>
      </c>
      <c r="E11" s="120">
        <v>0</v>
      </c>
      <c r="F11" s="120">
        <v>0</v>
      </c>
      <c r="G11" s="120">
        <v>0</v>
      </c>
      <c r="H11" s="120">
        <v>0</v>
      </c>
      <c r="I11" s="120">
        <v>0</v>
      </c>
      <c r="J11" s="120">
        <v>0</v>
      </c>
      <c r="K11" s="120">
        <v>0</v>
      </c>
      <c r="L11" s="120">
        <v>0</v>
      </c>
      <c r="M11" s="120">
        <v>0</v>
      </c>
      <c r="N11" s="120">
        <v>0</v>
      </c>
      <c r="O11" s="120">
        <v>0</v>
      </c>
      <c r="P11" s="120">
        <v>0</v>
      </c>
      <c r="Q11" s="120">
        <v>0</v>
      </c>
    </row>
    <row r="12" spans="1:17" x14ac:dyDescent="0.25">
      <c r="A12" s="180" t="s">
        <v>136</v>
      </c>
      <c r="B12" s="189">
        <f>SUM(B13:B14)</f>
        <v>0</v>
      </c>
      <c r="C12" s="189">
        <f t="shared" ref="C12:Q12" si="2">SUM(C13:C14)</f>
        <v>0</v>
      </c>
      <c r="D12" s="189">
        <f t="shared" si="2"/>
        <v>0</v>
      </c>
      <c r="E12" s="189">
        <f t="shared" si="2"/>
        <v>0</v>
      </c>
      <c r="F12" s="189">
        <f t="shared" si="2"/>
        <v>0</v>
      </c>
      <c r="G12" s="189">
        <f t="shared" si="2"/>
        <v>0</v>
      </c>
      <c r="H12" s="189">
        <f t="shared" si="2"/>
        <v>0</v>
      </c>
      <c r="I12" s="189">
        <f t="shared" si="2"/>
        <v>0</v>
      </c>
      <c r="J12" s="189">
        <f t="shared" si="2"/>
        <v>0</v>
      </c>
      <c r="K12" s="189">
        <f t="shared" si="2"/>
        <v>0</v>
      </c>
      <c r="L12" s="189">
        <f t="shared" si="2"/>
        <v>0</v>
      </c>
      <c r="M12" s="189">
        <f t="shared" si="2"/>
        <v>0</v>
      </c>
      <c r="N12" s="189">
        <f t="shared" si="2"/>
        <v>0</v>
      </c>
      <c r="O12" s="189">
        <f t="shared" si="2"/>
        <v>0</v>
      </c>
      <c r="P12" s="189">
        <f t="shared" si="2"/>
        <v>0</v>
      </c>
      <c r="Q12" s="189">
        <f t="shared" si="2"/>
        <v>0</v>
      </c>
    </row>
    <row r="13" spans="1:17" x14ac:dyDescent="0.25">
      <c r="A13" s="179" t="s">
        <v>43</v>
      </c>
      <c r="B13" s="189">
        <v>0</v>
      </c>
      <c r="C13" s="189">
        <v>0</v>
      </c>
      <c r="D13" s="189">
        <v>0</v>
      </c>
      <c r="E13" s="189">
        <v>0</v>
      </c>
      <c r="F13" s="189">
        <v>0</v>
      </c>
      <c r="G13" s="189">
        <v>0</v>
      </c>
      <c r="H13" s="189">
        <v>0</v>
      </c>
      <c r="I13" s="189">
        <v>0</v>
      </c>
      <c r="J13" s="189">
        <v>0</v>
      </c>
      <c r="K13" s="189">
        <v>0</v>
      </c>
      <c r="L13" s="189">
        <v>0</v>
      </c>
      <c r="M13" s="189">
        <v>0</v>
      </c>
      <c r="N13" s="189">
        <v>0</v>
      </c>
      <c r="O13" s="189">
        <v>0</v>
      </c>
      <c r="P13" s="189">
        <v>0</v>
      </c>
      <c r="Q13" s="189">
        <v>0</v>
      </c>
    </row>
    <row r="14" spans="1:17" x14ac:dyDescent="0.25">
      <c r="A14" s="179" t="s">
        <v>344</v>
      </c>
      <c r="B14" s="189">
        <v>0</v>
      </c>
      <c r="C14" s="189">
        <v>0</v>
      </c>
      <c r="D14" s="189">
        <v>0</v>
      </c>
      <c r="E14" s="189">
        <v>0</v>
      </c>
      <c r="F14" s="189">
        <v>0</v>
      </c>
      <c r="G14" s="189">
        <v>0</v>
      </c>
      <c r="H14" s="189">
        <v>0</v>
      </c>
      <c r="I14" s="189">
        <v>0</v>
      </c>
      <c r="J14" s="189">
        <v>0</v>
      </c>
      <c r="K14" s="189">
        <v>0</v>
      </c>
      <c r="L14" s="189">
        <v>0</v>
      </c>
      <c r="M14" s="189">
        <v>0</v>
      </c>
      <c r="N14" s="189">
        <v>0</v>
      </c>
      <c r="O14" s="189">
        <v>0</v>
      </c>
      <c r="P14" s="189">
        <v>0</v>
      </c>
      <c r="Q14" s="189">
        <v>0</v>
      </c>
    </row>
    <row r="15" spans="1:17" x14ac:dyDescent="0.25">
      <c r="A15" s="108" t="s">
        <v>139</v>
      </c>
      <c r="B15" s="118">
        <v>0</v>
      </c>
      <c r="C15" s="118">
        <v>0</v>
      </c>
      <c r="D15" s="118">
        <v>0</v>
      </c>
      <c r="E15" s="118">
        <v>0</v>
      </c>
      <c r="F15" s="118">
        <v>0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</row>
    <row r="16" spans="1:17" x14ac:dyDescent="0.25">
      <c r="A16" s="123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</row>
    <row r="17" spans="1:17" x14ac:dyDescent="0.25">
      <c r="A17" s="31" t="s">
        <v>142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</row>
    <row r="18" spans="1:17" x14ac:dyDescent="0.25">
      <c r="A18" s="110" t="s">
        <v>137</v>
      </c>
      <c r="B18" s="120">
        <v>0</v>
      </c>
      <c r="C18" s="120">
        <v>0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0">
        <v>0</v>
      </c>
      <c r="O18" s="120">
        <v>0</v>
      </c>
      <c r="P18" s="120">
        <v>0</v>
      </c>
      <c r="Q18" s="120">
        <v>0</v>
      </c>
    </row>
    <row r="19" spans="1:17" x14ac:dyDescent="0.25">
      <c r="A19" s="180" t="s">
        <v>136</v>
      </c>
      <c r="B19" s="189">
        <f t="shared" ref="B19" si="3">SUM(B20:B21)</f>
        <v>0</v>
      </c>
      <c r="C19" s="189">
        <f t="shared" ref="C19" si="4">SUM(C20:C21)</f>
        <v>0</v>
      </c>
      <c r="D19" s="189">
        <f t="shared" ref="D19" si="5">SUM(D20:D21)</f>
        <v>0</v>
      </c>
      <c r="E19" s="189">
        <f t="shared" ref="E19" si="6">SUM(E20:E21)</f>
        <v>0</v>
      </c>
      <c r="F19" s="189">
        <f t="shared" ref="F19" si="7">SUM(F20:F21)</f>
        <v>0</v>
      </c>
      <c r="G19" s="189">
        <f t="shared" ref="G19" si="8">SUM(G20:G21)</f>
        <v>0</v>
      </c>
      <c r="H19" s="189">
        <f t="shared" ref="H19" si="9">SUM(H20:H21)</f>
        <v>0</v>
      </c>
      <c r="I19" s="189">
        <f t="shared" ref="I19" si="10">SUM(I20:I21)</f>
        <v>0</v>
      </c>
      <c r="J19" s="189">
        <f t="shared" ref="J19" si="11">SUM(J20:J21)</f>
        <v>0</v>
      </c>
      <c r="K19" s="189">
        <f t="shared" ref="K19" si="12">SUM(K20:K21)</f>
        <v>0</v>
      </c>
      <c r="L19" s="189">
        <f t="shared" ref="L19" si="13">SUM(L20:L21)</f>
        <v>0</v>
      </c>
      <c r="M19" s="189">
        <f t="shared" ref="M19" si="14">SUM(M20:M21)</f>
        <v>0</v>
      </c>
      <c r="N19" s="189">
        <f t="shared" ref="N19" si="15">SUM(N20:N21)</f>
        <v>0</v>
      </c>
      <c r="O19" s="189">
        <f t="shared" ref="O19" si="16">SUM(O20:O21)</f>
        <v>0</v>
      </c>
      <c r="P19" s="189">
        <f t="shared" ref="P19" si="17">SUM(P20:P21)</f>
        <v>0</v>
      </c>
      <c r="Q19" s="189">
        <f t="shared" ref="Q19" si="18">SUM(Q20:Q21)</f>
        <v>0</v>
      </c>
    </row>
    <row r="20" spans="1:17" x14ac:dyDescent="0.25">
      <c r="A20" s="179" t="s">
        <v>43</v>
      </c>
      <c r="B20" s="189">
        <v>0</v>
      </c>
      <c r="C20" s="189">
        <v>0</v>
      </c>
      <c r="D20" s="189">
        <v>0</v>
      </c>
      <c r="E20" s="189">
        <v>0</v>
      </c>
      <c r="F20" s="189">
        <v>0</v>
      </c>
      <c r="G20" s="189">
        <v>0</v>
      </c>
      <c r="H20" s="189">
        <v>0</v>
      </c>
      <c r="I20" s="189">
        <v>0</v>
      </c>
      <c r="J20" s="189">
        <v>0</v>
      </c>
      <c r="K20" s="189">
        <v>0</v>
      </c>
      <c r="L20" s="189">
        <v>0</v>
      </c>
      <c r="M20" s="189">
        <v>0</v>
      </c>
      <c r="N20" s="189">
        <v>0</v>
      </c>
      <c r="O20" s="189">
        <v>0</v>
      </c>
      <c r="P20" s="189">
        <v>0</v>
      </c>
      <c r="Q20" s="189">
        <v>0</v>
      </c>
    </row>
    <row r="21" spans="1:17" x14ac:dyDescent="0.25">
      <c r="A21" s="179" t="s">
        <v>344</v>
      </c>
      <c r="B21" s="189">
        <v>0</v>
      </c>
      <c r="C21" s="189">
        <v>0</v>
      </c>
      <c r="D21" s="189">
        <v>0</v>
      </c>
      <c r="E21" s="189">
        <v>0</v>
      </c>
      <c r="F21" s="189">
        <v>0</v>
      </c>
      <c r="G21" s="189">
        <v>0</v>
      </c>
      <c r="H21" s="189">
        <v>0</v>
      </c>
      <c r="I21" s="189">
        <v>0</v>
      </c>
      <c r="J21" s="189">
        <v>0</v>
      </c>
      <c r="K21" s="189">
        <v>0</v>
      </c>
      <c r="L21" s="189">
        <v>0</v>
      </c>
      <c r="M21" s="189">
        <v>0</v>
      </c>
      <c r="N21" s="189">
        <v>0</v>
      </c>
      <c r="O21" s="189">
        <v>0</v>
      </c>
      <c r="P21" s="189">
        <v>0</v>
      </c>
      <c r="Q21" s="189">
        <v>0</v>
      </c>
    </row>
    <row r="22" spans="1:17" x14ac:dyDescent="0.25">
      <c r="A22" s="108" t="s">
        <v>139</v>
      </c>
      <c r="B22" s="118">
        <v>0</v>
      </c>
      <c r="C22" s="118">
        <v>0</v>
      </c>
      <c r="D22" s="118">
        <v>0</v>
      </c>
      <c r="E22" s="118">
        <v>0</v>
      </c>
      <c r="F22" s="118">
        <v>0</v>
      </c>
      <c r="G22" s="118">
        <v>0</v>
      </c>
      <c r="H22" s="118">
        <v>0</v>
      </c>
      <c r="I22" s="118">
        <v>0</v>
      </c>
      <c r="J22" s="118">
        <v>0</v>
      </c>
      <c r="K22" s="118">
        <v>0</v>
      </c>
      <c r="L22" s="118">
        <v>0</v>
      </c>
      <c r="M22" s="118">
        <v>0</v>
      </c>
      <c r="N22" s="118">
        <v>0</v>
      </c>
      <c r="O22" s="118">
        <v>0</v>
      </c>
      <c r="P22" s="118">
        <v>0</v>
      </c>
      <c r="Q22" s="118">
        <v>0</v>
      </c>
    </row>
    <row r="23" spans="1:17" x14ac:dyDescent="0.25">
      <c r="A23" s="124" t="s">
        <v>141</v>
      </c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</row>
    <row r="24" spans="1:17" x14ac:dyDescent="0.25">
      <c r="A24" s="121" t="s">
        <v>137</v>
      </c>
      <c r="B24" s="120"/>
      <c r="C24" s="120">
        <v>0</v>
      </c>
      <c r="D24" s="120">
        <v>0</v>
      </c>
      <c r="E24" s="120">
        <v>0</v>
      </c>
      <c r="F24" s="120">
        <v>0</v>
      </c>
      <c r="G24" s="120">
        <v>0</v>
      </c>
      <c r="H24" s="120">
        <v>0</v>
      </c>
      <c r="I24" s="120">
        <v>0</v>
      </c>
      <c r="J24" s="120">
        <v>0</v>
      </c>
      <c r="K24" s="120">
        <v>0</v>
      </c>
      <c r="L24" s="120">
        <v>0</v>
      </c>
      <c r="M24" s="120">
        <v>0</v>
      </c>
      <c r="N24" s="120">
        <v>0</v>
      </c>
      <c r="O24" s="120">
        <v>0</v>
      </c>
      <c r="P24" s="120">
        <v>0</v>
      </c>
      <c r="Q24" s="120">
        <v>0</v>
      </c>
    </row>
    <row r="25" spans="1:17" x14ac:dyDescent="0.25">
      <c r="A25" s="179" t="s">
        <v>136</v>
      </c>
      <c r="B25" s="189"/>
      <c r="C25" s="189">
        <f t="shared" ref="C25" si="19">SUM(C26:C27)</f>
        <v>0</v>
      </c>
      <c r="D25" s="189">
        <f t="shared" ref="D25" si="20">SUM(D26:D27)</f>
        <v>0</v>
      </c>
      <c r="E25" s="189">
        <f t="shared" ref="E25" si="21">SUM(E26:E27)</f>
        <v>0</v>
      </c>
      <c r="F25" s="189">
        <f t="shared" ref="F25" si="22">SUM(F26:F27)</f>
        <v>0</v>
      </c>
      <c r="G25" s="189">
        <f t="shared" ref="G25" si="23">SUM(G26:G27)</f>
        <v>0</v>
      </c>
      <c r="H25" s="189">
        <f t="shared" ref="H25" si="24">SUM(H26:H27)</f>
        <v>0</v>
      </c>
      <c r="I25" s="189">
        <f t="shared" ref="I25" si="25">SUM(I26:I27)</f>
        <v>0</v>
      </c>
      <c r="J25" s="189">
        <f t="shared" ref="J25" si="26">SUM(J26:J27)</f>
        <v>0</v>
      </c>
      <c r="K25" s="189">
        <f t="shared" ref="K25" si="27">SUM(K26:K27)</f>
        <v>0</v>
      </c>
      <c r="L25" s="189">
        <f t="shared" ref="L25" si="28">SUM(L26:L27)</f>
        <v>0</v>
      </c>
      <c r="M25" s="189">
        <f t="shared" ref="M25" si="29">SUM(M26:M27)</f>
        <v>0</v>
      </c>
      <c r="N25" s="189">
        <f t="shared" ref="N25" si="30">SUM(N26:N27)</f>
        <v>0</v>
      </c>
      <c r="O25" s="189">
        <f t="shared" ref="O25" si="31">SUM(O26:O27)</f>
        <v>0</v>
      </c>
      <c r="P25" s="189">
        <f t="shared" ref="P25" si="32">SUM(P26:P27)</f>
        <v>0</v>
      </c>
      <c r="Q25" s="189">
        <f t="shared" ref="Q25" si="33">SUM(Q26:Q27)</f>
        <v>0</v>
      </c>
    </row>
    <row r="26" spans="1:17" x14ac:dyDescent="0.25">
      <c r="A26" s="102" t="s">
        <v>43</v>
      </c>
      <c r="B26" s="189"/>
      <c r="C26" s="189">
        <v>0</v>
      </c>
      <c r="D26" s="189">
        <v>0</v>
      </c>
      <c r="E26" s="189">
        <v>0</v>
      </c>
      <c r="F26" s="189">
        <v>0</v>
      </c>
      <c r="G26" s="189">
        <v>0</v>
      </c>
      <c r="H26" s="189">
        <v>0</v>
      </c>
      <c r="I26" s="189">
        <v>0</v>
      </c>
      <c r="J26" s="189">
        <v>0</v>
      </c>
      <c r="K26" s="189">
        <v>0</v>
      </c>
      <c r="L26" s="189">
        <v>0</v>
      </c>
      <c r="M26" s="189">
        <v>0</v>
      </c>
      <c r="N26" s="189">
        <v>0</v>
      </c>
      <c r="O26" s="189">
        <v>0</v>
      </c>
      <c r="P26" s="189">
        <v>0</v>
      </c>
      <c r="Q26" s="189">
        <v>0</v>
      </c>
    </row>
    <row r="27" spans="1:17" x14ac:dyDescent="0.25">
      <c r="A27" s="102" t="s">
        <v>344</v>
      </c>
      <c r="B27" s="189"/>
      <c r="C27" s="189">
        <v>0</v>
      </c>
      <c r="D27" s="189">
        <v>0</v>
      </c>
      <c r="E27" s="189">
        <v>0</v>
      </c>
      <c r="F27" s="189">
        <v>0</v>
      </c>
      <c r="G27" s="189">
        <v>0</v>
      </c>
      <c r="H27" s="189">
        <v>0</v>
      </c>
      <c r="I27" s="189">
        <v>0</v>
      </c>
      <c r="J27" s="189">
        <v>0</v>
      </c>
      <c r="K27" s="189">
        <v>0</v>
      </c>
      <c r="L27" s="189">
        <v>0</v>
      </c>
      <c r="M27" s="189">
        <v>0</v>
      </c>
      <c r="N27" s="189">
        <v>0</v>
      </c>
      <c r="O27" s="189">
        <v>0</v>
      </c>
      <c r="P27" s="189">
        <v>0</v>
      </c>
      <c r="Q27" s="189">
        <v>0</v>
      </c>
    </row>
    <row r="28" spans="1:17" x14ac:dyDescent="0.25">
      <c r="A28" s="119" t="s">
        <v>139</v>
      </c>
      <c r="B28" s="118"/>
      <c r="C28" s="118">
        <v>0</v>
      </c>
      <c r="D28" s="118">
        <v>0</v>
      </c>
      <c r="E28" s="118">
        <v>0</v>
      </c>
      <c r="F28" s="118">
        <v>0</v>
      </c>
      <c r="G28" s="118">
        <v>0</v>
      </c>
      <c r="H28" s="118">
        <v>0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8">
        <v>0</v>
      </c>
      <c r="P28" s="118">
        <v>0</v>
      </c>
      <c r="Q28" s="118">
        <v>0</v>
      </c>
    </row>
    <row r="29" spans="1:17" x14ac:dyDescent="0.25">
      <c r="A29" s="124" t="s">
        <v>140</v>
      </c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</row>
    <row r="30" spans="1:17" x14ac:dyDescent="0.25">
      <c r="A30" s="121" t="s">
        <v>137</v>
      </c>
      <c r="B30" s="120"/>
      <c r="C30" s="120">
        <f>B18+C24-C18</f>
        <v>0</v>
      </c>
      <c r="D30" s="120">
        <f t="shared" ref="D30:Q30" si="34">C18+D24-D18</f>
        <v>0</v>
      </c>
      <c r="E30" s="120">
        <f t="shared" si="34"/>
        <v>0</v>
      </c>
      <c r="F30" s="120">
        <f t="shared" si="34"/>
        <v>0</v>
      </c>
      <c r="G30" s="120">
        <f t="shared" si="34"/>
        <v>0</v>
      </c>
      <c r="H30" s="120">
        <f t="shared" si="34"/>
        <v>0</v>
      </c>
      <c r="I30" s="120">
        <f t="shared" si="34"/>
        <v>0</v>
      </c>
      <c r="J30" s="120">
        <f t="shared" si="34"/>
        <v>0</v>
      </c>
      <c r="K30" s="120">
        <f t="shared" si="34"/>
        <v>0</v>
      </c>
      <c r="L30" s="120">
        <f t="shared" si="34"/>
        <v>0</v>
      </c>
      <c r="M30" s="120">
        <f t="shared" si="34"/>
        <v>0</v>
      </c>
      <c r="N30" s="120">
        <f t="shared" si="34"/>
        <v>0</v>
      </c>
      <c r="O30" s="120">
        <f t="shared" si="34"/>
        <v>0</v>
      </c>
      <c r="P30" s="120">
        <f t="shared" si="34"/>
        <v>0</v>
      </c>
      <c r="Q30" s="120">
        <f t="shared" si="34"/>
        <v>0</v>
      </c>
    </row>
    <row r="31" spans="1:17" x14ac:dyDescent="0.25">
      <c r="A31" s="179" t="s">
        <v>136</v>
      </c>
      <c r="B31" s="189"/>
      <c r="C31" s="189">
        <f t="shared" ref="C31:Q31" si="35">SUM(C32:C33)</f>
        <v>0</v>
      </c>
      <c r="D31" s="189">
        <f t="shared" si="35"/>
        <v>0</v>
      </c>
      <c r="E31" s="189">
        <f t="shared" si="35"/>
        <v>0</v>
      </c>
      <c r="F31" s="189">
        <f t="shared" si="35"/>
        <v>0</v>
      </c>
      <c r="G31" s="189">
        <f t="shared" si="35"/>
        <v>0</v>
      </c>
      <c r="H31" s="189">
        <f t="shared" si="35"/>
        <v>0</v>
      </c>
      <c r="I31" s="189">
        <f t="shared" si="35"/>
        <v>0</v>
      </c>
      <c r="J31" s="189">
        <f t="shared" si="35"/>
        <v>0</v>
      </c>
      <c r="K31" s="189">
        <f t="shared" si="35"/>
        <v>0</v>
      </c>
      <c r="L31" s="189">
        <f t="shared" si="35"/>
        <v>0</v>
      </c>
      <c r="M31" s="189">
        <f t="shared" si="35"/>
        <v>0</v>
      </c>
      <c r="N31" s="189">
        <f t="shared" si="35"/>
        <v>0</v>
      </c>
      <c r="O31" s="189">
        <f t="shared" si="35"/>
        <v>0</v>
      </c>
      <c r="P31" s="189">
        <f t="shared" si="35"/>
        <v>0</v>
      </c>
      <c r="Q31" s="189">
        <f t="shared" si="35"/>
        <v>0</v>
      </c>
    </row>
    <row r="32" spans="1:17" x14ac:dyDescent="0.25">
      <c r="A32" s="102" t="s">
        <v>43</v>
      </c>
      <c r="B32" s="189"/>
      <c r="C32" s="189">
        <f t="shared" ref="C32:Q32" si="36">B20+C26-C20</f>
        <v>0</v>
      </c>
      <c r="D32" s="189">
        <f t="shared" si="36"/>
        <v>0</v>
      </c>
      <c r="E32" s="189">
        <f t="shared" si="36"/>
        <v>0</v>
      </c>
      <c r="F32" s="189">
        <f t="shared" si="36"/>
        <v>0</v>
      </c>
      <c r="G32" s="189">
        <f t="shared" si="36"/>
        <v>0</v>
      </c>
      <c r="H32" s="189">
        <f t="shared" si="36"/>
        <v>0</v>
      </c>
      <c r="I32" s="189">
        <f t="shared" si="36"/>
        <v>0</v>
      </c>
      <c r="J32" s="189">
        <f t="shared" si="36"/>
        <v>0</v>
      </c>
      <c r="K32" s="189">
        <f t="shared" si="36"/>
        <v>0</v>
      </c>
      <c r="L32" s="189">
        <f t="shared" si="36"/>
        <v>0</v>
      </c>
      <c r="M32" s="189">
        <f t="shared" si="36"/>
        <v>0</v>
      </c>
      <c r="N32" s="189">
        <f t="shared" si="36"/>
        <v>0</v>
      </c>
      <c r="O32" s="189">
        <f t="shared" si="36"/>
        <v>0</v>
      </c>
      <c r="P32" s="189">
        <f t="shared" si="36"/>
        <v>0</v>
      </c>
      <c r="Q32" s="189">
        <f t="shared" si="36"/>
        <v>0</v>
      </c>
    </row>
    <row r="33" spans="1:17" x14ac:dyDescent="0.25">
      <c r="A33" s="102" t="s">
        <v>344</v>
      </c>
      <c r="B33" s="189"/>
      <c r="C33" s="189">
        <f t="shared" ref="C33:Q33" si="37">B21+C27-C21</f>
        <v>0</v>
      </c>
      <c r="D33" s="189">
        <f t="shared" si="37"/>
        <v>0</v>
      </c>
      <c r="E33" s="189">
        <f t="shared" si="37"/>
        <v>0</v>
      </c>
      <c r="F33" s="189">
        <f t="shared" si="37"/>
        <v>0</v>
      </c>
      <c r="G33" s="189">
        <f t="shared" si="37"/>
        <v>0</v>
      </c>
      <c r="H33" s="189">
        <f t="shared" si="37"/>
        <v>0</v>
      </c>
      <c r="I33" s="189">
        <f t="shared" si="37"/>
        <v>0</v>
      </c>
      <c r="J33" s="189">
        <f t="shared" si="37"/>
        <v>0</v>
      </c>
      <c r="K33" s="189">
        <f t="shared" si="37"/>
        <v>0</v>
      </c>
      <c r="L33" s="189">
        <f t="shared" si="37"/>
        <v>0</v>
      </c>
      <c r="M33" s="189">
        <f t="shared" si="37"/>
        <v>0</v>
      </c>
      <c r="N33" s="189">
        <f t="shared" si="37"/>
        <v>0</v>
      </c>
      <c r="O33" s="189">
        <f t="shared" si="37"/>
        <v>0</v>
      </c>
      <c r="P33" s="189">
        <f t="shared" si="37"/>
        <v>0</v>
      </c>
      <c r="Q33" s="189">
        <f t="shared" si="37"/>
        <v>0</v>
      </c>
    </row>
    <row r="34" spans="1:17" x14ac:dyDescent="0.25">
      <c r="A34" s="119" t="s">
        <v>139</v>
      </c>
      <c r="B34" s="118"/>
      <c r="C34" s="118">
        <f t="shared" ref="C34:Q34" si="38">B22+C28-C22</f>
        <v>0</v>
      </c>
      <c r="D34" s="118">
        <f t="shared" si="38"/>
        <v>0</v>
      </c>
      <c r="E34" s="118">
        <f t="shared" si="38"/>
        <v>0</v>
      </c>
      <c r="F34" s="118">
        <f t="shared" si="38"/>
        <v>0</v>
      </c>
      <c r="G34" s="118">
        <f t="shared" si="38"/>
        <v>0</v>
      </c>
      <c r="H34" s="118">
        <f t="shared" si="38"/>
        <v>0</v>
      </c>
      <c r="I34" s="118">
        <f t="shared" si="38"/>
        <v>0</v>
      </c>
      <c r="J34" s="118">
        <f t="shared" si="38"/>
        <v>0</v>
      </c>
      <c r="K34" s="118">
        <f t="shared" si="38"/>
        <v>0</v>
      </c>
      <c r="L34" s="118">
        <f t="shared" si="38"/>
        <v>0</v>
      </c>
      <c r="M34" s="118">
        <f t="shared" si="38"/>
        <v>0</v>
      </c>
      <c r="N34" s="118">
        <f t="shared" si="38"/>
        <v>0</v>
      </c>
      <c r="O34" s="118">
        <f t="shared" si="38"/>
        <v>0</v>
      </c>
      <c r="P34" s="118">
        <f t="shared" si="38"/>
        <v>0</v>
      </c>
      <c r="Q34" s="118">
        <f t="shared" si="38"/>
        <v>0</v>
      </c>
    </row>
    <row r="35" spans="1:17" x14ac:dyDescent="0.25">
      <c r="A35" s="31" t="s">
        <v>138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spans="1:17" x14ac:dyDescent="0.25">
      <c r="A36" s="110" t="s">
        <v>137</v>
      </c>
      <c r="B36" s="120">
        <f>B18-B11</f>
        <v>0</v>
      </c>
      <c r="C36" s="120">
        <f t="shared" ref="C36:Q36" si="39">C18-C11</f>
        <v>0</v>
      </c>
      <c r="D36" s="120">
        <f t="shared" si="39"/>
        <v>0</v>
      </c>
      <c r="E36" s="120">
        <f t="shared" si="39"/>
        <v>0</v>
      </c>
      <c r="F36" s="120">
        <f t="shared" si="39"/>
        <v>0</v>
      </c>
      <c r="G36" s="120">
        <f t="shared" si="39"/>
        <v>0</v>
      </c>
      <c r="H36" s="120">
        <f t="shared" si="39"/>
        <v>0</v>
      </c>
      <c r="I36" s="120">
        <f t="shared" si="39"/>
        <v>0</v>
      </c>
      <c r="J36" s="120">
        <f t="shared" si="39"/>
        <v>0</v>
      </c>
      <c r="K36" s="120">
        <f t="shared" si="39"/>
        <v>0</v>
      </c>
      <c r="L36" s="120">
        <f t="shared" si="39"/>
        <v>0</v>
      </c>
      <c r="M36" s="120">
        <f t="shared" si="39"/>
        <v>0</v>
      </c>
      <c r="N36" s="120">
        <f t="shared" si="39"/>
        <v>0</v>
      </c>
      <c r="O36" s="120">
        <f t="shared" si="39"/>
        <v>0</v>
      </c>
      <c r="P36" s="120">
        <f t="shared" si="39"/>
        <v>0</v>
      </c>
      <c r="Q36" s="120">
        <f t="shared" si="39"/>
        <v>0</v>
      </c>
    </row>
    <row r="37" spans="1:17" x14ac:dyDescent="0.25">
      <c r="A37" s="180" t="s">
        <v>136</v>
      </c>
      <c r="B37" s="189">
        <f>SUM(B38:B39)</f>
        <v>0</v>
      </c>
      <c r="C37" s="189">
        <f t="shared" ref="C37:Q37" si="40">SUM(C38:C39)</f>
        <v>0</v>
      </c>
      <c r="D37" s="189">
        <f t="shared" si="40"/>
        <v>0</v>
      </c>
      <c r="E37" s="189">
        <f t="shared" si="40"/>
        <v>0</v>
      </c>
      <c r="F37" s="189">
        <f t="shared" si="40"/>
        <v>0</v>
      </c>
      <c r="G37" s="189">
        <f t="shared" si="40"/>
        <v>0</v>
      </c>
      <c r="H37" s="189">
        <f t="shared" si="40"/>
        <v>0</v>
      </c>
      <c r="I37" s="189">
        <f t="shared" si="40"/>
        <v>0</v>
      </c>
      <c r="J37" s="189">
        <f t="shared" si="40"/>
        <v>0</v>
      </c>
      <c r="K37" s="189">
        <f t="shared" si="40"/>
        <v>0</v>
      </c>
      <c r="L37" s="189">
        <f t="shared" si="40"/>
        <v>0</v>
      </c>
      <c r="M37" s="189">
        <f t="shared" si="40"/>
        <v>0</v>
      </c>
      <c r="N37" s="189">
        <f t="shared" si="40"/>
        <v>0</v>
      </c>
      <c r="O37" s="189">
        <f t="shared" si="40"/>
        <v>0</v>
      </c>
      <c r="P37" s="189">
        <f t="shared" si="40"/>
        <v>0</v>
      </c>
      <c r="Q37" s="189">
        <f t="shared" si="40"/>
        <v>0</v>
      </c>
    </row>
    <row r="38" spans="1:17" x14ac:dyDescent="0.25">
      <c r="A38" s="179" t="s">
        <v>43</v>
      </c>
      <c r="B38" s="189">
        <f t="shared" ref="B38:Q38" si="41">B20-B13</f>
        <v>0</v>
      </c>
      <c r="C38" s="189">
        <f t="shared" si="41"/>
        <v>0</v>
      </c>
      <c r="D38" s="189">
        <f t="shared" si="41"/>
        <v>0</v>
      </c>
      <c r="E38" s="189">
        <f t="shared" si="41"/>
        <v>0</v>
      </c>
      <c r="F38" s="189">
        <f t="shared" si="41"/>
        <v>0</v>
      </c>
      <c r="G38" s="189">
        <f t="shared" si="41"/>
        <v>0</v>
      </c>
      <c r="H38" s="189">
        <f t="shared" si="41"/>
        <v>0</v>
      </c>
      <c r="I38" s="189">
        <f t="shared" si="41"/>
        <v>0</v>
      </c>
      <c r="J38" s="189">
        <f t="shared" si="41"/>
        <v>0</v>
      </c>
      <c r="K38" s="189">
        <f t="shared" si="41"/>
        <v>0</v>
      </c>
      <c r="L38" s="189">
        <f t="shared" si="41"/>
        <v>0</v>
      </c>
      <c r="M38" s="189">
        <f t="shared" si="41"/>
        <v>0</v>
      </c>
      <c r="N38" s="189">
        <f t="shared" si="41"/>
        <v>0</v>
      </c>
      <c r="O38" s="189">
        <f t="shared" si="41"/>
        <v>0</v>
      </c>
      <c r="P38" s="189">
        <f t="shared" si="41"/>
        <v>0</v>
      </c>
      <c r="Q38" s="189">
        <f t="shared" si="41"/>
        <v>0</v>
      </c>
    </row>
    <row r="39" spans="1:17" x14ac:dyDescent="0.25">
      <c r="A39" s="179" t="s">
        <v>344</v>
      </c>
      <c r="B39" s="189">
        <f t="shared" ref="B39:Q39" si="42">B21-B14</f>
        <v>0</v>
      </c>
      <c r="C39" s="189">
        <f t="shared" si="42"/>
        <v>0</v>
      </c>
      <c r="D39" s="189">
        <f t="shared" si="42"/>
        <v>0</v>
      </c>
      <c r="E39" s="189">
        <f t="shared" si="42"/>
        <v>0</v>
      </c>
      <c r="F39" s="189">
        <f t="shared" si="42"/>
        <v>0</v>
      </c>
      <c r="G39" s="189">
        <f t="shared" si="42"/>
        <v>0</v>
      </c>
      <c r="H39" s="189">
        <f t="shared" si="42"/>
        <v>0</v>
      </c>
      <c r="I39" s="189">
        <f t="shared" si="42"/>
        <v>0</v>
      </c>
      <c r="J39" s="189">
        <f t="shared" si="42"/>
        <v>0</v>
      </c>
      <c r="K39" s="189">
        <f t="shared" si="42"/>
        <v>0</v>
      </c>
      <c r="L39" s="189">
        <f t="shared" si="42"/>
        <v>0</v>
      </c>
      <c r="M39" s="189">
        <f t="shared" si="42"/>
        <v>0</v>
      </c>
      <c r="N39" s="189">
        <f t="shared" si="42"/>
        <v>0</v>
      </c>
      <c r="O39" s="189">
        <f t="shared" si="42"/>
        <v>0</v>
      </c>
      <c r="P39" s="189">
        <f t="shared" si="42"/>
        <v>0</v>
      </c>
      <c r="Q39" s="189">
        <f t="shared" si="42"/>
        <v>0</v>
      </c>
    </row>
    <row r="40" spans="1:17" x14ac:dyDescent="0.25">
      <c r="A40" s="108" t="s">
        <v>139</v>
      </c>
      <c r="B40" s="118">
        <f t="shared" ref="B40:Q40" si="43">B22-B15</f>
        <v>0</v>
      </c>
      <c r="C40" s="118">
        <f t="shared" si="43"/>
        <v>0</v>
      </c>
      <c r="D40" s="118">
        <f t="shared" si="43"/>
        <v>0</v>
      </c>
      <c r="E40" s="118">
        <f t="shared" si="43"/>
        <v>0</v>
      </c>
      <c r="F40" s="118">
        <f t="shared" si="43"/>
        <v>0</v>
      </c>
      <c r="G40" s="118">
        <f t="shared" si="43"/>
        <v>0</v>
      </c>
      <c r="H40" s="118">
        <f t="shared" si="43"/>
        <v>0</v>
      </c>
      <c r="I40" s="118">
        <f t="shared" si="43"/>
        <v>0</v>
      </c>
      <c r="J40" s="118">
        <f t="shared" si="43"/>
        <v>0</v>
      </c>
      <c r="K40" s="118">
        <f t="shared" si="43"/>
        <v>0</v>
      </c>
      <c r="L40" s="118">
        <f t="shared" si="43"/>
        <v>0</v>
      </c>
      <c r="M40" s="118">
        <f t="shared" si="43"/>
        <v>0</v>
      </c>
      <c r="N40" s="118">
        <f t="shared" si="43"/>
        <v>0</v>
      </c>
      <c r="O40" s="118">
        <f t="shared" si="43"/>
        <v>0</v>
      </c>
      <c r="P40" s="118">
        <f t="shared" si="43"/>
        <v>0</v>
      </c>
      <c r="Q40" s="118">
        <f t="shared" si="43"/>
        <v>0</v>
      </c>
    </row>
    <row r="41" spans="1:17" x14ac:dyDescent="0.25">
      <c r="A41" s="123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</row>
    <row r="42" spans="1:17" x14ac:dyDescent="0.25">
      <c r="A42" s="31" t="s">
        <v>77</v>
      </c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</row>
    <row r="43" spans="1:17" x14ac:dyDescent="0.25">
      <c r="A43" s="50" t="s">
        <v>69</v>
      </c>
      <c r="B43" s="38">
        <v>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</row>
    <row r="44" spans="1:17" x14ac:dyDescent="0.25">
      <c r="A44" s="55" t="s">
        <v>33</v>
      </c>
      <c r="B44" s="54">
        <v>0</v>
      </c>
      <c r="C44" s="54">
        <v>0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</row>
    <row r="45" spans="1:17" x14ac:dyDescent="0.25">
      <c r="A45" s="52" t="s">
        <v>32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</row>
    <row r="46" spans="1:17" x14ac:dyDescent="0.25">
      <c r="A46" s="53" t="s">
        <v>31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</row>
    <row r="47" spans="1:17" x14ac:dyDescent="0.25">
      <c r="A47" s="53" t="s">
        <v>30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</row>
    <row r="48" spans="1:17" x14ac:dyDescent="0.25">
      <c r="A48" s="53" t="s">
        <v>76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</row>
    <row r="49" spans="1:17" x14ac:dyDescent="0.25">
      <c r="A49" s="53" t="s">
        <v>29</v>
      </c>
      <c r="B49" s="51">
        <v>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</row>
    <row r="50" spans="1:17" x14ac:dyDescent="0.25">
      <c r="A50" s="53" t="s">
        <v>28</v>
      </c>
      <c r="B50" s="51">
        <v>0</v>
      </c>
      <c r="C50" s="51">
        <v>0</v>
      </c>
      <c r="D50" s="51">
        <v>0</v>
      </c>
      <c r="E50" s="51">
        <v>0</v>
      </c>
      <c r="F50" s="51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</row>
    <row r="51" spans="1:17" x14ac:dyDescent="0.25">
      <c r="A51" s="52" t="s">
        <v>27</v>
      </c>
      <c r="B51" s="51">
        <v>0</v>
      </c>
      <c r="C51" s="51">
        <v>0</v>
      </c>
      <c r="D51" s="51">
        <v>0</v>
      </c>
      <c r="E51" s="51">
        <v>0</v>
      </c>
      <c r="F51" s="51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</row>
    <row r="52" spans="1:17" x14ac:dyDescent="0.25">
      <c r="A52" s="53" t="s">
        <v>66</v>
      </c>
      <c r="B52" s="51">
        <v>0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</row>
    <row r="53" spans="1:17" x14ac:dyDescent="0.25">
      <c r="A53" s="53" t="s">
        <v>25</v>
      </c>
      <c r="B53" s="51">
        <v>0</v>
      </c>
      <c r="C53" s="51">
        <v>0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</row>
    <row r="54" spans="1:17" x14ac:dyDescent="0.25">
      <c r="A54" s="52" t="s">
        <v>24</v>
      </c>
      <c r="B54" s="51">
        <v>0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</row>
    <row r="55" spans="1:17" x14ac:dyDescent="0.25">
      <c r="A55" s="53" t="s">
        <v>23</v>
      </c>
      <c r="B55" s="51">
        <v>0</v>
      </c>
      <c r="C55" s="51">
        <v>0</v>
      </c>
      <c r="D55" s="51">
        <v>0</v>
      </c>
      <c r="E55" s="51">
        <v>0</v>
      </c>
      <c r="F55" s="51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</row>
    <row r="56" spans="1:17" x14ac:dyDescent="0.25">
      <c r="A56" s="53" t="s">
        <v>74</v>
      </c>
      <c r="B56" s="51">
        <v>0</v>
      </c>
      <c r="C56" s="51">
        <v>0</v>
      </c>
      <c r="D56" s="51">
        <v>0</v>
      </c>
      <c r="E56" s="51">
        <v>0</v>
      </c>
      <c r="F56" s="51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</row>
    <row r="57" spans="1:17" x14ac:dyDescent="0.25">
      <c r="A57" s="53" t="s">
        <v>73</v>
      </c>
      <c r="B57" s="51">
        <v>0</v>
      </c>
      <c r="C57" s="51">
        <v>0</v>
      </c>
      <c r="D57" s="51">
        <v>0</v>
      </c>
      <c r="E57" s="51">
        <v>0</v>
      </c>
      <c r="F57" s="51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0</v>
      </c>
      <c r="Q57" s="51">
        <v>0</v>
      </c>
    </row>
    <row r="58" spans="1:17" x14ac:dyDescent="0.25">
      <c r="A58" s="53" t="s">
        <v>72</v>
      </c>
      <c r="B58" s="51">
        <v>0</v>
      </c>
      <c r="C58" s="51">
        <v>0</v>
      </c>
      <c r="D58" s="51">
        <v>0</v>
      </c>
      <c r="E58" s="51">
        <v>0</v>
      </c>
      <c r="F58" s="51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</row>
    <row r="59" spans="1:17" x14ac:dyDescent="0.25">
      <c r="A59" s="53" t="s">
        <v>71</v>
      </c>
      <c r="B59" s="51">
        <v>0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</row>
    <row r="60" spans="1:17" x14ac:dyDescent="0.25">
      <c r="A60" s="52" t="s">
        <v>22</v>
      </c>
      <c r="B60" s="51">
        <v>0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</row>
    <row r="61" spans="1:17" x14ac:dyDescent="0.25">
      <c r="A61" s="63" t="s">
        <v>21</v>
      </c>
      <c r="B61" s="62">
        <v>0</v>
      </c>
      <c r="C61" s="62">
        <v>0</v>
      </c>
      <c r="D61" s="62">
        <v>0</v>
      </c>
      <c r="E61" s="62">
        <v>0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</row>
    <row r="62" spans="1:17" x14ac:dyDescent="0.25">
      <c r="A62" s="191" t="s">
        <v>105</v>
      </c>
      <c r="B62" s="190">
        <f>SUM(B63:B64,B67)</f>
        <v>0</v>
      </c>
      <c r="C62" s="190">
        <f t="shared" ref="C62:Q62" si="44">SUM(C63:C64,C67)</f>
        <v>0</v>
      </c>
      <c r="D62" s="190">
        <f t="shared" si="44"/>
        <v>0</v>
      </c>
      <c r="E62" s="190">
        <f t="shared" si="44"/>
        <v>0</v>
      </c>
      <c r="F62" s="190">
        <f t="shared" si="44"/>
        <v>0</v>
      </c>
      <c r="G62" s="190">
        <f t="shared" si="44"/>
        <v>0</v>
      </c>
      <c r="H62" s="190">
        <f t="shared" si="44"/>
        <v>0</v>
      </c>
      <c r="I62" s="190">
        <f t="shared" si="44"/>
        <v>0</v>
      </c>
      <c r="J62" s="190">
        <f t="shared" si="44"/>
        <v>0</v>
      </c>
      <c r="K62" s="190">
        <f t="shared" si="44"/>
        <v>0</v>
      </c>
      <c r="L62" s="190">
        <f t="shared" si="44"/>
        <v>0</v>
      </c>
      <c r="M62" s="190">
        <f t="shared" si="44"/>
        <v>0</v>
      </c>
      <c r="N62" s="190">
        <f t="shared" si="44"/>
        <v>0</v>
      </c>
      <c r="O62" s="190">
        <f t="shared" si="44"/>
        <v>0</v>
      </c>
      <c r="P62" s="190">
        <f t="shared" si="44"/>
        <v>0</v>
      </c>
      <c r="Q62" s="190">
        <f t="shared" si="44"/>
        <v>0</v>
      </c>
    </row>
    <row r="63" spans="1:17" x14ac:dyDescent="0.25">
      <c r="A63" s="121" t="s">
        <v>44</v>
      </c>
      <c r="B63" s="120">
        <v>0</v>
      </c>
      <c r="C63" s="120">
        <v>0</v>
      </c>
      <c r="D63" s="120">
        <v>0</v>
      </c>
      <c r="E63" s="120">
        <v>0</v>
      </c>
      <c r="F63" s="120">
        <v>0</v>
      </c>
      <c r="G63" s="120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0">
        <v>0</v>
      </c>
      <c r="P63" s="120">
        <v>0</v>
      </c>
      <c r="Q63" s="120">
        <v>0</v>
      </c>
    </row>
    <row r="64" spans="1:17" x14ac:dyDescent="0.25">
      <c r="A64" s="179" t="s">
        <v>59</v>
      </c>
      <c r="B64" s="189">
        <f>SUM(B65:B66)</f>
        <v>0</v>
      </c>
      <c r="C64" s="189">
        <f t="shared" ref="C64:Q64" si="45">SUM(C65:C66)</f>
        <v>0</v>
      </c>
      <c r="D64" s="189">
        <f t="shared" si="45"/>
        <v>0</v>
      </c>
      <c r="E64" s="189">
        <f t="shared" si="45"/>
        <v>0</v>
      </c>
      <c r="F64" s="189">
        <f t="shared" si="45"/>
        <v>0</v>
      </c>
      <c r="G64" s="189">
        <f t="shared" si="45"/>
        <v>0</v>
      </c>
      <c r="H64" s="189">
        <f t="shared" si="45"/>
        <v>0</v>
      </c>
      <c r="I64" s="189">
        <f t="shared" si="45"/>
        <v>0</v>
      </c>
      <c r="J64" s="189">
        <f t="shared" si="45"/>
        <v>0</v>
      </c>
      <c r="K64" s="189">
        <f t="shared" si="45"/>
        <v>0</v>
      </c>
      <c r="L64" s="189">
        <f t="shared" si="45"/>
        <v>0</v>
      </c>
      <c r="M64" s="189">
        <f t="shared" si="45"/>
        <v>0</v>
      </c>
      <c r="N64" s="189">
        <f t="shared" si="45"/>
        <v>0</v>
      </c>
      <c r="O64" s="189">
        <f t="shared" si="45"/>
        <v>0</v>
      </c>
      <c r="P64" s="189">
        <f t="shared" si="45"/>
        <v>0</v>
      </c>
      <c r="Q64" s="189">
        <f t="shared" si="45"/>
        <v>0</v>
      </c>
    </row>
    <row r="65" spans="1:17" x14ac:dyDescent="0.25">
      <c r="A65" s="102" t="s">
        <v>43</v>
      </c>
      <c r="B65" s="189">
        <v>0</v>
      </c>
      <c r="C65" s="189">
        <v>0</v>
      </c>
      <c r="D65" s="189">
        <v>0</v>
      </c>
      <c r="E65" s="189">
        <v>0</v>
      </c>
      <c r="F65" s="189">
        <v>0</v>
      </c>
      <c r="G65" s="189">
        <v>0</v>
      </c>
      <c r="H65" s="189">
        <v>0</v>
      </c>
      <c r="I65" s="189">
        <v>0</v>
      </c>
      <c r="J65" s="189">
        <v>0</v>
      </c>
      <c r="K65" s="189">
        <v>0</v>
      </c>
      <c r="L65" s="189">
        <v>0</v>
      </c>
      <c r="M65" s="189">
        <v>0</v>
      </c>
      <c r="N65" s="189">
        <v>0</v>
      </c>
      <c r="O65" s="189">
        <v>0</v>
      </c>
      <c r="P65" s="189">
        <v>0</v>
      </c>
      <c r="Q65" s="189">
        <v>0</v>
      </c>
    </row>
    <row r="66" spans="1:17" x14ac:dyDescent="0.25">
      <c r="A66" s="102" t="s">
        <v>344</v>
      </c>
      <c r="B66" s="189">
        <v>0</v>
      </c>
      <c r="C66" s="189">
        <v>0</v>
      </c>
      <c r="D66" s="189">
        <v>0</v>
      </c>
      <c r="E66" s="189">
        <v>0</v>
      </c>
      <c r="F66" s="189">
        <v>0</v>
      </c>
      <c r="G66" s="189">
        <v>0</v>
      </c>
      <c r="H66" s="189">
        <v>0</v>
      </c>
      <c r="I66" s="189">
        <v>0</v>
      </c>
      <c r="J66" s="189">
        <v>0</v>
      </c>
      <c r="K66" s="189">
        <v>0</v>
      </c>
      <c r="L66" s="189">
        <v>0</v>
      </c>
      <c r="M66" s="189">
        <v>0</v>
      </c>
      <c r="N66" s="189">
        <v>0</v>
      </c>
      <c r="O66" s="189">
        <v>0</v>
      </c>
      <c r="P66" s="189">
        <v>0</v>
      </c>
      <c r="Q66" s="189">
        <v>0</v>
      </c>
    </row>
    <row r="67" spans="1:17" x14ac:dyDescent="0.25">
      <c r="A67" s="119" t="s">
        <v>42</v>
      </c>
      <c r="B67" s="118">
        <v>0</v>
      </c>
      <c r="C67" s="118">
        <v>0</v>
      </c>
      <c r="D67" s="118">
        <v>0</v>
      </c>
      <c r="E67" s="118">
        <v>0</v>
      </c>
      <c r="F67" s="118">
        <v>0</v>
      </c>
      <c r="G67" s="118">
        <v>0</v>
      </c>
      <c r="H67" s="118">
        <v>0</v>
      </c>
      <c r="I67" s="118">
        <v>0</v>
      </c>
      <c r="J67" s="118">
        <v>0</v>
      </c>
      <c r="K67" s="118">
        <v>0</v>
      </c>
      <c r="L67" s="118">
        <v>0</v>
      </c>
      <c r="M67" s="118">
        <v>0</v>
      </c>
      <c r="N67" s="118">
        <v>0</v>
      </c>
      <c r="O67" s="118">
        <v>0</v>
      </c>
      <c r="P67" s="118">
        <v>0</v>
      </c>
      <c r="Q67" s="118">
        <v>0</v>
      </c>
    </row>
    <row r="68" spans="1:17" x14ac:dyDescent="0.25">
      <c r="A68" s="123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</row>
    <row r="69" spans="1:17" x14ac:dyDescent="0.25">
      <c r="A69" s="31" t="s">
        <v>63</v>
      </c>
      <c r="B69" s="70">
        <f t="shared" ref="B69:Q69" si="46">SUM(B70:B71)</f>
        <v>0</v>
      </c>
      <c r="C69" s="70">
        <f t="shared" si="46"/>
        <v>0</v>
      </c>
      <c r="D69" s="70">
        <f t="shared" si="46"/>
        <v>0</v>
      </c>
      <c r="E69" s="70">
        <f t="shared" si="46"/>
        <v>0</v>
      </c>
      <c r="F69" s="70">
        <f t="shared" si="46"/>
        <v>0</v>
      </c>
      <c r="G69" s="70">
        <f t="shared" si="46"/>
        <v>0</v>
      </c>
      <c r="H69" s="70">
        <f t="shared" si="46"/>
        <v>0</v>
      </c>
      <c r="I69" s="70">
        <f t="shared" si="46"/>
        <v>0</v>
      </c>
      <c r="J69" s="70">
        <f t="shared" si="46"/>
        <v>0</v>
      </c>
      <c r="K69" s="70">
        <f t="shared" si="46"/>
        <v>0</v>
      </c>
      <c r="L69" s="70">
        <f t="shared" si="46"/>
        <v>0</v>
      </c>
      <c r="M69" s="70">
        <f t="shared" si="46"/>
        <v>0</v>
      </c>
      <c r="N69" s="70">
        <f t="shared" si="46"/>
        <v>0</v>
      </c>
      <c r="O69" s="70">
        <f t="shared" si="46"/>
        <v>0</v>
      </c>
      <c r="P69" s="70">
        <f t="shared" si="46"/>
        <v>0</v>
      </c>
      <c r="Q69" s="70">
        <f t="shared" si="46"/>
        <v>0</v>
      </c>
    </row>
    <row r="70" spans="1:17" x14ac:dyDescent="0.25">
      <c r="A70" s="55" t="s">
        <v>343</v>
      </c>
      <c r="B70" s="54">
        <v>0</v>
      </c>
      <c r="C70" s="54">
        <v>0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</row>
    <row r="71" spans="1:17" x14ac:dyDescent="0.25">
      <c r="A71" s="52" t="s">
        <v>106</v>
      </c>
      <c r="B71" s="51">
        <v>0</v>
      </c>
      <c r="C71" s="51">
        <v>0</v>
      </c>
      <c r="D71" s="51">
        <v>0</v>
      </c>
      <c r="E71" s="51">
        <v>0</v>
      </c>
      <c r="F71" s="51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>
        <v>0</v>
      </c>
    </row>
    <row r="72" spans="1:17" x14ac:dyDescent="0.25">
      <c r="A72" s="50" t="s">
        <v>105</v>
      </c>
      <c r="B72" s="38">
        <f t="shared" ref="B72:Q72" si="47">SUM(B73:B74,B77)</f>
        <v>0</v>
      </c>
      <c r="C72" s="38">
        <f t="shared" si="47"/>
        <v>0</v>
      </c>
      <c r="D72" s="38">
        <f t="shared" si="47"/>
        <v>0</v>
      </c>
      <c r="E72" s="38">
        <f t="shared" si="47"/>
        <v>0</v>
      </c>
      <c r="F72" s="38">
        <f t="shared" si="47"/>
        <v>0</v>
      </c>
      <c r="G72" s="38">
        <f t="shared" si="47"/>
        <v>0</v>
      </c>
      <c r="H72" s="38">
        <f t="shared" si="47"/>
        <v>0</v>
      </c>
      <c r="I72" s="38">
        <f t="shared" si="47"/>
        <v>0</v>
      </c>
      <c r="J72" s="38">
        <f t="shared" si="47"/>
        <v>0</v>
      </c>
      <c r="K72" s="38">
        <f t="shared" si="47"/>
        <v>0</v>
      </c>
      <c r="L72" s="38">
        <f t="shared" si="47"/>
        <v>0</v>
      </c>
      <c r="M72" s="38">
        <f t="shared" si="47"/>
        <v>0</v>
      </c>
      <c r="N72" s="38">
        <f t="shared" si="47"/>
        <v>0</v>
      </c>
      <c r="O72" s="38">
        <f t="shared" si="47"/>
        <v>0</v>
      </c>
      <c r="P72" s="38">
        <f t="shared" si="47"/>
        <v>0</v>
      </c>
      <c r="Q72" s="38">
        <f t="shared" si="47"/>
        <v>0</v>
      </c>
    </row>
    <row r="73" spans="1:17" x14ac:dyDescent="0.25">
      <c r="A73" s="121" t="s">
        <v>44</v>
      </c>
      <c r="B73" s="120">
        <f>NFM_emi!B$5</f>
        <v>0</v>
      </c>
      <c r="C73" s="120">
        <f>NFM_emi!C$5</f>
        <v>0</v>
      </c>
      <c r="D73" s="120">
        <f>NFM_emi!D$5</f>
        <v>0</v>
      </c>
      <c r="E73" s="120">
        <f>NFM_emi!E$5</f>
        <v>0</v>
      </c>
      <c r="F73" s="120">
        <f>NFM_emi!F$5</f>
        <v>0</v>
      </c>
      <c r="G73" s="120">
        <f>NFM_emi!G$5</f>
        <v>0</v>
      </c>
      <c r="H73" s="120">
        <f>NFM_emi!H$5</f>
        <v>0</v>
      </c>
      <c r="I73" s="120">
        <f>NFM_emi!I$5</f>
        <v>0</v>
      </c>
      <c r="J73" s="120">
        <f>NFM_emi!J$5</f>
        <v>0</v>
      </c>
      <c r="K73" s="120">
        <f>NFM_emi!K$5</f>
        <v>0</v>
      </c>
      <c r="L73" s="120">
        <f>NFM_emi!L$5</f>
        <v>0</v>
      </c>
      <c r="M73" s="120">
        <f>NFM_emi!M$5</f>
        <v>0</v>
      </c>
      <c r="N73" s="120">
        <f>NFM_emi!N$5</f>
        <v>0</v>
      </c>
      <c r="O73" s="120">
        <f>NFM_emi!O$5</f>
        <v>0</v>
      </c>
      <c r="P73" s="120">
        <f>NFM_emi!P$5</f>
        <v>0</v>
      </c>
      <c r="Q73" s="120">
        <f>NFM_emi!Q$5</f>
        <v>0</v>
      </c>
    </row>
    <row r="74" spans="1:17" x14ac:dyDescent="0.25">
      <c r="A74" s="179" t="s">
        <v>59</v>
      </c>
      <c r="B74" s="189">
        <f>SUM(B75:B76)</f>
        <v>0</v>
      </c>
      <c r="C74" s="189">
        <f t="shared" ref="C74:Q74" si="48">SUM(C75:C76)</f>
        <v>0</v>
      </c>
      <c r="D74" s="189">
        <f t="shared" si="48"/>
        <v>0</v>
      </c>
      <c r="E74" s="189">
        <f t="shared" si="48"/>
        <v>0</v>
      </c>
      <c r="F74" s="189">
        <f t="shared" si="48"/>
        <v>0</v>
      </c>
      <c r="G74" s="189">
        <f t="shared" si="48"/>
        <v>0</v>
      </c>
      <c r="H74" s="189">
        <f t="shared" si="48"/>
        <v>0</v>
      </c>
      <c r="I74" s="189">
        <f t="shared" si="48"/>
        <v>0</v>
      </c>
      <c r="J74" s="189">
        <f t="shared" si="48"/>
        <v>0</v>
      </c>
      <c r="K74" s="189">
        <f t="shared" si="48"/>
        <v>0</v>
      </c>
      <c r="L74" s="189">
        <f t="shared" si="48"/>
        <v>0</v>
      </c>
      <c r="M74" s="189">
        <f t="shared" si="48"/>
        <v>0</v>
      </c>
      <c r="N74" s="189">
        <f t="shared" si="48"/>
        <v>0</v>
      </c>
      <c r="O74" s="189">
        <f t="shared" si="48"/>
        <v>0</v>
      </c>
      <c r="P74" s="189">
        <f t="shared" si="48"/>
        <v>0</v>
      </c>
      <c r="Q74" s="189">
        <f t="shared" si="48"/>
        <v>0</v>
      </c>
    </row>
    <row r="75" spans="1:17" x14ac:dyDescent="0.25">
      <c r="A75" s="102" t="s">
        <v>43</v>
      </c>
      <c r="B75" s="189">
        <f>NFM_emi!B$33</f>
        <v>0</v>
      </c>
      <c r="C75" s="189">
        <f>NFM_emi!C$33</f>
        <v>0</v>
      </c>
      <c r="D75" s="189">
        <f>NFM_emi!D$33</f>
        <v>0</v>
      </c>
      <c r="E75" s="189">
        <f>NFM_emi!E$33</f>
        <v>0</v>
      </c>
      <c r="F75" s="189">
        <f>NFM_emi!F$33</f>
        <v>0</v>
      </c>
      <c r="G75" s="189">
        <f>NFM_emi!G$33</f>
        <v>0</v>
      </c>
      <c r="H75" s="189">
        <f>NFM_emi!H$33</f>
        <v>0</v>
      </c>
      <c r="I75" s="189">
        <f>NFM_emi!I$33</f>
        <v>0</v>
      </c>
      <c r="J75" s="189">
        <f>NFM_emi!J$33</f>
        <v>0</v>
      </c>
      <c r="K75" s="189">
        <f>NFM_emi!K$33</f>
        <v>0</v>
      </c>
      <c r="L75" s="189">
        <f>NFM_emi!L$33</f>
        <v>0</v>
      </c>
      <c r="M75" s="189">
        <f>NFM_emi!M$33</f>
        <v>0</v>
      </c>
      <c r="N75" s="189">
        <f>NFM_emi!N$33</f>
        <v>0</v>
      </c>
      <c r="O75" s="189">
        <f>NFM_emi!O$33</f>
        <v>0</v>
      </c>
      <c r="P75" s="189">
        <f>NFM_emi!P$33</f>
        <v>0</v>
      </c>
      <c r="Q75" s="189">
        <f>NFM_emi!Q$33</f>
        <v>0</v>
      </c>
    </row>
    <row r="76" spans="1:17" x14ac:dyDescent="0.25">
      <c r="A76" s="102" t="s">
        <v>344</v>
      </c>
      <c r="B76" s="189">
        <f>NFM_emi!B$70</f>
        <v>0</v>
      </c>
      <c r="C76" s="189">
        <f>NFM_emi!C$70</f>
        <v>0</v>
      </c>
      <c r="D76" s="189">
        <f>NFM_emi!D$70</f>
        <v>0</v>
      </c>
      <c r="E76" s="189">
        <f>NFM_emi!E$70</f>
        <v>0</v>
      </c>
      <c r="F76" s="189">
        <f>NFM_emi!F$70</f>
        <v>0</v>
      </c>
      <c r="G76" s="189">
        <f>NFM_emi!G$70</f>
        <v>0</v>
      </c>
      <c r="H76" s="189">
        <f>NFM_emi!H$70</f>
        <v>0</v>
      </c>
      <c r="I76" s="189">
        <f>NFM_emi!I$70</f>
        <v>0</v>
      </c>
      <c r="J76" s="189">
        <f>NFM_emi!J$70</f>
        <v>0</v>
      </c>
      <c r="K76" s="189">
        <f>NFM_emi!K$70</f>
        <v>0</v>
      </c>
      <c r="L76" s="189">
        <f>NFM_emi!L$70</f>
        <v>0</v>
      </c>
      <c r="M76" s="189">
        <f>NFM_emi!M$70</f>
        <v>0</v>
      </c>
      <c r="N76" s="189">
        <f>NFM_emi!N$70</f>
        <v>0</v>
      </c>
      <c r="O76" s="189">
        <f>NFM_emi!O$70</f>
        <v>0</v>
      </c>
      <c r="P76" s="189">
        <f>NFM_emi!P$70</f>
        <v>0</v>
      </c>
      <c r="Q76" s="189">
        <f>NFM_emi!Q$70</f>
        <v>0</v>
      </c>
    </row>
    <row r="77" spans="1:17" x14ac:dyDescent="0.25">
      <c r="A77" s="119" t="s">
        <v>42</v>
      </c>
      <c r="B77" s="118">
        <f>NFM_emi!B$112</f>
        <v>0</v>
      </c>
      <c r="C77" s="118">
        <f>NFM_emi!C$112</f>
        <v>0</v>
      </c>
      <c r="D77" s="118">
        <f>NFM_emi!D$112</f>
        <v>0</v>
      </c>
      <c r="E77" s="118">
        <f>NFM_emi!E$112</f>
        <v>0</v>
      </c>
      <c r="F77" s="118">
        <f>NFM_emi!F$112</f>
        <v>0</v>
      </c>
      <c r="G77" s="118">
        <f>NFM_emi!G$112</f>
        <v>0</v>
      </c>
      <c r="H77" s="118">
        <f>NFM_emi!H$112</f>
        <v>0</v>
      </c>
      <c r="I77" s="118">
        <f>NFM_emi!I$112</f>
        <v>0</v>
      </c>
      <c r="J77" s="118">
        <f>NFM_emi!J$112</f>
        <v>0</v>
      </c>
      <c r="K77" s="118">
        <f>NFM_emi!K$112</f>
        <v>0</v>
      </c>
      <c r="L77" s="118">
        <f>NFM_emi!L$112</f>
        <v>0</v>
      </c>
      <c r="M77" s="118">
        <f>NFM_emi!M$112</f>
        <v>0</v>
      </c>
      <c r="N77" s="118">
        <f>NFM_emi!N$112</f>
        <v>0</v>
      </c>
      <c r="O77" s="118">
        <f>NFM_emi!O$112</f>
        <v>0</v>
      </c>
      <c r="P77" s="118">
        <f>NFM_emi!P$112</f>
        <v>0</v>
      </c>
      <c r="Q77" s="118">
        <f>NFM_emi!Q$112</f>
        <v>0</v>
      </c>
    </row>
    <row r="78" spans="1:17" x14ac:dyDescent="0.25">
      <c r="A78" s="117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</row>
    <row r="79" spans="1:17" x14ac:dyDescent="0.25">
      <c r="A79" s="39" t="s">
        <v>104</v>
      </c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</row>
    <row r="80" spans="1:17" x14ac:dyDescent="0.25">
      <c r="A80" s="110" t="s">
        <v>44</v>
      </c>
      <c r="B80" s="187" t="str">
        <f t="shared" ref="B80:Q80" si="49">IF(B$4=0,"",B$4/B$11*1000)</f>
        <v/>
      </c>
      <c r="C80" s="187" t="str">
        <f t="shared" si="49"/>
        <v/>
      </c>
      <c r="D80" s="187" t="str">
        <f t="shared" si="49"/>
        <v/>
      </c>
      <c r="E80" s="187" t="str">
        <f t="shared" si="49"/>
        <v/>
      </c>
      <c r="F80" s="187" t="str">
        <f t="shared" si="49"/>
        <v/>
      </c>
      <c r="G80" s="187" t="str">
        <f t="shared" si="49"/>
        <v/>
      </c>
      <c r="H80" s="187" t="str">
        <f t="shared" si="49"/>
        <v/>
      </c>
      <c r="I80" s="187" t="str">
        <f t="shared" si="49"/>
        <v/>
      </c>
      <c r="J80" s="187" t="str">
        <f t="shared" si="49"/>
        <v/>
      </c>
      <c r="K80" s="187" t="str">
        <f t="shared" si="49"/>
        <v/>
      </c>
      <c r="L80" s="187" t="str">
        <f t="shared" si="49"/>
        <v/>
      </c>
      <c r="M80" s="187" t="str">
        <f t="shared" si="49"/>
        <v/>
      </c>
      <c r="N80" s="187" t="str">
        <f t="shared" si="49"/>
        <v/>
      </c>
      <c r="O80" s="187" t="str">
        <f t="shared" si="49"/>
        <v/>
      </c>
      <c r="P80" s="187" t="str">
        <f t="shared" si="49"/>
        <v/>
      </c>
      <c r="Q80" s="187" t="str">
        <f t="shared" si="49"/>
        <v/>
      </c>
    </row>
    <row r="81" spans="1:17" x14ac:dyDescent="0.25">
      <c r="A81" s="180" t="s">
        <v>59</v>
      </c>
      <c r="B81" s="186" t="str">
        <f t="shared" ref="B81:Q81" si="50">IF(B$5=0,"",B$5/B$12*1000)</f>
        <v/>
      </c>
      <c r="C81" s="186" t="str">
        <f t="shared" si="50"/>
        <v/>
      </c>
      <c r="D81" s="186" t="str">
        <f t="shared" si="50"/>
        <v/>
      </c>
      <c r="E81" s="186" t="str">
        <f t="shared" si="50"/>
        <v/>
      </c>
      <c r="F81" s="186" t="str">
        <f t="shared" si="50"/>
        <v/>
      </c>
      <c r="G81" s="186" t="str">
        <f t="shared" si="50"/>
        <v/>
      </c>
      <c r="H81" s="186" t="str">
        <f t="shared" si="50"/>
        <v/>
      </c>
      <c r="I81" s="186" t="str">
        <f t="shared" si="50"/>
        <v/>
      </c>
      <c r="J81" s="186" t="str">
        <f t="shared" si="50"/>
        <v/>
      </c>
      <c r="K81" s="186" t="str">
        <f t="shared" si="50"/>
        <v/>
      </c>
      <c r="L81" s="186" t="str">
        <f t="shared" si="50"/>
        <v/>
      </c>
      <c r="M81" s="186" t="str">
        <f t="shared" si="50"/>
        <v/>
      </c>
      <c r="N81" s="186" t="str">
        <f t="shared" si="50"/>
        <v/>
      </c>
      <c r="O81" s="186" t="str">
        <f t="shared" si="50"/>
        <v/>
      </c>
      <c r="P81" s="186" t="str">
        <f t="shared" si="50"/>
        <v/>
      </c>
      <c r="Q81" s="186" t="str">
        <f t="shared" si="50"/>
        <v/>
      </c>
    </row>
    <row r="82" spans="1:17" x14ac:dyDescent="0.25">
      <c r="A82" s="108" t="s">
        <v>42</v>
      </c>
      <c r="B82" s="185" t="str">
        <f t="shared" ref="B82:Q82" si="51">IF(B$8=0,"",B$8/B$15*1000)</f>
        <v/>
      </c>
      <c r="C82" s="185" t="str">
        <f t="shared" si="51"/>
        <v/>
      </c>
      <c r="D82" s="185" t="str">
        <f t="shared" si="51"/>
        <v/>
      </c>
      <c r="E82" s="185" t="str">
        <f t="shared" si="51"/>
        <v/>
      </c>
      <c r="F82" s="185" t="str">
        <f t="shared" si="51"/>
        <v/>
      </c>
      <c r="G82" s="185" t="str">
        <f t="shared" si="51"/>
        <v/>
      </c>
      <c r="H82" s="185" t="str">
        <f t="shared" si="51"/>
        <v/>
      </c>
      <c r="I82" s="185" t="str">
        <f t="shared" si="51"/>
        <v/>
      </c>
      <c r="J82" s="185" t="str">
        <f t="shared" si="51"/>
        <v/>
      </c>
      <c r="K82" s="185" t="str">
        <f t="shared" si="51"/>
        <v/>
      </c>
      <c r="L82" s="185" t="str">
        <f t="shared" si="51"/>
        <v/>
      </c>
      <c r="M82" s="185" t="str">
        <f t="shared" si="51"/>
        <v/>
      </c>
      <c r="N82" s="185" t="str">
        <f t="shared" si="51"/>
        <v/>
      </c>
      <c r="O82" s="185" t="str">
        <f t="shared" si="51"/>
        <v/>
      </c>
      <c r="P82" s="185" t="str">
        <f t="shared" si="51"/>
        <v/>
      </c>
      <c r="Q82" s="185" t="str">
        <f t="shared" si="51"/>
        <v/>
      </c>
    </row>
    <row r="83" spans="1:17" x14ac:dyDescent="0.25">
      <c r="A83" s="184" t="s">
        <v>103</v>
      </c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</row>
    <row r="84" spans="1:17" x14ac:dyDescent="0.25">
      <c r="A84" s="110" t="s">
        <v>44</v>
      </c>
      <c r="B84" s="113" t="str">
        <f t="shared" ref="B84:Q84" si="52">IF(B$63=0,"",B$63/B$11)</f>
        <v/>
      </c>
      <c r="C84" s="113" t="str">
        <f t="shared" si="52"/>
        <v/>
      </c>
      <c r="D84" s="113" t="str">
        <f t="shared" si="52"/>
        <v/>
      </c>
      <c r="E84" s="113" t="str">
        <f t="shared" si="52"/>
        <v/>
      </c>
      <c r="F84" s="113" t="str">
        <f t="shared" si="52"/>
        <v/>
      </c>
      <c r="G84" s="113" t="str">
        <f t="shared" si="52"/>
        <v/>
      </c>
      <c r="H84" s="113" t="str">
        <f t="shared" si="52"/>
        <v/>
      </c>
      <c r="I84" s="113" t="str">
        <f t="shared" si="52"/>
        <v/>
      </c>
      <c r="J84" s="113" t="str">
        <f t="shared" si="52"/>
        <v/>
      </c>
      <c r="K84" s="113" t="str">
        <f t="shared" si="52"/>
        <v/>
      </c>
      <c r="L84" s="113" t="str">
        <f t="shared" si="52"/>
        <v/>
      </c>
      <c r="M84" s="113" t="str">
        <f t="shared" si="52"/>
        <v/>
      </c>
      <c r="N84" s="113" t="str">
        <f t="shared" si="52"/>
        <v/>
      </c>
      <c r="O84" s="113" t="str">
        <f t="shared" si="52"/>
        <v/>
      </c>
      <c r="P84" s="113" t="str">
        <f t="shared" si="52"/>
        <v/>
      </c>
      <c r="Q84" s="113" t="str">
        <f t="shared" si="52"/>
        <v/>
      </c>
    </row>
    <row r="85" spans="1:17" x14ac:dyDescent="0.25">
      <c r="A85" s="180" t="s">
        <v>59</v>
      </c>
      <c r="B85" s="182" t="str">
        <f t="shared" ref="B85:Q85" si="53">IF(B$64=0,"",B$64/B$12)</f>
        <v/>
      </c>
      <c r="C85" s="182" t="str">
        <f t="shared" si="53"/>
        <v/>
      </c>
      <c r="D85" s="182" t="str">
        <f t="shared" si="53"/>
        <v/>
      </c>
      <c r="E85" s="182" t="str">
        <f t="shared" si="53"/>
        <v/>
      </c>
      <c r="F85" s="182" t="str">
        <f t="shared" si="53"/>
        <v/>
      </c>
      <c r="G85" s="182" t="str">
        <f t="shared" si="53"/>
        <v/>
      </c>
      <c r="H85" s="182" t="str">
        <f t="shared" si="53"/>
        <v/>
      </c>
      <c r="I85" s="182" t="str">
        <f t="shared" si="53"/>
        <v/>
      </c>
      <c r="J85" s="182" t="str">
        <f t="shared" si="53"/>
        <v/>
      </c>
      <c r="K85" s="182" t="str">
        <f t="shared" si="53"/>
        <v/>
      </c>
      <c r="L85" s="182" t="str">
        <f t="shared" si="53"/>
        <v/>
      </c>
      <c r="M85" s="182" t="str">
        <f t="shared" si="53"/>
        <v/>
      </c>
      <c r="N85" s="182" t="str">
        <f t="shared" si="53"/>
        <v/>
      </c>
      <c r="O85" s="182" t="str">
        <f t="shared" si="53"/>
        <v/>
      </c>
      <c r="P85" s="182" t="str">
        <f t="shared" si="53"/>
        <v/>
      </c>
      <c r="Q85" s="182" t="str">
        <f t="shared" si="53"/>
        <v/>
      </c>
    </row>
    <row r="86" spans="1:17" x14ac:dyDescent="0.25">
      <c r="A86" s="179" t="s">
        <v>43</v>
      </c>
      <c r="B86" s="182" t="str">
        <f t="shared" ref="B86:Q86" si="54">IF(B$65=0,"",B$65/B$13)</f>
        <v/>
      </c>
      <c r="C86" s="182" t="str">
        <f t="shared" si="54"/>
        <v/>
      </c>
      <c r="D86" s="182" t="str">
        <f t="shared" si="54"/>
        <v/>
      </c>
      <c r="E86" s="182" t="str">
        <f t="shared" si="54"/>
        <v/>
      </c>
      <c r="F86" s="182" t="str">
        <f t="shared" si="54"/>
        <v/>
      </c>
      <c r="G86" s="182" t="str">
        <f t="shared" si="54"/>
        <v/>
      </c>
      <c r="H86" s="182" t="str">
        <f t="shared" si="54"/>
        <v/>
      </c>
      <c r="I86" s="182" t="str">
        <f t="shared" si="54"/>
        <v/>
      </c>
      <c r="J86" s="182" t="str">
        <f t="shared" si="54"/>
        <v/>
      </c>
      <c r="K86" s="182" t="str">
        <f t="shared" si="54"/>
        <v/>
      </c>
      <c r="L86" s="182" t="str">
        <f t="shared" si="54"/>
        <v/>
      </c>
      <c r="M86" s="182" t="str">
        <f t="shared" si="54"/>
        <v/>
      </c>
      <c r="N86" s="182" t="str">
        <f t="shared" si="54"/>
        <v/>
      </c>
      <c r="O86" s="182" t="str">
        <f t="shared" si="54"/>
        <v/>
      </c>
      <c r="P86" s="182" t="str">
        <f t="shared" si="54"/>
        <v/>
      </c>
      <c r="Q86" s="182" t="str">
        <f t="shared" si="54"/>
        <v/>
      </c>
    </row>
    <row r="87" spans="1:17" x14ac:dyDescent="0.25">
      <c r="A87" s="179" t="s">
        <v>344</v>
      </c>
      <c r="B87" s="182" t="str">
        <f t="shared" ref="B87:Q87" si="55">IF(B$66=0,"",B$66/B$14)</f>
        <v/>
      </c>
      <c r="C87" s="182" t="str">
        <f t="shared" si="55"/>
        <v/>
      </c>
      <c r="D87" s="182" t="str">
        <f t="shared" si="55"/>
        <v/>
      </c>
      <c r="E87" s="182" t="str">
        <f t="shared" si="55"/>
        <v/>
      </c>
      <c r="F87" s="182" t="str">
        <f t="shared" si="55"/>
        <v/>
      </c>
      <c r="G87" s="182" t="str">
        <f t="shared" si="55"/>
        <v/>
      </c>
      <c r="H87" s="182" t="str">
        <f t="shared" si="55"/>
        <v/>
      </c>
      <c r="I87" s="182" t="str">
        <f t="shared" si="55"/>
        <v/>
      </c>
      <c r="J87" s="182" t="str">
        <f t="shared" si="55"/>
        <v/>
      </c>
      <c r="K87" s="182" t="str">
        <f t="shared" si="55"/>
        <v/>
      </c>
      <c r="L87" s="182" t="str">
        <f t="shared" si="55"/>
        <v/>
      </c>
      <c r="M87" s="182" t="str">
        <f t="shared" si="55"/>
        <v/>
      </c>
      <c r="N87" s="182" t="str">
        <f t="shared" si="55"/>
        <v/>
      </c>
      <c r="O87" s="182" t="str">
        <f t="shared" si="55"/>
        <v/>
      </c>
      <c r="P87" s="182" t="str">
        <f t="shared" si="55"/>
        <v/>
      </c>
      <c r="Q87" s="182" t="str">
        <f t="shared" si="55"/>
        <v/>
      </c>
    </row>
    <row r="88" spans="1:17" x14ac:dyDescent="0.25">
      <c r="A88" s="108" t="s">
        <v>42</v>
      </c>
      <c r="B88" s="112" t="str">
        <f t="shared" ref="B88:Q88" si="56">IF(B$67=0,"",B$67/B$15)</f>
        <v/>
      </c>
      <c r="C88" s="112" t="str">
        <f t="shared" si="56"/>
        <v/>
      </c>
      <c r="D88" s="112" t="str">
        <f t="shared" si="56"/>
        <v/>
      </c>
      <c r="E88" s="112" t="str">
        <f t="shared" si="56"/>
        <v/>
      </c>
      <c r="F88" s="112" t="str">
        <f t="shared" si="56"/>
        <v/>
      </c>
      <c r="G88" s="112" t="str">
        <f t="shared" si="56"/>
        <v/>
      </c>
      <c r="H88" s="112" t="str">
        <f t="shared" si="56"/>
        <v/>
      </c>
      <c r="I88" s="112" t="str">
        <f t="shared" si="56"/>
        <v/>
      </c>
      <c r="J88" s="112" t="str">
        <f t="shared" si="56"/>
        <v/>
      </c>
      <c r="K88" s="112" t="str">
        <f t="shared" si="56"/>
        <v/>
      </c>
      <c r="L88" s="112" t="str">
        <f t="shared" si="56"/>
        <v/>
      </c>
      <c r="M88" s="112" t="str">
        <f t="shared" si="56"/>
        <v/>
      </c>
      <c r="N88" s="112" t="str">
        <f t="shared" si="56"/>
        <v/>
      </c>
      <c r="O88" s="112" t="str">
        <f t="shared" si="56"/>
        <v/>
      </c>
      <c r="P88" s="112" t="str">
        <f t="shared" si="56"/>
        <v/>
      </c>
      <c r="Q88" s="112" t="str">
        <f t="shared" si="56"/>
        <v/>
      </c>
    </row>
    <row r="89" spans="1:17" x14ac:dyDescent="0.25">
      <c r="A89" s="184" t="s">
        <v>102</v>
      </c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</row>
    <row r="90" spans="1:17" x14ac:dyDescent="0.25">
      <c r="A90" s="110" t="s">
        <v>44</v>
      </c>
      <c r="B90" s="113" t="str">
        <f>IF(NFM_ued!B$5=0,"",NFM_ued!B$5/B$11)</f>
        <v/>
      </c>
      <c r="C90" s="113" t="str">
        <f>IF(NFM_ued!C$5=0,"",NFM_ued!C$5/C$11)</f>
        <v/>
      </c>
      <c r="D90" s="113" t="str">
        <f>IF(NFM_ued!D$5=0,"",NFM_ued!D$5/D$11)</f>
        <v/>
      </c>
      <c r="E90" s="113" t="str">
        <f>IF(NFM_ued!E$5=0,"",NFM_ued!E$5/E$11)</f>
        <v/>
      </c>
      <c r="F90" s="113" t="str">
        <f>IF(NFM_ued!F$5=0,"",NFM_ued!F$5/F$11)</f>
        <v/>
      </c>
      <c r="G90" s="113" t="str">
        <f>IF(NFM_ued!G$5=0,"",NFM_ued!G$5/G$11)</f>
        <v/>
      </c>
      <c r="H90" s="113" t="str">
        <f>IF(NFM_ued!H$5=0,"",NFM_ued!H$5/H$11)</f>
        <v/>
      </c>
      <c r="I90" s="113" t="str">
        <f>IF(NFM_ued!I$5=0,"",NFM_ued!I$5/I$11)</f>
        <v/>
      </c>
      <c r="J90" s="113" t="str">
        <f>IF(NFM_ued!J$5=0,"",NFM_ued!J$5/J$11)</f>
        <v/>
      </c>
      <c r="K90" s="113" t="str">
        <f>IF(NFM_ued!K$5=0,"",NFM_ued!K$5/K$11)</f>
        <v/>
      </c>
      <c r="L90" s="113" t="str">
        <f>IF(NFM_ued!L$5=0,"",NFM_ued!L$5/L$11)</f>
        <v/>
      </c>
      <c r="M90" s="113" t="str">
        <f>IF(NFM_ued!M$5=0,"",NFM_ued!M$5/M$11)</f>
        <v/>
      </c>
      <c r="N90" s="113" t="str">
        <f>IF(NFM_ued!N$5=0,"",NFM_ued!N$5/N$11)</f>
        <v/>
      </c>
      <c r="O90" s="113" t="str">
        <f>IF(NFM_ued!O$5=0,"",NFM_ued!O$5/O$11)</f>
        <v/>
      </c>
      <c r="P90" s="113" t="str">
        <f>IF(NFM_ued!P$5=0,"",NFM_ued!P$5/P$11)</f>
        <v/>
      </c>
      <c r="Q90" s="113" t="str">
        <f>IF(NFM_ued!Q$5=0,"",NFM_ued!Q$5/Q$11)</f>
        <v/>
      </c>
    </row>
    <row r="91" spans="1:17" x14ac:dyDescent="0.25">
      <c r="A91" s="180" t="s">
        <v>59</v>
      </c>
      <c r="B91" s="182" t="str">
        <f>IF(SUM(NFM_ued!B$33,NFM_ued!B$70)=0,"",SUM(NFM_ued!B$33,NFM_ued!B$70)/B$12)</f>
        <v/>
      </c>
      <c r="C91" s="182" t="str">
        <f>IF(SUM(NFM_ued!C$33,NFM_ued!C$70)=0,"",SUM(NFM_ued!C$33,NFM_ued!C$70)/C$12)</f>
        <v/>
      </c>
      <c r="D91" s="182" t="str">
        <f>IF(SUM(NFM_ued!D$33,NFM_ued!D$70)=0,"",SUM(NFM_ued!D$33,NFM_ued!D$70)/D$12)</f>
        <v/>
      </c>
      <c r="E91" s="182" t="str">
        <f>IF(SUM(NFM_ued!E$33,NFM_ued!E$70)=0,"",SUM(NFM_ued!E$33,NFM_ued!E$70)/E$12)</f>
        <v/>
      </c>
      <c r="F91" s="182" t="str">
        <f>IF(SUM(NFM_ued!F$33,NFM_ued!F$70)=0,"",SUM(NFM_ued!F$33,NFM_ued!F$70)/F$12)</f>
        <v/>
      </c>
      <c r="G91" s="182" t="str">
        <f>IF(SUM(NFM_ued!G$33,NFM_ued!G$70)=0,"",SUM(NFM_ued!G$33,NFM_ued!G$70)/G$12)</f>
        <v/>
      </c>
      <c r="H91" s="182" t="str">
        <f>IF(SUM(NFM_ued!H$33,NFM_ued!H$70)=0,"",SUM(NFM_ued!H$33,NFM_ued!H$70)/H$12)</f>
        <v/>
      </c>
      <c r="I91" s="182" t="str">
        <f>IF(SUM(NFM_ued!I$33,NFM_ued!I$70)=0,"",SUM(NFM_ued!I$33,NFM_ued!I$70)/I$12)</f>
        <v/>
      </c>
      <c r="J91" s="182" t="str">
        <f>IF(SUM(NFM_ued!J$33,NFM_ued!J$70)=0,"",SUM(NFM_ued!J$33,NFM_ued!J$70)/J$12)</f>
        <v/>
      </c>
      <c r="K91" s="182" t="str">
        <f>IF(SUM(NFM_ued!K$33,NFM_ued!K$70)=0,"",SUM(NFM_ued!K$33,NFM_ued!K$70)/K$12)</f>
        <v/>
      </c>
      <c r="L91" s="182" t="str">
        <f>IF(SUM(NFM_ued!L$33,NFM_ued!L$70)=0,"",SUM(NFM_ued!L$33,NFM_ued!L$70)/L$12)</f>
        <v/>
      </c>
      <c r="M91" s="182" t="str">
        <f>IF(SUM(NFM_ued!M$33,NFM_ued!M$70)=0,"",SUM(NFM_ued!M$33,NFM_ued!M$70)/M$12)</f>
        <v/>
      </c>
      <c r="N91" s="182" t="str">
        <f>IF(SUM(NFM_ued!N$33,NFM_ued!N$70)=0,"",SUM(NFM_ued!N$33,NFM_ued!N$70)/N$12)</f>
        <v/>
      </c>
      <c r="O91" s="182" t="str">
        <f>IF(SUM(NFM_ued!O$33,NFM_ued!O$70)=0,"",SUM(NFM_ued!O$33,NFM_ued!O$70)/O$12)</f>
        <v/>
      </c>
      <c r="P91" s="182" t="str">
        <f>IF(SUM(NFM_ued!P$33,NFM_ued!P$70)=0,"",SUM(NFM_ued!P$33,NFM_ued!P$70)/P$12)</f>
        <v/>
      </c>
      <c r="Q91" s="182" t="str">
        <f>IF(SUM(NFM_ued!Q$33,NFM_ued!Q$70)=0,"",SUM(NFM_ued!Q$33,NFM_ued!Q$70)/Q$12)</f>
        <v/>
      </c>
    </row>
    <row r="92" spans="1:17" x14ac:dyDescent="0.25">
      <c r="A92" s="179" t="s">
        <v>43</v>
      </c>
      <c r="B92" s="182" t="str">
        <f>IF(NFM_ued!B$33=0,"",NFM_ued!B$33/B$13)</f>
        <v/>
      </c>
      <c r="C92" s="182" t="str">
        <f>IF(NFM_ued!C$33=0,"",NFM_ued!C$33/C$13)</f>
        <v/>
      </c>
      <c r="D92" s="182" t="str">
        <f>IF(NFM_ued!D$33=0,"",NFM_ued!D$33/D$13)</f>
        <v/>
      </c>
      <c r="E92" s="182" t="str">
        <f>IF(NFM_ued!E$33=0,"",NFM_ued!E$33/E$13)</f>
        <v/>
      </c>
      <c r="F92" s="182" t="str">
        <f>IF(NFM_ued!F$33=0,"",NFM_ued!F$33/F$13)</f>
        <v/>
      </c>
      <c r="G92" s="182" t="str">
        <f>IF(NFM_ued!G$33=0,"",NFM_ued!G$33/G$13)</f>
        <v/>
      </c>
      <c r="H92" s="182" t="str">
        <f>IF(NFM_ued!H$33=0,"",NFM_ued!H$33/H$13)</f>
        <v/>
      </c>
      <c r="I92" s="182" t="str">
        <f>IF(NFM_ued!I$33=0,"",NFM_ued!I$33/I$13)</f>
        <v/>
      </c>
      <c r="J92" s="182" t="str">
        <f>IF(NFM_ued!J$33=0,"",NFM_ued!J$33/J$13)</f>
        <v/>
      </c>
      <c r="K92" s="182" t="str">
        <f>IF(NFM_ued!K$33=0,"",NFM_ued!K$33/K$13)</f>
        <v/>
      </c>
      <c r="L92" s="182" t="str">
        <f>IF(NFM_ued!L$33=0,"",NFM_ued!L$33/L$13)</f>
        <v/>
      </c>
      <c r="M92" s="182" t="str">
        <f>IF(NFM_ued!M$33=0,"",NFM_ued!M$33/M$13)</f>
        <v/>
      </c>
      <c r="N92" s="182" t="str">
        <f>IF(NFM_ued!N$33=0,"",NFM_ued!N$33/N$13)</f>
        <v/>
      </c>
      <c r="O92" s="182" t="str">
        <f>IF(NFM_ued!O$33=0,"",NFM_ued!O$33/O$13)</f>
        <v/>
      </c>
      <c r="P92" s="182" t="str">
        <f>IF(NFM_ued!P$33=0,"",NFM_ued!P$33/P$13)</f>
        <v/>
      </c>
      <c r="Q92" s="182" t="str">
        <f>IF(NFM_ued!Q$33=0,"",NFM_ued!Q$33/Q$13)</f>
        <v/>
      </c>
    </row>
    <row r="93" spans="1:17" x14ac:dyDescent="0.25">
      <c r="A93" s="179" t="s">
        <v>344</v>
      </c>
      <c r="B93" s="182" t="str">
        <f>IF(NFM_ued!B$70=0,"",NFM_ued!B$70/B$14)</f>
        <v/>
      </c>
      <c r="C93" s="182" t="str">
        <f>IF(NFM_ued!C$70=0,"",NFM_ued!C$70/C$14)</f>
        <v/>
      </c>
      <c r="D93" s="182" t="str">
        <f>IF(NFM_ued!D$70=0,"",NFM_ued!D$70/D$14)</f>
        <v/>
      </c>
      <c r="E93" s="182" t="str">
        <f>IF(NFM_ued!E$70=0,"",NFM_ued!E$70/E$14)</f>
        <v/>
      </c>
      <c r="F93" s="182" t="str">
        <f>IF(NFM_ued!F$70=0,"",NFM_ued!F$70/F$14)</f>
        <v/>
      </c>
      <c r="G93" s="182" t="str">
        <f>IF(NFM_ued!G$70=0,"",NFM_ued!G$70/G$14)</f>
        <v/>
      </c>
      <c r="H93" s="182" t="str">
        <f>IF(NFM_ued!H$70=0,"",NFM_ued!H$70/H$14)</f>
        <v/>
      </c>
      <c r="I93" s="182" t="str">
        <f>IF(NFM_ued!I$70=0,"",NFM_ued!I$70/I$14)</f>
        <v/>
      </c>
      <c r="J93" s="182" t="str">
        <f>IF(NFM_ued!J$70=0,"",NFM_ued!J$70/J$14)</f>
        <v/>
      </c>
      <c r="K93" s="182" t="str">
        <f>IF(NFM_ued!K$70=0,"",NFM_ued!K$70/K$14)</f>
        <v/>
      </c>
      <c r="L93" s="182" t="str">
        <f>IF(NFM_ued!L$70=0,"",NFM_ued!L$70/L$14)</f>
        <v/>
      </c>
      <c r="M93" s="182" t="str">
        <f>IF(NFM_ued!M$70=0,"",NFM_ued!M$70/M$14)</f>
        <v/>
      </c>
      <c r="N93" s="182" t="str">
        <f>IF(NFM_ued!N$70=0,"",NFM_ued!N$70/N$14)</f>
        <v/>
      </c>
      <c r="O93" s="182" t="str">
        <f>IF(NFM_ued!O$70=0,"",NFM_ued!O$70/O$14)</f>
        <v/>
      </c>
      <c r="P93" s="182" t="str">
        <f>IF(NFM_ued!P$70=0,"",NFM_ued!P$70/P$14)</f>
        <v/>
      </c>
      <c r="Q93" s="182" t="str">
        <f>IF(NFM_ued!Q$70=0,"",NFM_ued!Q$70/Q$14)</f>
        <v/>
      </c>
    </row>
    <row r="94" spans="1:17" x14ac:dyDescent="0.25">
      <c r="A94" s="108" t="s">
        <v>42</v>
      </c>
      <c r="B94" s="112" t="str">
        <f>IF(NFM_ued!B$112=0,"",NFM_ued!B$112/B$15)</f>
        <v/>
      </c>
      <c r="C94" s="112" t="str">
        <f>IF(NFM_ued!C$112=0,"",NFM_ued!C$112/C$15)</f>
        <v/>
      </c>
      <c r="D94" s="112" t="str">
        <f>IF(NFM_ued!D$112=0,"",NFM_ued!D$112/D$15)</f>
        <v/>
      </c>
      <c r="E94" s="112" t="str">
        <f>IF(NFM_ued!E$112=0,"",NFM_ued!E$112/E$15)</f>
        <v/>
      </c>
      <c r="F94" s="112" t="str">
        <f>IF(NFM_ued!F$112=0,"",NFM_ued!F$112/F$15)</f>
        <v/>
      </c>
      <c r="G94" s="112" t="str">
        <f>IF(NFM_ued!G$112=0,"",NFM_ued!G$112/G$15)</f>
        <v/>
      </c>
      <c r="H94" s="112" t="str">
        <f>IF(NFM_ued!H$112=0,"",NFM_ued!H$112/H$15)</f>
        <v/>
      </c>
      <c r="I94" s="112" t="str">
        <f>IF(NFM_ued!I$112=0,"",NFM_ued!I$112/I$15)</f>
        <v/>
      </c>
      <c r="J94" s="112" t="str">
        <f>IF(NFM_ued!J$112=0,"",NFM_ued!J$112/J$15)</f>
        <v/>
      </c>
      <c r="K94" s="112" t="str">
        <f>IF(NFM_ued!K$112=0,"",NFM_ued!K$112/K$15)</f>
        <v/>
      </c>
      <c r="L94" s="112" t="str">
        <f>IF(NFM_ued!L$112=0,"",NFM_ued!L$112/L$15)</f>
        <v/>
      </c>
      <c r="M94" s="112" t="str">
        <f>IF(NFM_ued!M$112=0,"",NFM_ued!M$112/M$15)</f>
        <v/>
      </c>
      <c r="N94" s="112" t="str">
        <f>IF(NFM_ued!N$112=0,"",NFM_ued!N$112/N$15)</f>
        <v/>
      </c>
      <c r="O94" s="112" t="str">
        <f>IF(NFM_ued!O$112=0,"",NFM_ued!O$112/O$15)</f>
        <v/>
      </c>
      <c r="P94" s="112" t="str">
        <f>IF(NFM_ued!P$112=0,"",NFM_ued!P$112/P$15)</f>
        <v/>
      </c>
      <c r="Q94" s="112" t="str">
        <f>IF(NFM_ued!Q$112=0,"",NFM_ued!Q$112/Q$15)</f>
        <v/>
      </c>
    </row>
    <row r="95" spans="1:17" x14ac:dyDescent="0.25">
      <c r="A95" s="39" t="s">
        <v>60</v>
      </c>
      <c r="B95" s="181" t="str">
        <f t="shared" ref="B95:Q95" si="57">IF(B$62=0,"",B$72/B$62)</f>
        <v/>
      </c>
      <c r="C95" s="181" t="str">
        <f t="shared" si="57"/>
        <v/>
      </c>
      <c r="D95" s="181" t="str">
        <f t="shared" si="57"/>
        <v/>
      </c>
      <c r="E95" s="181" t="str">
        <f t="shared" si="57"/>
        <v/>
      </c>
      <c r="F95" s="181" t="str">
        <f t="shared" si="57"/>
        <v/>
      </c>
      <c r="G95" s="181" t="str">
        <f t="shared" si="57"/>
        <v/>
      </c>
      <c r="H95" s="181" t="str">
        <f t="shared" si="57"/>
        <v/>
      </c>
      <c r="I95" s="181" t="str">
        <f t="shared" si="57"/>
        <v/>
      </c>
      <c r="J95" s="181" t="str">
        <f t="shared" si="57"/>
        <v/>
      </c>
      <c r="K95" s="181" t="str">
        <f t="shared" si="57"/>
        <v/>
      </c>
      <c r="L95" s="181" t="str">
        <f t="shared" si="57"/>
        <v/>
      </c>
      <c r="M95" s="181" t="str">
        <f t="shared" si="57"/>
        <v/>
      </c>
      <c r="N95" s="181" t="str">
        <f t="shared" si="57"/>
        <v/>
      </c>
      <c r="O95" s="181" t="str">
        <f t="shared" si="57"/>
        <v/>
      </c>
      <c r="P95" s="181" t="str">
        <f t="shared" si="57"/>
        <v/>
      </c>
      <c r="Q95" s="181" t="str">
        <f t="shared" si="57"/>
        <v/>
      </c>
    </row>
    <row r="96" spans="1:17" x14ac:dyDescent="0.25">
      <c r="A96" s="110" t="s">
        <v>44</v>
      </c>
      <c r="B96" s="109" t="str">
        <f t="shared" ref="B96:Q96" si="58">IF(B$63=0,"",B$73/B$63)</f>
        <v/>
      </c>
      <c r="C96" s="109" t="str">
        <f t="shared" si="58"/>
        <v/>
      </c>
      <c r="D96" s="109" t="str">
        <f t="shared" si="58"/>
        <v/>
      </c>
      <c r="E96" s="109" t="str">
        <f t="shared" si="58"/>
        <v/>
      </c>
      <c r="F96" s="109" t="str">
        <f t="shared" si="58"/>
        <v/>
      </c>
      <c r="G96" s="109" t="str">
        <f t="shared" si="58"/>
        <v/>
      </c>
      <c r="H96" s="109" t="str">
        <f t="shared" si="58"/>
        <v/>
      </c>
      <c r="I96" s="109" t="str">
        <f t="shared" si="58"/>
        <v/>
      </c>
      <c r="J96" s="109" t="str">
        <f t="shared" si="58"/>
        <v/>
      </c>
      <c r="K96" s="109" t="str">
        <f t="shared" si="58"/>
        <v/>
      </c>
      <c r="L96" s="109" t="str">
        <f t="shared" si="58"/>
        <v/>
      </c>
      <c r="M96" s="109" t="str">
        <f t="shared" si="58"/>
        <v/>
      </c>
      <c r="N96" s="109" t="str">
        <f t="shared" si="58"/>
        <v/>
      </c>
      <c r="O96" s="109" t="str">
        <f t="shared" si="58"/>
        <v/>
      </c>
      <c r="P96" s="109" t="str">
        <f t="shared" si="58"/>
        <v/>
      </c>
      <c r="Q96" s="109" t="str">
        <f t="shared" si="58"/>
        <v/>
      </c>
    </row>
    <row r="97" spans="1:17" x14ac:dyDescent="0.25">
      <c r="A97" s="180" t="s">
        <v>59</v>
      </c>
      <c r="B97" s="178" t="str">
        <f t="shared" ref="B97:Q97" si="59">IF(B$64=0,"",B$74/B$64)</f>
        <v/>
      </c>
      <c r="C97" s="178" t="str">
        <f t="shared" si="59"/>
        <v/>
      </c>
      <c r="D97" s="178" t="str">
        <f t="shared" si="59"/>
        <v/>
      </c>
      <c r="E97" s="178" t="str">
        <f t="shared" si="59"/>
        <v/>
      </c>
      <c r="F97" s="178" t="str">
        <f t="shared" si="59"/>
        <v/>
      </c>
      <c r="G97" s="178" t="str">
        <f t="shared" si="59"/>
        <v/>
      </c>
      <c r="H97" s="178" t="str">
        <f t="shared" si="59"/>
        <v/>
      </c>
      <c r="I97" s="178" t="str">
        <f t="shared" si="59"/>
        <v/>
      </c>
      <c r="J97" s="178" t="str">
        <f t="shared" si="59"/>
        <v/>
      </c>
      <c r="K97" s="178" t="str">
        <f t="shared" si="59"/>
        <v/>
      </c>
      <c r="L97" s="178" t="str">
        <f t="shared" si="59"/>
        <v/>
      </c>
      <c r="M97" s="178" t="str">
        <f t="shared" si="59"/>
        <v/>
      </c>
      <c r="N97" s="178" t="str">
        <f t="shared" si="59"/>
        <v/>
      </c>
      <c r="O97" s="178" t="str">
        <f t="shared" si="59"/>
        <v/>
      </c>
      <c r="P97" s="178" t="str">
        <f t="shared" si="59"/>
        <v/>
      </c>
      <c r="Q97" s="178" t="str">
        <f t="shared" si="59"/>
        <v/>
      </c>
    </row>
    <row r="98" spans="1:17" x14ac:dyDescent="0.25">
      <c r="A98" s="179" t="s">
        <v>43</v>
      </c>
      <c r="B98" s="178" t="str">
        <f t="shared" ref="B98:Q98" si="60">IF(B$65=0,"",B$75/B$65)</f>
        <v/>
      </c>
      <c r="C98" s="178" t="str">
        <f t="shared" si="60"/>
        <v/>
      </c>
      <c r="D98" s="178" t="str">
        <f t="shared" si="60"/>
        <v/>
      </c>
      <c r="E98" s="178" t="str">
        <f t="shared" si="60"/>
        <v/>
      </c>
      <c r="F98" s="178" t="str">
        <f t="shared" si="60"/>
        <v/>
      </c>
      <c r="G98" s="178" t="str">
        <f t="shared" si="60"/>
        <v/>
      </c>
      <c r="H98" s="178" t="str">
        <f t="shared" si="60"/>
        <v/>
      </c>
      <c r="I98" s="178" t="str">
        <f t="shared" si="60"/>
        <v/>
      </c>
      <c r="J98" s="178" t="str">
        <f t="shared" si="60"/>
        <v/>
      </c>
      <c r="K98" s="178" t="str">
        <f t="shared" si="60"/>
        <v/>
      </c>
      <c r="L98" s="178" t="str">
        <f t="shared" si="60"/>
        <v/>
      </c>
      <c r="M98" s="178" t="str">
        <f t="shared" si="60"/>
        <v/>
      </c>
      <c r="N98" s="178" t="str">
        <f t="shared" si="60"/>
        <v/>
      </c>
      <c r="O98" s="178" t="str">
        <f t="shared" si="60"/>
        <v/>
      </c>
      <c r="P98" s="178" t="str">
        <f t="shared" si="60"/>
        <v/>
      </c>
      <c r="Q98" s="178" t="str">
        <f t="shared" si="60"/>
        <v/>
      </c>
    </row>
    <row r="99" spans="1:17" x14ac:dyDescent="0.25">
      <c r="A99" s="179" t="s">
        <v>344</v>
      </c>
      <c r="B99" s="178" t="str">
        <f t="shared" ref="B99:Q99" si="61">IF(B$66=0,"",B$76/B$66)</f>
        <v/>
      </c>
      <c r="C99" s="178" t="str">
        <f t="shared" si="61"/>
        <v/>
      </c>
      <c r="D99" s="178" t="str">
        <f t="shared" si="61"/>
        <v/>
      </c>
      <c r="E99" s="178" t="str">
        <f t="shared" si="61"/>
        <v/>
      </c>
      <c r="F99" s="178" t="str">
        <f t="shared" si="61"/>
        <v/>
      </c>
      <c r="G99" s="178" t="str">
        <f t="shared" si="61"/>
        <v/>
      </c>
      <c r="H99" s="178" t="str">
        <f t="shared" si="61"/>
        <v/>
      </c>
      <c r="I99" s="178" t="str">
        <f t="shared" si="61"/>
        <v/>
      </c>
      <c r="J99" s="178" t="str">
        <f t="shared" si="61"/>
        <v/>
      </c>
      <c r="K99" s="178" t="str">
        <f t="shared" si="61"/>
        <v/>
      </c>
      <c r="L99" s="178" t="str">
        <f t="shared" si="61"/>
        <v/>
      </c>
      <c r="M99" s="178" t="str">
        <f t="shared" si="61"/>
        <v/>
      </c>
      <c r="N99" s="178" t="str">
        <f t="shared" si="61"/>
        <v/>
      </c>
      <c r="O99" s="178" t="str">
        <f t="shared" si="61"/>
        <v/>
      </c>
      <c r="P99" s="178" t="str">
        <f t="shared" si="61"/>
        <v/>
      </c>
      <c r="Q99" s="178" t="str">
        <f t="shared" si="61"/>
        <v/>
      </c>
    </row>
    <row r="100" spans="1:17" x14ac:dyDescent="0.25">
      <c r="A100" s="108" t="s">
        <v>42</v>
      </c>
      <c r="B100" s="107" t="str">
        <f t="shared" ref="B100:Q100" si="62">IF(B$67=0,"",B$77/B$67)</f>
        <v/>
      </c>
      <c r="C100" s="107" t="str">
        <f t="shared" si="62"/>
        <v/>
      </c>
      <c r="D100" s="107" t="str">
        <f t="shared" si="62"/>
        <v/>
      </c>
      <c r="E100" s="107" t="str">
        <f t="shared" si="62"/>
        <v/>
      </c>
      <c r="F100" s="107" t="str">
        <f t="shared" si="62"/>
        <v/>
      </c>
      <c r="G100" s="107" t="str">
        <f t="shared" si="62"/>
        <v/>
      </c>
      <c r="H100" s="107" t="str">
        <f t="shared" si="62"/>
        <v/>
      </c>
      <c r="I100" s="107" t="str">
        <f t="shared" si="62"/>
        <v/>
      </c>
      <c r="J100" s="107" t="str">
        <f t="shared" si="62"/>
        <v/>
      </c>
      <c r="K100" s="107" t="str">
        <f t="shared" si="62"/>
        <v/>
      </c>
      <c r="L100" s="107" t="str">
        <f t="shared" si="62"/>
        <v/>
      </c>
      <c r="M100" s="107" t="str">
        <f t="shared" si="62"/>
        <v/>
      </c>
      <c r="N100" s="107" t="str">
        <f t="shared" si="62"/>
        <v/>
      </c>
      <c r="O100" s="107" t="str">
        <f t="shared" si="62"/>
        <v/>
      </c>
      <c r="P100" s="107" t="str">
        <f t="shared" si="62"/>
        <v/>
      </c>
      <c r="Q100" s="107" t="str">
        <f t="shared" si="62"/>
        <v/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4" tint="0.79998168889431442"/>
    <pageSetUpPr fitToPage="1"/>
  </sheetPr>
  <dimension ref="A1:Q25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360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98" t="s">
        <v>127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4" spans="1:17" x14ac:dyDescent="0.25">
      <c r="A4" s="164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</row>
    <row r="5" spans="1:17" ht="12.75" x14ac:dyDescent="0.25">
      <c r="A5" s="97" t="s">
        <v>44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152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151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84" t="s">
        <v>30</v>
      </c>
      <c r="B27" s="208">
        <v>0</v>
      </c>
      <c r="C27" s="208">
        <v>0</v>
      </c>
      <c r="D27" s="208">
        <v>0</v>
      </c>
      <c r="E27" s="208">
        <v>0</v>
      </c>
      <c r="F27" s="208">
        <v>0</v>
      </c>
      <c r="G27" s="208">
        <v>0</v>
      </c>
      <c r="H27" s="208">
        <v>0</v>
      </c>
      <c r="I27" s="208">
        <v>0</v>
      </c>
      <c r="J27" s="208">
        <v>0</v>
      </c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</row>
    <row r="28" spans="1:17" x14ac:dyDescent="0.25">
      <c r="A28" s="84" t="s">
        <v>125</v>
      </c>
      <c r="B28" s="208">
        <v>0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</row>
    <row r="29" spans="1:17" x14ac:dyDescent="0.25">
      <c r="A29" s="84" t="s">
        <v>29</v>
      </c>
      <c r="B29" s="208">
        <v>0</v>
      </c>
      <c r="C29" s="208">
        <v>0</v>
      </c>
      <c r="D29" s="208">
        <v>0</v>
      </c>
      <c r="E29" s="208">
        <v>0</v>
      </c>
      <c r="F29" s="208">
        <v>0</v>
      </c>
      <c r="G29" s="208">
        <v>0</v>
      </c>
      <c r="H29" s="208">
        <v>0</v>
      </c>
      <c r="I29" s="208">
        <v>0</v>
      </c>
      <c r="J29" s="208">
        <v>0</v>
      </c>
      <c r="K29" s="208">
        <v>0</v>
      </c>
      <c r="L29" s="208">
        <v>0</v>
      </c>
      <c r="M29" s="208">
        <v>0</v>
      </c>
      <c r="N29" s="208">
        <v>0</v>
      </c>
      <c r="O29" s="208">
        <v>0</v>
      </c>
      <c r="P29" s="208">
        <v>0</v>
      </c>
      <c r="Q29" s="208">
        <v>0</v>
      </c>
    </row>
    <row r="30" spans="1:17" x14ac:dyDescent="0.25">
      <c r="A30" s="84" t="s">
        <v>26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</row>
    <row r="31" spans="1:17" x14ac:dyDescent="0.25">
      <c r="A31" s="82" t="s">
        <v>21</v>
      </c>
      <c r="B31" s="207">
        <v>0</v>
      </c>
      <c r="C31" s="207">
        <v>0</v>
      </c>
      <c r="D31" s="207">
        <v>0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</row>
    <row r="32" spans="1:17" x14ac:dyDescent="0.25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</row>
    <row r="33" spans="1:17" ht="12.75" x14ac:dyDescent="0.25">
      <c r="A33" s="97" t="s">
        <v>43</v>
      </c>
      <c r="B33" s="96">
        <v>0</v>
      </c>
      <c r="C33" s="96">
        <v>0</v>
      </c>
      <c r="D33" s="96">
        <v>0</v>
      </c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</row>
    <row r="34" spans="1:17" x14ac:dyDescent="0.25">
      <c r="A34" s="132" t="s">
        <v>83</v>
      </c>
      <c r="B34" s="160">
        <v>0</v>
      </c>
      <c r="C34" s="160">
        <v>0</v>
      </c>
      <c r="D34" s="160">
        <v>0</v>
      </c>
      <c r="E34" s="160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0</v>
      </c>
      <c r="O34" s="160">
        <v>0</v>
      </c>
      <c r="P34" s="160">
        <v>0</v>
      </c>
      <c r="Q34" s="160">
        <v>0</v>
      </c>
    </row>
    <row r="35" spans="1:17" x14ac:dyDescent="0.25">
      <c r="A35" s="76" t="s">
        <v>82</v>
      </c>
      <c r="B35" s="159">
        <v>0</v>
      </c>
      <c r="C35" s="159">
        <v>0</v>
      </c>
      <c r="D35" s="159">
        <v>0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59">
        <v>0</v>
      </c>
      <c r="P35" s="159">
        <v>0</v>
      </c>
      <c r="Q35" s="159">
        <v>0</v>
      </c>
    </row>
    <row r="36" spans="1:17" x14ac:dyDescent="0.25">
      <c r="A36" s="76" t="s">
        <v>81</v>
      </c>
      <c r="B36" s="159">
        <v>0</v>
      </c>
      <c r="C36" s="159">
        <v>0</v>
      </c>
      <c r="D36" s="159">
        <v>0</v>
      </c>
      <c r="E36" s="159">
        <v>0</v>
      </c>
      <c r="F36" s="159">
        <v>0</v>
      </c>
      <c r="G36" s="159">
        <v>0</v>
      </c>
      <c r="H36" s="159">
        <v>0</v>
      </c>
      <c r="I36" s="159">
        <v>0</v>
      </c>
      <c r="J36" s="159">
        <v>0</v>
      </c>
      <c r="K36" s="159">
        <v>0</v>
      </c>
      <c r="L36" s="159">
        <v>0</v>
      </c>
      <c r="M36" s="159">
        <v>0</v>
      </c>
      <c r="N36" s="159">
        <v>0</v>
      </c>
      <c r="O36" s="159">
        <v>0</v>
      </c>
      <c r="P36" s="159">
        <v>0</v>
      </c>
      <c r="Q36" s="159">
        <v>0</v>
      </c>
    </row>
    <row r="37" spans="1:17" x14ac:dyDescent="0.25">
      <c r="A37" s="76" t="s">
        <v>80</v>
      </c>
      <c r="B37" s="159">
        <v>0</v>
      </c>
      <c r="C37" s="159">
        <v>0</v>
      </c>
      <c r="D37" s="159">
        <v>0</v>
      </c>
      <c r="E37" s="159">
        <v>0</v>
      </c>
      <c r="F37" s="159">
        <v>0</v>
      </c>
      <c r="G37" s="159">
        <v>0</v>
      </c>
      <c r="H37" s="159">
        <v>0</v>
      </c>
      <c r="I37" s="159">
        <v>0</v>
      </c>
      <c r="J37" s="159">
        <v>0</v>
      </c>
      <c r="K37" s="159">
        <v>0</v>
      </c>
      <c r="L37" s="159">
        <v>0</v>
      </c>
      <c r="M37" s="159">
        <v>0</v>
      </c>
      <c r="N37" s="159">
        <v>0</v>
      </c>
      <c r="O37" s="159">
        <v>0</v>
      </c>
      <c r="P37" s="159">
        <v>0</v>
      </c>
      <c r="Q37" s="159">
        <v>0</v>
      </c>
    </row>
    <row r="38" spans="1:17" x14ac:dyDescent="0.25">
      <c r="A38" s="129" t="s">
        <v>79</v>
      </c>
      <c r="B38" s="158">
        <v>0</v>
      </c>
      <c r="C38" s="158">
        <v>0</v>
      </c>
      <c r="D38" s="158">
        <v>0</v>
      </c>
      <c r="E38" s="158">
        <v>0</v>
      </c>
      <c r="F38" s="158">
        <v>0</v>
      </c>
      <c r="G38" s="158">
        <v>0</v>
      </c>
      <c r="H38" s="158">
        <v>0</v>
      </c>
      <c r="I38" s="158">
        <v>0</v>
      </c>
      <c r="J38" s="158">
        <v>0</v>
      </c>
      <c r="K38" s="158">
        <v>0</v>
      </c>
      <c r="L38" s="158">
        <v>0</v>
      </c>
      <c r="M38" s="158">
        <v>0</v>
      </c>
      <c r="N38" s="158">
        <v>0</v>
      </c>
      <c r="O38" s="158">
        <v>0</v>
      </c>
      <c r="P38" s="158">
        <v>0</v>
      </c>
      <c r="Q38" s="158">
        <v>0</v>
      </c>
    </row>
    <row r="39" spans="1:17" x14ac:dyDescent="0.25">
      <c r="A39" s="92" t="s">
        <v>125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1:17" x14ac:dyDescent="0.25">
      <c r="A40" s="92" t="s">
        <v>26</v>
      </c>
      <c r="B40" s="91">
        <v>0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1:17" x14ac:dyDescent="0.25">
      <c r="A41" s="92" t="s">
        <v>126</v>
      </c>
      <c r="B41" s="91">
        <v>0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</row>
    <row r="42" spans="1:17" x14ac:dyDescent="0.25">
      <c r="A42" s="92" t="s">
        <v>21</v>
      </c>
      <c r="B42" s="157">
        <v>0</v>
      </c>
      <c r="C42" s="157">
        <v>0</v>
      </c>
      <c r="D42" s="157">
        <v>0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</row>
    <row r="43" spans="1:17" x14ac:dyDescent="0.25">
      <c r="A43" s="156" t="s">
        <v>150</v>
      </c>
      <c r="B43" s="204">
        <v>0</v>
      </c>
      <c r="C43" s="204">
        <v>0</v>
      </c>
      <c r="D43" s="204">
        <v>0</v>
      </c>
      <c r="E43" s="204">
        <v>0</v>
      </c>
      <c r="F43" s="204">
        <v>0</v>
      </c>
      <c r="G43" s="204">
        <v>0</v>
      </c>
      <c r="H43" s="204">
        <v>0</v>
      </c>
      <c r="I43" s="204">
        <v>0</v>
      </c>
      <c r="J43" s="204">
        <v>0</v>
      </c>
      <c r="K43" s="204">
        <v>0</v>
      </c>
      <c r="L43" s="204">
        <v>0</v>
      </c>
      <c r="M43" s="204">
        <v>0</v>
      </c>
      <c r="N43" s="204">
        <v>0</v>
      </c>
      <c r="O43" s="204">
        <v>0</v>
      </c>
      <c r="P43" s="204">
        <v>0</v>
      </c>
      <c r="Q43" s="204">
        <v>0</v>
      </c>
    </row>
    <row r="44" spans="1:17" x14ac:dyDescent="0.25">
      <c r="A44" s="156" t="s">
        <v>148</v>
      </c>
      <c r="B44" s="206">
        <v>0</v>
      </c>
      <c r="C44" s="206">
        <v>0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N44" s="206">
        <v>0</v>
      </c>
      <c r="O44" s="206">
        <v>0</v>
      </c>
      <c r="P44" s="206">
        <v>0</v>
      </c>
      <c r="Q44" s="206">
        <v>0</v>
      </c>
    </row>
    <row r="45" spans="1:17" x14ac:dyDescent="0.25">
      <c r="A45" s="152" t="s">
        <v>164</v>
      </c>
      <c r="B45" s="151">
        <v>0</v>
      </c>
      <c r="C45" s="151">
        <v>0</v>
      </c>
      <c r="D45" s="151">
        <v>0</v>
      </c>
      <c r="E45" s="151">
        <v>0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v>0</v>
      </c>
      <c r="Q45" s="151">
        <v>0</v>
      </c>
    </row>
    <row r="46" spans="1:17" x14ac:dyDescent="0.25">
      <c r="A46" s="154" t="s">
        <v>30</v>
      </c>
      <c r="B46" s="205">
        <v>0</v>
      </c>
      <c r="C46" s="205">
        <v>0</v>
      </c>
      <c r="D46" s="205">
        <v>0</v>
      </c>
      <c r="E46" s="205">
        <v>0</v>
      </c>
      <c r="F46" s="205">
        <v>0</v>
      </c>
      <c r="G46" s="205">
        <v>0</v>
      </c>
      <c r="H46" s="205">
        <v>0</v>
      </c>
      <c r="I46" s="205">
        <v>0</v>
      </c>
      <c r="J46" s="205">
        <v>0</v>
      </c>
      <c r="K46" s="205">
        <v>0</v>
      </c>
      <c r="L46" s="205">
        <v>0</v>
      </c>
      <c r="M46" s="205">
        <v>0</v>
      </c>
      <c r="N46" s="205">
        <v>0</v>
      </c>
      <c r="O46" s="205">
        <v>0</v>
      </c>
      <c r="P46" s="205">
        <v>0</v>
      </c>
      <c r="Q46" s="205">
        <v>0</v>
      </c>
    </row>
    <row r="47" spans="1:17" x14ac:dyDescent="0.25">
      <c r="A47" s="154" t="s">
        <v>125</v>
      </c>
      <c r="B47" s="205">
        <v>0</v>
      </c>
      <c r="C47" s="205">
        <v>0</v>
      </c>
      <c r="D47" s="205">
        <v>0</v>
      </c>
      <c r="E47" s="205">
        <v>0</v>
      </c>
      <c r="F47" s="205">
        <v>0</v>
      </c>
      <c r="G47" s="205">
        <v>0</v>
      </c>
      <c r="H47" s="205">
        <v>0</v>
      </c>
      <c r="I47" s="205">
        <v>0</v>
      </c>
      <c r="J47" s="205">
        <v>0</v>
      </c>
      <c r="K47" s="205">
        <v>0</v>
      </c>
      <c r="L47" s="205">
        <v>0</v>
      </c>
      <c r="M47" s="205">
        <v>0</v>
      </c>
      <c r="N47" s="205">
        <v>0</v>
      </c>
      <c r="O47" s="205">
        <v>0</v>
      </c>
      <c r="P47" s="205">
        <v>0</v>
      </c>
      <c r="Q47" s="205">
        <v>0</v>
      </c>
    </row>
    <row r="48" spans="1:17" x14ac:dyDescent="0.25">
      <c r="A48" s="154" t="s">
        <v>29</v>
      </c>
      <c r="B48" s="205">
        <v>0</v>
      </c>
      <c r="C48" s="205">
        <v>0</v>
      </c>
      <c r="D48" s="205">
        <v>0</v>
      </c>
      <c r="E48" s="205">
        <v>0</v>
      </c>
      <c r="F48" s="205">
        <v>0</v>
      </c>
      <c r="G48" s="205">
        <v>0</v>
      </c>
      <c r="H48" s="205">
        <v>0</v>
      </c>
      <c r="I48" s="205">
        <v>0</v>
      </c>
      <c r="J48" s="205">
        <v>0</v>
      </c>
      <c r="K48" s="205">
        <v>0</v>
      </c>
      <c r="L48" s="205">
        <v>0</v>
      </c>
      <c r="M48" s="205">
        <v>0</v>
      </c>
      <c r="N48" s="205">
        <v>0</v>
      </c>
      <c r="O48" s="205">
        <v>0</v>
      </c>
      <c r="P48" s="205">
        <v>0</v>
      </c>
      <c r="Q48" s="205">
        <v>0</v>
      </c>
    </row>
    <row r="49" spans="1:17" x14ac:dyDescent="0.25">
      <c r="A49" s="154" t="s">
        <v>26</v>
      </c>
      <c r="B49" s="205">
        <v>0</v>
      </c>
      <c r="C49" s="205">
        <v>0</v>
      </c>
      <c r="D49" s="205">
        <v>0</v>
      </c>
      <c r="E49" s="205">
        <v>0</v>
      </c>
      <c r="F49" s="205">
        <v>0</v>
      </c>
      <c r="G49" s="205">
        <v>0</v>
      </c>
      <c r="H49" s="205">
        <v>0</v>
      </c>
      <c r="I49" s="205">
        <v>0</v>
      </c>
      <c r="J49" s="205">
        <v>0</v>
      </c>
      <c r="K49" s="205">
        <v>0</v>
      </c>
      <c r="L49" s="205">
        <v>0</v>
      </c>
      <c r="M49" s="205">
        <v>0</v>
      </c>
      <c r="N49" s="205">
        <v>0</v>
      </c>
      <c r="O49" s="205">
        <v>0</v>
      </c>
      <c r="P49" s="205">
        <v>0</v>
      </c>
      <c r="Q49" s="205">
        <v>0</v>
      </c>
    </row>
    <row r="50" spans="1:17" x14ac:dyDescent="0.25">
      <c r="A50" s="152" t="s">
        <v>163</v>
      </c>
      <c r="B50" s="151">
        <v>0</v>
      </c>
      <c r="C50" s="151">
        <v>0</v>
      </c>
      <c r="D50" s="151">
        <v>0</v>
      </c>
      <c r="E50" s="151">
        <v>0</v>
      </c>
      <c r="F50" s="151">
        <v>0</v>
      </c>
      <c r="G50" s="151">
        <v>0</v>
      </c>
      <c r="H50" s="151">
        <v>0</v>
      </c>
      <c r="I50" s="151">
        <v>0</v>
      </c>
      <c r="J50" s="151">
        <v>0</v>
      </c>
      <c r="K50" s="151">
        <v>0</v>
      </c>
      <c r="L50" s="151">
        <v>0</v>
      </c>
      <c r="M50" s="151">
        <v>0</v>
      </c>
      <c r="N50" s="151">
        <v>0</v>
      </c>
      <c r="O50" s="151">
        <v>0</v>
      </c>
      <c r="P50" s="151">
        <v>0</v>
      </c>
      <c r="Q50" s="151">
        <v>0</v>
      </c>
    </row>
    <row r="51" spans="1:17" x14ac:dyDescent="0.25">
      <c r="A51" s="156" t="s">
        <v>147</v>
      </c>
      <c r="B51" s="206">
        <v>0</v>
      </c>
      <c r="C51" s="206">
        <v>0</v>
      </c>
      <c r="D51" s="206">
        <v>0</v>
      </c>
      <c r="E51" s="206">
        <v>0</v>
      </c>
      <c r="F51" s="206">
        <v>0</v>
      </c>
      <c r="G51" s="206">
        <v>0</v>
      </c>
      <c r="H51" s="206">
        <v>0</v>
      </c>
      <c r="I51" s="206">
        <v>0</v>
      </c>
      <c r="J51" s="206">
        <v>0</v>
      </c>
      <c r="K51" s="206">
        <v>0</v>
      </c>
      <c r="L51" s="206">
        <v>0</v>
      </c>
      <c r="M51" s="206">
        <v>0</v>
      </c>
      <c r="N51" s="206">
        <v>0</v>
      </c>
      <c r="O51" s="206">
        <v>0</v>
      </c>
      <c r="P51" s="206">
        <v>0</v>
      </c>
      <c r="Q51" s="206">
        <v>0</v>
      </c>
    </row>
    <row r="52" spans="1:17" x14ac:dyDescent="0.25">
      <c r="A52" s="152" t="s">
        <v>162</v>
      </c>
      <c r="B52" s="151">
        <v>0</v>
      </c>
      <c r="C52" s="151">
        <v>0</v>
      </c>
      <c r="D52" s="151">
        <v>0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1">
        <v>0</v>
      </c>
      <c r="P52" s="151">
        <v>0</v>
      </c>
      <c r="Q52" s="151">
        <v>0</v>
      </c>
    </row>
    <row r="53" spans="1:17" x14ac:dyDescent="0.25">
      <c r="A53" s="154" t="s">
        <v>30</v>
      </c>
      <c r="B53" s="153">
        <v>0</v>
      </c>
      <c r="C53" s="153">
        <v>0</v>
      </c>
      <c r="D53" s="153">
        <v>0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3">
        <v>0</v>
      </c>
      <c r="P53" s="153">
        <v>0</v>
      </c>
      <c r="Q53" s="153">
        <v>0</v>
      </c>
    </row>
    <row r="54" spans="1:17" x14ac:dyDescent="0.25">
      <c r="A54" s="154" t="s">
        <v>125</v>
      </c>
      <c r="B54" s="153">
        <v>0</v>
      </c>
      <c r="C54" s="153">
        <v>0</v>
      </c>
      <c r="D54" s="153">
        <v>0</v>
      </c>
      <c r="E54" s="153">
        <v>0</v>
      </c>
      <c r="F54" s="153">
        <v>0</v>
      </c>
      <c r="G54" s="153">
        <v>0</v>
      </c>
      <c r="H54" s="153">
        <v>0</v>
      </c>
      <c r="I54" s="153">
        <v>0</v>
      </c>
      <c r="J54" s="153">
        <v>0</v>
      </c>
      <c r="K54" s="153">
        <v>0</v>
      </c>
      <c r="L54" s="153">
        <v>0</v>
      </c>
      <c r="M54" s="153">
        <v>0</v>
      </c>
      <c r="N54" s="153">
        <v>0</v>
      </c>
      <c r="O54" s="153">
        <v>0</v>
      </c>
      <c r="P54" s="153">
        <v>0</v>
      </c>
      <c r="Q54" s="153">
        <v>0</v>
      </c>
    </row>
    <row r="55" spans="1:17" x14ac:dyDescent="0.25">
      <c r="A55" s="154" t="s">
        <v>26</v>
      </c>
      <c r="B55" s="153">
        <v>0</v>
      </c>
      <c r="C55" s="153">
        <v>0</v>
      </c>
      <c r="D55" s="153">
        <v>0</v>
      </c>
      <c r="E55" s="153">
        <v>0</v>
      </c>
      <c r="F55" s="153">
        <v>0</v>
      </c>
      <c r="G55" s="153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3">
        <v>0</v>
      </c>
      <c r="P55" s="153">
        <v>0</v>
      </c>
      <c r="Q55" s="153">
        <v>0</v>
      </c>
    </row>
    <row r="56" spans="1:17" x14ac:dyDescent="0.25">
      <c r="A56" s="152" t="s">
        <v>161</v>
      </c>
      <c r="B56" s="151">
        <v>0</v>
      </c>
      <c r="C56" s="151">
        <v>0</v>
      </c>
      <c r="D56" s="151">
        <v>0</v>
      </c>
      <c r="E56" s="151">
        <v>0</v>
      </c>
      <c r="F56" s="151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1">
        <v>0</v>
      </c>
      <c r="P56" s="151">
        <v>0</v>
      </c>
      <c r="Q56" s="151">
        <v>0</v>
      </c>
    </row>
    <row r="57" spans="1:17" x14ac:dyDescent="0.25">
      <c r="A57" s="150" t="s">
        <v>33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31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30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125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29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28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26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25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86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0" t="s">
        <v>22</v>
      </c>
      <c r="B66" s="87">
        <v>0</v>
      </c>
      <c r="C66" s="87">
        <v>0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</row>
    <row r="67" spans="1:17" x14ac:dyDescent="0.25">
      <c r="A67" s="149" t="s">
        <v>160</v>
      </c>
      <c r="B67" s="148">
        <v>0</v>
      </c>
      <c r="C67" s="148">
        <v>0</v>
      </c>
      <c r="D67" s="148">
        <v>0</v>
      </c>
      <c r="E67" s="148">
        <v>0</v>
      </c>
      <c r="F67" s="148">
        <v>0</v>
      </c>
      <c r="G67" s="148">
        <v>0</v>
      </c>
      <c r="H67" s="148">
        <v>0</v>
      </c>
      <c r="I67" s="148">
        <v>0</v>
      </c>
      <c r="J67" s="148">
        <v>0</v>
      </c>
      <c r="K67" s="148">
        <v>0</v>
      </c>
      <c r="L67" s="148">
        <v>0</v>
      </c>
      <c r="M67" s="148">
        <v>0</v>
      </c>
      <c r="N67" s="148">
        <v>0</v>
      </c>
      <c r="O67" s="148">
        <v>0</v>
      </c>
      <c r="P67" s="148">
        <v>0</v>
      </c>
      <c r="Q67" s="148">
        <v>0</v>
      </c>
    </row>
    <row r="68" spans="1:17" hidden="1" x14ac:dyDescent="0.25">
      <c r="A68" s="196"/>
      <c r="B68" s="196"/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</row>
    <row r="69" spans="1:17" x14ac:dyDescent="0.25">
      <c r="A69" s="196"/>
      <c r="B69" s="196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</row>
    <row r="70" spans="1:17" ht="12.75" x14ac:dyDescent="0.25">
      <c r="A70" s="97" t="s">
        <v>344</v>
      </c>
      <c r="B70" s="96">
        <v>0</v>
      </c>
      <c r="C70" s="96">
        <v>0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96">
        <v>0</v>
      </c>
      <c r="P70" s="96">
        <v>0</v>
      </c>
      <c r="Q70" s="96">
        <v>0</v>
      </c>
    </row>
    <row r="71" spans="1:17" x14ac:dyDescent="0.25">
      <c r="A71" s="132" t="s">
        <v>83</v>
      </c>
      <c r="B71" s="160">
        <v>0</v>
      </c>
      <c r="C71" s="160">
        <v>0</v>
      </c>
      <c r="D71" s="160">
        <v>0</v>
      </c>
      <c r="E71" s="160">
        <v>0</v>
      </c>
      <c r="F71" s="160">
        <v>0</v>
      </c>
      <c r="G71" s="160">
        <v>0</v>
      </c>
      <c r="H71" s="160">
        <v>0</v>
      </c>
      <c r="I71" s="160">
        <v>0</v>
      </c>
      <c r="J71" s="160">
        <v>0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</row>
    <row r="72" spans="1:17" x14ac:dyDescent="0.25">
      <c r="A72" s="76" t="s">
        <v>82</v>
      </c>
      <c r="B72" s="159">
        <v>0</v>
      </c>
      <c r="C72" s="159">
        <v>0</v>
      </c>
      <c r="D72" s="159">
        <v>0</v>
      </c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0</v>
      </c>
      <c r="K72" s="159">
        <v>0</v>
      </c>
      <c r="L72" s="159">
        <v>0</v>
      </c>
      <c r="M72" s="159">
        <v>0</v>
      </c>
      <c r="N72" s="159">
        <v>0</v>
      </c>
      <c r="O72" s="159">
        <v>0</v>
      </c>
      <c r="P72" s="159">
        <v>0</v>
      </c>
      <c r="Q72" s="159">
        <v>0</v>
      </c>
    </row>
    <row r="73" spans="1:17" x14ac:dyDescent="0.25">
      <c r="A73" s="76" t="s">
        <v>81</v>
      </c>
      <c r="B73" s="159">
        <v>0</v>
      </c>
      <c r="C73" s="159">
        <v>0</v>
      </c>
      <c r="D73" s="159">
        <v>0</v>
      </c>
      <c r="E73" s="159">
        <v>0</v>
      </c>
      <c r="F73" s="159">
        <v>0</v>
      </c>
      <c r="G73" s="159">
        <v>0</v>
      </c>
      <c r="H73" s="159">
        <v>0</v>
      </c>
      <c r="I73" s="159">
        <v>0</v>
      </c>
      <c r="J73" s="159">
        <v>0</v>
      </c>
      <c r="K73" s="159">
        <v>0</v>
      </c>
      <c r="L73" s="159">
        <v>0</v>
      </c>
      <c r="M73" s="159">
        <v>0</v>
      </c>
      <c r="N73" s="159">
        <v>0</v>
      </c>
      <c r="O73" s="159">
        <v>0</v>
      </c>
      <c r="P73" s="159">
        <v>0</v>
      </c>
      <c r="Q73" s="159">
        <v>0</v>
      </c>
    </row>
    <row r="74" spans="1:17" x14ac:dyDescent="0.25">
      <c r="A74" s="76" t="s">
        <v>80</v>
      </c>
      <c r="B74" s="159">
        <v>0</v>
      </c>
      <c r="C74" s="159">
        <v>0</v>
      </c>
      <c r="D74" s="159">
        <v>0</v>
      </c>
      <c r="E74" s="159">
        <v>0</v>
      </c>
      <c r="F74" s="159">
        <v>0</v>
      </c>
      <c r="G74" s="159">
        <v>0</v>
      </c>
      <c r="H74" s="159">
        <v>0</v>
      </c>
      <c r="I74" s="159">
        <v>0</v>
      </c>
      <c r="J74" s="159">
        <v>0</v>
      </c>
      <c r="K74" s="159">
        <v>0</v>
      </c>
      <c r="L74" s="159">
        <v>0</v>
      </c>
      <c r="M74" s="159">
        <v>0</v>
      </c>
      <c r="N74" s="159">
        <v>0</v>
      </c>
      <c r="O74" s="159">
        <v>0</v>
      </c>
      <c r="P74" s="159">
        <v>0</v>
      </c>
      <c r="Q74" s="159">
        <v>0</v>
      </c>
    </row>
    <row r="75" spans="1:17" x14ac:dyDescent="0.25">
      <c r="A75" s="129" t="s">
        <v>79</v>
      </c>
      <c r="B75" s="158">
        <v>0</v>
      </c>
      <c r="C75" s="158">
        <v>0</v>
      </c>
      <c r="D75" s="158">
        <v>0</v>
      </c>
      <c r="E75" s="158">
        <v>0</v>
      </c>
      <c r="F75" s="158">
        <v>0</v>
      </c>
      <c r="G75" s="158">
        <v>0</v>
      </c>
      <c r="H75" s="158">
        <v>0</v>
      </c>
      <c r="I75" s="158">
        <v>0</v>
      </c>
      <c r="J75" s="158">
        <v>0</v>
      </c>
      <c r="K75" s="158">
        <v>0</v>
      </c>
      <c r="L75" s="158">
        <v>0</v>
      </c>
      <c r="M75" s="158">
        <v>0</v>
      </c>
      <c r="N75" s="158">
        <v>0</v>
      </c>
      <c r="O75" s="158">
        <v>0</v>
      </c>
      <c r="P75" s="158">
        <v>0</v>
      </c>
      <c r="Q75" s="158">
        <v>0</v>
      </c>
    </row>
    <row r="76" spans="1:17" x14ac:dyDescent="0.25">
      <c r="A76" s="92" t="s">
        <v>125</v>
      </c>
      <c r="B76" s="91">
        <v>0</v>
      </c>
      <c r="C76" s="91">
        <v>0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</row>
    <row r="77" spans="1:17" x14ac:dyDescent="0.25">
      <c r="A77" s="92" t="s">
        <v>26</v>
      </c>
      <c r="B77" s="91">
        <v>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</row>
    <row r="78" spans="1:17" x14ac:dyDescent="0.25">
      <c r="A78" s="92" t="s">
        <v>126</v>
      </c>
      <c r="B78" s="91">
        <v>0</v>
      </c>
      <c r="C78" s="91">
        <v>0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  <c r="Q78" s="91">
        <v>0</v>
      </c>
    </row>
    <row r="79" spans="1:17" x14ac:dyDescent="0.25">
      <c r="A79" s="92" t="s">
        <v>21</v>
      </c>
      <c r="B79" s="157">
        <v>0</v>
      </c>
      <c r="C79" s="157">
        <v>0</v>
      </c>
      <c r="D79" s="157">
        <v>0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</row>
    <row r="80" spans="1:17" x14ac:dyDescent="0.25">
      <c r="A80" s="156" t="s">
        <v>149</v>
      </c>
      <c r="B80" s="204">
        <v>0</v>
      </c>
      <c r="C80" s="204">
        <v>0</v>
      </c>
      <c r="D80" s="204">
        <v>0</v>
      </c>
      <c r="E80" s="204">
        <v>0</v>
      </c>
      <c r="F80" s="204">
        <v>0</v>
      </c>
      <c r="G80" s="204">
        <v>0</v>
      </c>
      <c r="H80" s="204">
        <v>0</v>
      </c>
      <c r="I80" s="204">
        <v>0</v>
      </c>
      <c r="J80" s="204">
        <v>0</v>
      </c>
      <c r="K80" s="204">
        <v>0</v>
      </c>
      <c r="L80" s="204">
        <v>0</v>
      </c>
      <c r="M80" s="204">
        <v>0</v>
      </c>
      <c r="N80" s="204">
        <v>0</v>
      </c>
      <c r="O80" s="204">
        <v>0</v>
      </c>
      <c r="P80" s="204">
        <v>0</v>
      </c>
      <c r="Q80" s="204">
        <v>0</v>
      </c>
    </row>
    <row r="81" spans="1:17" x14ac:dyDescent="0.25">
      <c r="A81" s="152" t="s">
        <v>166</v>
      </c>
      <c r="B81" s="151">
        <v>0</v>
      </c>
      <c r="C81" s="151">
        <v>0</v>
      </c>
      <c r="D81" s="151">
        <v>0</v>
      </c>
      <c r="E81" s="151">
        <v>0</v>
      </c>
      <c r="F81" s="151">
        <v>0</v>
      </c>
      <c r="G81" s="151">
        <v>0</v>
      </c>
      <c r="H81" s="151">
        <v>0</v>
      </c>
      <c r="I81" s="151">
        <v>0</v>
      </c>
      <c r="J81" s="151">
        <v>0</v>
      </c>
      <c r="K81" s="151">
        <v>0</v>
      </c>
      <c r="L81" s="151">
        <v>0</v>
      </c>
      <c r="M81" s="151">
        <v>0</v>
      </c>
      <c r="N81" s="151">
        <v>0</v>
      </c>
      <c r="O81" s="151">
        <v>0</v>
      </c>
      <c r="P81" s="151">
        <v>0</v>
      </c>
      <c r="Q81" s="151">
        <v>0</v>
      </c>
    </row>
    <row r="82" spans="1:17" x14ac:dyDescent="0.25">
      <c r="A82" s="154" t="s">
        <v>30</v>
      </c>
      <c r="B82" s="153">
        <v>0</v>
      </c>
      <c r="C82" s="153">
        <v>0</v>
      </c>
      <c r="D82" s="153">
        <v>0</v>
      </c>
      <c r="E82" s="153">
        <v>0</v>
      </c>
      <c r="F82" s="153">
        <v>0</v>
      </c>
      <c r="G82" s="153">
        <v>0</v>
      </c>
      <c r="H82" s="153">
        <v>0</v>
      </c>
      <c r="I82" s="153">
        <v>0</v>
      </c>
      <c r="J82" s="153">
        <v>0</v>
      </c>
      <c r="K82" s="153">
        <v>0</v>
      </c>
      <c r="L82" s="153">
        <v>0</v>
      </c>
      <c r="M82" s="153">
        <v>0</v>
      </c>
      <c r="N82" s="153">
        <v>0</v>
      </c>
      <c r="O82" s="153">
        <v>0</v>
      </c>
      <c r="P82" s="153">
        <v>0</v>
      </c>
      <c r="Q82" s="153">
        <v>0</v>
      </c>
    </row>
    <row r="83" spans="1:17" x14ac:dyDescent="0.25">
      <c r="A83" s="154" t="s">
        <v>125</v>
      </c>
      <c r="B83" s="153">
        <v>0</v>
      </c>
      <c r="C83" s="153">
        <v>0</v>
      </c>
      <c r="D83" s="153">
        <v>0</v>
      </c>
      <c r="E83" s="153">
        <v>0</v>
      </c>
      <c r="F83" s="153">
        <v>0</v>
      </c>
      <c r="G83" s="153">
        <v>0</v>
      </c>
      <c r="H83" s="153">
        <v>0</v>
      </c>
      <c r="I83" s="153">
        <v>0</v>
      </c>
      <c r="J83" s="153">
        <v>0</v>
      </c>
      <c r="K83" s="153">
        <v>0</v>
      </c>
      <c r="L83" s="153">
        <v>0</v>
      </c>
      <c r="M83" s="153">
        <v>0</v>
      </c>
      <c r="N83" s="153">
        <v>0</v>
      </c>
      <c r="O83" s="153">
        <v>0</v>
      </c>
      <c r="P83" s="153">
        <v>0</v>
      </c>
      <c r="Q83" s="153">
        <v>0</v>
      </c>
    </row>
    <row r="84" spans="1:17" x14ac:dyDescent="0.25">
      <c r="A84" s="154" t="s">
        <v>29</v>
      </c>
      <c r="B84" s="153">
        <v>0</v>
      </c>
      <c r="C84" s="153">
        <v>0</v>
      </c>
      <c r="D84" s="153">
        <v>0</v>
      </c>
      <c r="E84" s="153">
        <v>0</v>
      </c>
      <c r="F84" s="153">
        <v>0</v>
      </c>
      <c r="G84" s="153">
        <v>0</v>
      </c>
      <c r="H84" s="153">
        <v>0</v>
      </c>
      <c r="I84" s="153">
        <v>0</v>
      </c>
      <c r="J84" s="153">
        <v>0</v>
      </c>
      <c r="K84" s="153">
        <v>0</v>
      </c>
      <c r="L84" s="153">
        <v>0</v>
      </c>
      <c r="M84" s="153">
        <v>0</v>
      </c>
      <c r="N84" s="153">
        <v>0</v>
      </c>
      <c r="O84" s="153">
        <v>0</v>
      </c>
      <c r="P84" s="153">
        <v>0</v>
      </c>
      <c r="Q84" s="153">
        <v>0</v>
      </c>
    </row>
    <row r="85" spans="1:17" x14ac:dyDescent="0.25">
      <c r="A85" s="154" t="s">
        <v>26</v>
      </c>
      <c r="B85" s="153">
        <v>0</v>
      </c>
      <c r="C85" s="153">
        <v>0</v>
      </c>
      <c r="D85" s="153">
        <v>0</v>
      </c>
      <c r="E85" s="153">
        <v>0</v>
      </c>
      <c r="F85" s="153">
        <v>0</v>
      </c>
      <c r="G85" s="153">
        <v>0</v>
      </c>
      <c r="H85" s="153">
        <v>0</v>
      </c>
      <c r="I85" s="153">
        <v>0</v>
      </c>
      <c r="J85" s="153">
        <v>0</v>
      </c>
      <c r="K85" s="153">
        <v>0</v>
      </c>
      <c r="L85" s="153">
        <v>0</v>
      </c>
      <c r="M85" s="153">
        <v>0</v>
      </c>
      <c r="N85" s="153">
        <v>0</v>
      </c>
      <c r="O85" s="153">
        <v>0</v>
      </c>
      <c r="P85" s="153">
        <v>0</v>
      </c>
      <c r="Q85" s="153">
        <v>0</v>
      </c>
    </row>
    <row r="86" spans="1:17" x14ac:dyDescent="0.25">
      <c r="A86" s="152" t="s">
        <v>165</v>
      </c>
      <c r="B86" s="151">
        <v>0</v>
      </c>
      <c r="C86" s="151">
        <v>0</v>
      </c>
      <c r="D86" s="151">
        <v>0</v>
      </c>
      <c r="E86" s="151">
        <v>0</v>
      </c>
      <c r="F86" s="151">
        <v>0</v>
      </c>
      <c r="G86" s="151">
        <v>0</v>
      </c>
      <c r="H86" s="151">
        <v>0</v>
      </c>
      <c r="I86" s="151">
        <v>0</v>
      </c>
      <c r="J86" s="151">
        <v>0</v>
      </c>
      <c r="K86" s="151">
        <v>0</v>
      </c>
      <c r="L86" s="151">
        <v>0</v>
      </c>
      <c r="M86" s="151">
        <v>0</v>
      </c>
      <c r="N86" s="151">
        <v>0</v>
      </c>
      <c r="O86" s="151">
        <v>0</v>
      </c>
      <c r="P86" s="151">
        <v>0</v>
      </c>
      <c r="Q86" s="151">
        <v>0</v>
      </c>
    </row>
    <row r="87" spans="1:17" x14ac:dyDescent="0.25">
      <c r="A87" s="156" t="s">
        <v>148</v>
      </c>
      <c r="B87" s="206">
        <v>0</v>
      </c>
      <c r="C87" s="206">
        <v>0</v>
      </c>
      <c r="D87" s="206">
        <v>0</v>
      </c>
      <c r="E87" s="206">
        <v>0</v>
      </c>
      <c r="F87" s="206">
        <v>0</v>
      </c>
      <c r="G87" s="206">
        <v>0</v>
      </c>
      <c r="H87" s="206">
        <v>0</v>
      </c>
      <c r="I87" s="206">
        <v>0</v>
      </c>
      <c r="J87" s="206">
        <v>0</v>
      </c>
      <c r="K87" s="206">
        <v>0</v>
      </c>
      <c r="L87" s="206">
        <v>0</v>
      </c>
      <c r="M87" s="206">
        <v>0</v>
      </c>
      <c r="N87" s="206">
        <v>0</v>
      </c>
      <c r="O87" s="206">
        <v>0</v>
      </c>
      <c r="P87" s="206">
        <v>0</v>
      </c>
      <c r="Q87" s="206">
        <v>0</v>
      </c>
    </row>
    <row r="88" spans="1:17" x14ac:dyDescent="0.25">
      <c r="A88" s="152" t="s">
        <v>164</v>
      </c>
      <c r="B88" s="151">
        <v>0</v>
      </c>
      <c r="C88" s="151">
        <v>0</v>
      </c>
      <c r="D88" s="151">
        <v>0</v>
      </c>
      <c r="E88" s="151">
        <v>0</v>
      </c>
      <c r="F88" s="151">
        <v>0</v>
      </c>
      <c r="G88" s="151">
        <v>0</v>
      </c>
      <c r="H88" s="151">
        <v>0</v>
      </c>
      <c r="I88" s="151">
        <v>0</v>
      </c>
      <c r="J88" s="151">
        <v>0</v>
      </c>
      <c r="K88" s="151">
        <v>0</v>
      </c>
      <c r="L88" s="151">
        <v>0</v>
      </c>
      <c r="M88" s="151">
        <v>0</v>
      </c>
      <c r="N88" s="151">
        <v>0</v>
      </c>
      <c r="O88" s="151">
        <v>0</v>
      </c>
      <c r="P88" s="151">
        <v>0</v>
      </c>
      <c r="Q88" s="151">
        <v>0</v>
      </c>
    </row>
    <row r="89" spans="1:17" x14ac:dyDescent="0.25">
      <c r="A89" s="154" t="s">
        <v>30</v>
      </c>
      <c r="B89" s="205">
        <v>0</v>
      </c>
      <c r="C89" s="205">
        <v>0</v>
      </c>
      <c r="D89" s="205">
        <v>0</v>
      </c>
      <c r="E89" s="205">
        <v>0</v>
      </c>
      <c r="F89" s="205">
        <v>0</v>
      </c>
      <c r="G89" s="205">
        <v>0</v>
      </c>
      <c r="H89" s="205">
        <v>0</v>
      </c>
      <c r="I89" s="205">
        <v>0</v>
      </c>
      <c r="J89" s="205">
        <v>0</v>
      </c>
      <c r="K89" s="205">
        <v>0</v>
      </c>
      <c r="L89" s="205">
        <v>0</v>
      </c>
      <c r="M89" s="205">
        <v>0</v>
      </c>
      <c r="N89" s="205">
        <v>0</v>
      </c>
      <c r="O89" s="205">
        <v>0</v>
      </c>
      <c r="P89" s="205">
        <v>0</v>
      </c>
      <c r="Q89" s="205">
        <v>0</v>
      </c>
    </row>
    <row r="90" spans="1:17" x14ac:dyDescent="0.25">
      <c r="A90" s="154" t="s">
        <v>125</v>
      </c>
      <c r="B90" s="205">
        <v>0</v>
      </c>
      <c r="C90" s="205">
        <v>0</v>
      </c>
      <c r="D90" s="205">
        <v>0</v>
      </c>
      <c r="E90" s="205">
        <v>0</v>
      </c>
      <c r="F90" s="205">
        <v>0</v>
      </c>
      <c r="G90" s="205">
        <v>0</v>
      </c>
      <c r="H90" s="205">
        <v>0</v>
      </c>
      <c r="I90" s="205">
        <v>0</v>
      </c>
      <c r="J90" s="205">
        <v>0</v>
      </c>
      <c r="K90" s="205">
        <v>0</v>
      </c>
      <c r="L90" s="205">
        <v>0</v>
      </c>
      <c r="M90" s="205">
        <v>0</v>
      </c>
      <c r="N90" s="205">
        <v>0</v>
      </c>
      <c r="O90" s="205">
        <v>0</v>
      </c>
      <c r="P90" s="205">
        <v>0</v>
      </c>
      <c r="Q90" s="205">
        <v>0</v>
      </c>
    </row>
    <row r="91" spans="1:17" x14ac:dyDescent="0.25">
      <c r="A91" s="154" t="s">
        <v>29</v>
      </c>
      <c r="B91" s="205">
        <v>0</v>
      </c>
      <c r="C91" s="205">
        <v>0</v>
      </c>
      <c r="D91" s="205">
        <v>0</v>
      </c>
      <c r="E91" s="205">
        <v>0</v>
      </c>
      <c r="F91" s="205">
        <v>0</v>
      </c>
      <c r="G91" s="205">
        <v>0</v>
      </c>
      <c r="H91" s="205">
        <v>0</v>
      </c>
      <c r="I91" s="205">
        <v>0</v>
      </c>
      <c r="J91" s="205">
        <v>0</v>
      </c>
      <c r="K91" s="205">
        <v>0</v>
      </c>
      <c r="L91" s="205">
        <v>0</v>
      </c>
      <c r="M91" s="205">
        <v>0</v>
      </c>
      <c r="N91" s="205">
        <v>0</v>
      </c>
      <c r="O91" s="205">
        <v>0</v>
      </c>
      <c r="P91" s="205">
        <v>0</v>
      </c>
      <c r="Q91" s="205">
        <v>0</v>
      </c>
    </row>
    <row r="92" spans="1:17" x14ac:dyDescent="0.25">
      <c r="A92" s="154" t="s">
        <v>26</v>
      </c>
      <c r="B92" s="205">
        <v>0</v>
      </c>
      <c r="C92" s="205">
        <v>0</v>
      </c>
      <c r="D92" s="205">
        <v>0</v>
      </c>
      <c r="E92" s="205">
        <v>0</v>
      </c>
      <c r="F92" s="205">
        <v>0</v>
      </c>
      <c r="G92" s="205">
        <v>0</v>
      </c>
      <c r="H92" s="205">
        <v>0</v>
      </c>
      <c r="I92" s="205">
        <v>0</v>
      </c>
      <c r="J92" s="205">
        <v>0</v>
      </c>
      <c r="K92" s="205">
        <v>0</v>
      </c>
      <c r="L92" s="205">
        <v>0</v>
      </c>
      <c r="M92" s="205">
        <v>0</v>
      </c>
      <c r="N92" s="205">
        <v>0</v>
      </c>
      <c r="O92" s="205">
        <v>0</v>
      </c>
      <c r="P92" s="205">
        <v>0</v>
      </c>
      <c r="Q92" s="205">
        <v>0</v>
      </c>
    </row>
    <row r="93" spans="1:17" x14ac:dyDescent="0.25">
      <c r="A93" s="152" t="s">
        <v>163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</v>
      </c>
      <c r="O93" s="151">
        <v>0</v>
      </c>
      <c r="P93" s="151">
        <v>0</v>
      </c>
      <c r="Q93" s="151">
        <v>0</v>
      </c>
    </row>
    <row r="94" spans="1:17" x14ac:dyDescent="0.25">
      <c r="A94" s="156" t="s">
        <v>147</v>
      </c>
      <c r="B94" s="206">
        <v>0</v>
      </c>
      <c r="C94" s="206">
        <v>0</v>
      </c>
      <c r="D94" s="206">
        <v>0</v>
      </c>
      <c r="E94" s="206">
        <v>0</v>
      </c>
      <c r="F94" s="206">
        <v>0</v>
      </c>
      <c r="G94" s="206">
        <v>0</v>
      </c>
      <c r="H94" s="206">
        <v>0</v>
      </c>
      <c r="I94" s="206">
        <v>0</v>
      </c>
      <c r="J94" s="206">
        <v>0</v>
      </c>
      <c r="K94" s="206">
        <v>0</v>
      </c>
      <c r="L94" s="206">
        <v>0</v>
      </c>
      <c r="M94" s="206">
        <v>0</v>
      </c>
      <c r="N94" s="206">
        <v>0</v>
      </c>
      <c r="O94" s="206">
        <v>0</v>
      </c>
      <c r="P94" s="206">
        <v>0</v>
      </c>
      <c r="Q94" s="206">
        <v>0</v>
      </c>
    </row>
    <row r="95" spans="1:17" x14ac:dyDescent="0.25">
      <c r="A95" s="152" t="s">
        <v>162</v>
      </c>
      <c r="B95" s="151">
        <v>0</v>
      </c>
      <c r="C95" s="151">
        <v>0</v>
      </c>
      <c r="D95" s="151">
        <v>0</v>
      </c>
      <c r="E95" s="151">
        <v>0</v>
      </c>
      <c r="F95" s="151">
        <v>0</v>
      </c>
      <c r="G95" s="151">
        <v>0</v>
      </c>
      <c r="H95" s="151">
        <v>0</v>
      </c>
      <c r="I95" s="151">
        <v>0</v>
      </c>
      <c r="J95" s="151">
        <v>0</v>
      </c>
      <c r="K95" s="151">
        <v>0</v>
      </c>
      <c r="L95" s="151">
        <v>0</v>
      </c>
      <c r="M95" s="151">
        <v>0</v>
      </c>
      <c r="N95" s="151">
        <v>0</v>
      </c>
      <c r="O95" s="151">
        <v>0</v>
      </c>
      <c r="P95" s="151">
        <v>0</v>
      </c>
      <c r="Q95" s="151">
        <v>0</v>
      </c>
    </row>
    <row r="96" spans="1:17" x14ac:dyDescent="0.25">
      <c r="A96" s="154" t="s">
        <v>30</v>
      </c>
      <c r="B96" s="153">
        <v>0</v>
      </c>
      <c r="C96" s="153">
        <v>0</v>
      </c>
      <c r="D96" s="153">
        <v>0</v>
      </c>
      <c r="E96" s="153">
        <v>0</v>
      </c>
      <c r="F96" s="153">
        <v>0</v>
      </c>
      <c r="G96" s="153">
        <v>0</v>
      </c>
      <c r="H96" s="153">
        <v>0</v>
      </c>
      <c r="I96" s="153">
        <v>0</v>
      </c>
      <c r="J96" s="153">
        <v>0</v>
      </c>
      <c r="K96" s="153">
        <v>0</v>
      </c>
      <c r="L96" s="153">
        <v>0</v>
      </c>
      <c r="M96" s="153">
        <v>0</v>
      </c>
      <c r="N96" s="153">
        <v>0</v>
      </c>
      <c r="O96" s="153">
        <v>0</v>
      </c>
      <c r="P96" s="153">
        <v>0</v>
      </c>
      <c r="Q96" s="153">
        <v>0</v>
      </c>
    </row>
    <row r="97" spans="1:17" x14ac:dyDescent="0.25">
      <c r="A97" s="154" t="s">
        <v>125</v>
      </c>
      <c r="B97" s="153">
        <v>0</v>
      </c>
      <c r="C97" s="153">
        <v>0</v>
      </c>
      <c r="D97" s="153">
        <v>0</v>
      </c>
      <c r="E97" s="153">
        <v>0</v>
      </c>
      <c r="F97" s="153">
        <v>0</v>
      </c>
      <c r="G97" s="153">
        <v>0</v>
      </c>
      <c r="H97" s="153">
        <v>0</v>
      </c>
      <c r="I97" s="153">
        <v>0</v>
      </c>
      <c r="J97" s="153">
        <v>0</v>
      </c>
      <c r="K97" s="153">
        <v>0</v>
      </c>
      <c r="L97" s="153">
        <v>0</v>
      </c>
      <c r="M97" s="153">
        <v>0</v>
      </c>
      <c r="N97" s="153">
        <v>0</v>
      </c>
      <c r="O97" s="153">
        <v>0</v>
      </c>
      <c r="P97" s="153">
        <v>0</v>
      </c>
      <c r="Q97" s="153">
        <v>0</v>
      </c>
    </row>
    <row r="98" spans="1:17" x14ac:dyDescent="0.25">
      <c r="A98" s="154" t="s">
        <v>26</v>
      </c>
      <c r="B98" s="153">
        <v>0</v>
      </c>
      <c r="C98" s="153">
        <v>0</v>
      </c>
      <c r="D98" s="153">
        <v>0</v>
      </c>
      <c r="E98" s="153">
        <v>0</v>
      </c>
      <c r="F98" s="153">
        <v>0</v>
      </c>
      <c r="G98" s="153">
        <v>0</v>
      </c>
      <c r="H98" s="153">
        <v>0</v>
      </c>
      <c r="I98" s="153">
        <v>0</v>
      </c>
      <c r="J98" s="153">
        <v>0</v>
      </c>
      <c r="K98" s="153">
        <v>0</v>
      </c>
      <c r="L98" s="153">
        <v>0</v>
      </c>
      <c r="M98" s="153">
        <v>0</v>
      </c>
      <c r="N98" s="153">
        <v>0</v>
      </c>
      <c r="O98" s="153">
        <v>0</v>
      </c>
      <c r="P98" s="153">
        <v>0</v>
      </c>
      <c r="Q98" s="153">
        <v>0</v>
      </c>
    </row>
    <row r="99" spans="1:17" x14ac:dyDescent="0.25">
      <c r="A99" s="152" t="s">
        <v>161</v>
      </c>
      <c r="B99" s="151">
        <v>0</v>
      </c>
      <c r="C99" s="151">
        <v>0</v>
      </c>
      <c r="D99" s="151">
        <v>0</v>
      </c>
      <c r="E99" s="151">
        <v>0</v>
      </c>
      <c r="F99" s="151">
        <v>0</v>
      </c>
      <c r="G99" s="151">
        <v>0</v>
      </c>
      <c r="H99" s="151">
        <v>0</v>
      </c>
      <c r="I99" s="151">
        <v>0</v>
      </c>
      <c r="J99" s="151">
        <v>0</v>
      </c>
      <c r="K99" s="151">
        <v>0</v>
      </c>
      <c r="L99" s="151">
        <v>0</v>
      </c>
      <c r="M99" s="151">
        <v>0</v>
      </c>
      <c r="N99" s="151">
        <v>0</v>
      </c>
      <c r="O99" s="151">
        <v>0</v>
      </c>
      <c r="P99" s="151">
        <v>0</v>
      </c>
      <c r="Q99" s="151">
        <v>0</v>
      </c>
    </row>
    <row r="100" spans="1:17" x14ac:dyDescent="0.25">
      <c r="A100" s="150" t="s">
        <v>33</v>
      </c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</row>
    <row r="101" spans="1:17" x14ac:dyDescent="0.25">
      <c r="A101" s="150" t="s">
        <v>31</v>
      </c>
      <c r="B101" s="87">
        <v>0</v>
      </c>
      <c r="C101" s="87">
        <v>0</v>
      </c>
      <c r="D101" s="87">
        <v>0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  <c r="Q101" s="87">
        <v>0</v>
      </c>
    </row>
    <row r="102" spans="1:17" x14ac:dyDescent="0.25">
      <c r="A102" s="150" t="s">
        <v>30</v>
      </c>
      <c r="B102" s="87">
        <v>0</v>
      </c>
      <c r="C102" s="87">
        <v>0</v>
      </c>
      <c r="D102" s="87">
        <v>0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</row>
    <row r="103" spans="1:17" x14ac:dyDescent="0.25">
      <c r="A103" s="150" t="s">
        <v>125</v>
      </c>
      <c r="B103" s="87">
        <v>0</v>
      </c>
      <c r="C103" s="87">
        <v>0</v>
      </c>
      <c r="D103" s="87">
        <v>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0</v>
      </c>
      <c r="N103" s="87">
        <v>0</v>
      </c>
      <c r="O103" s="87">
        <v>0</v>
      </c>
      <c r="P103" s="87">
        <v>0</v>
      </c>
      <c r="Q103" s="87">
        <v>0</v>
      </c>
    </row>
    <row r="104" spans="1:17" x14ac:dyDescent="0.25">
      <c r="A104" s="150" t="s">
        <v>29</v>
      </c>
      <c r="B104" s="87">
        <v>0</v>
      </c>
      <c r="C104" s="87">
        <v>0</v>
      </c>
      <c r="D104" s="87">
        <v>0</v>
      </c>
      <c r="E104" s="87">
        <v>0</v>
      </c>
      <c r="F104" s="87">
        <v>0</v>
      </c>
      <c r="G104" s="87">
        <v>0</v>
      </c>
      <c r="H104" s="87">
        <v>0</v>
      </c>
      <c r="I104" s="87">
        <v>0</v>
      </c>
      <c r="J104" s="87">
        <v>0</v>
      </c>
      <c r="K104" s="87">
        <v>0</v>
      </c>
      <c r="L104" s="87">
        <v>0</v>
      </c>
      <c r="M104" s="87">
        <v>0</v>
      </c>
      <c r="N104" s="87">
        <v>0</v>
      </c>
      <c r="O104" s="87">
        <v>0</v>
      </c>
      <c r="P104" s="87">
        <v>0</v>
      </c>
      <c r="Q104" s="87">
        <v>0</v>
      </c>
    </row>
    <row r="105" spans="1:17" x14ac:dyDescent="0.25">
      <c r="A105" s="150" t="s">
        <v>28</v>
      </c>
      <c r="B105" s="87">
        <v>0</v>
      </c>
      <c r="C105" s="87">
        <v>0</v>
      </c>
      <c r="D105" s="87">
        <v>0</v>
      </c>
      <c r="E105" s="87">
        <v>0</v>
      </c>
      <c r="F105" s="87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  <c r="L105" s="87">
        <v>0</v>
      </c>
      <c r="M105" s="87">
        <v>0</v>
      </c>
      <c r="N105" s="87">
        <v>0</v>
      </c>
      <c r="O105" s="87">
        <v>0</v>
      </c>
      <c r="P105" s="87">
        <v>0</v>
      </c>
      <c r="Q105" s="87">
        <v>0</v>
      </c>
    </row>
    <row r="106" spans="1:17" x14ac:dyDescent="0.25">
      <c r="A106" s="150" t="s">
        <v>26</v>
      </c>
      <c r="B106" s="87">
        <v>0</v>
      </c>
      <c r="C106" s="87">
        <v>0</v>
      </c>
      <c r="D106" s="87">
        <v>0</v>
      </c>
      <c r="E106" s="87">
        <v>0</v>
      </c>
      <c r="F106" s="87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87">
        <v>0</v>
      </c>
      <c r="P106" s="87">
        <v>0</v>
      </c>
      <c r="Q106" s="87">
        <v>0</v>
      </c>
    </row>
    <row r="107" spans="1:17" x14ac:dyDescent="0.25">
      <c r="A107" s="150" t="s">
        <v>25</v>
      </c>
      <c r="B107" s="87">
        <v>0</v>
      </c>
      <c r="C107" s="87">
        <v>0</v>
      </c>
      <c r="D107" s="87">
        <v>0</v>
      </c>
      <c r="E107" s="87">
        <v>0</v>
      </c>
      <c r="F107" s="87">
        <v>0</v>
      </c>
      <c r="G107" s="87">
        <v>0</v>
      </c>
      <c r="H107" s="87">
        <v>0</v>
      </c>
      <c r="I107" s="87">
        <v>0</v>
      </c>
      <c r="J107" s="87">
        <v>0</v>
      </c>
      <c r="K107" s="87">
        <v>0</v>
      </c>
      <c r="L107" s="87">
        <v>0</v>
      </c>
      <c r="M107" s="87">
        <v>0</v>
      </c>
      <c r="N107" s="87">
        <v>0</v>
      </c>
      <c r="O107" s="87">
        <v>0</v>
      </c>
      <c r="P107" s="87">
        <v>0</v>
      </c>
      <c r="Q107" s="87">
        <v>0</v>
      </c>
    </row>
    <row r="108" spans="1:17" x14ac:dyDescent="0.25">
      <c r="A108" s="150" t="s">
        <v>86</v>
      </c>
      <c r="B108" s="87">
        <v>0</v>
      </c>
      <c r="C108" s="87">
        <v>0</v>
      </c>
      <c r="D108" s="87">
        <v>0</v>
      </c>
      <c r="E108" s="87">
        <v>0</v>
      </c>
      <c r="F108" s="87">
        <v>0</v>
      </c>
      <c r="G108" s="87">
        <v>0</v>
      </c>
      <c r="H108" s="87">
        <v>0</v>
      </c>
      <c r="I108" s="87">
        <v>0</v>
      </c>
      <c r="J108" s="87">
        <v>0</v>
      </c>
      <c r="K108" s="87">
        <v>0</v>
      </c>
      <c r="L108" s="87">
        <v>0</v>
      </c>
      <c r="M108" s="87">
        <v>0</v>
      </c>
      <c r="N108" s="87">
        <v>0</v>
      </c>
      <c r="O108" s="87">
        <v>0</v>
      </c>
      <c r="P108" s="87">
        <v>0</v>
      </c>
      <c r="Q108" s="87">
        <v>0</v>
      </c>
    </row>
    <row r="109" spans="1:17" x14ac:dyDescent="0.25">
      <c r="A109" s="150" t="s">
        <v>22</v>
      </c>
      <c r="B109" s="87">
        <v>0</v>
      </c>
      <c r="C109" s="87">
        <v>0</v>
      </c>
      <c r="D109" s="87">
        <v>0</v>
      </c>
      <c r="E109" s="87">
        <v>0</v>
      </c>
      <c r="F109" s="87">
        <v>0</v>
      </c>
      <c r="G109" s="87">
        <v>0</v>
      </c>
      <c r="H109" s="87">
        <v>0</v>
      </c>
      <c r="I109" s="87">
        <v>0</v>
      </c>
      <c r="J109" s="87">
        <v>0</v>
      </c>
      <c r="K109" s="87">
        <v>0</v>
      </c>
      <c r="L109" s="87">
        <v>0</v>
      </c>
      <c r="M109" s="87">
        <v>0</v>
      </c>
      <c r="N109" s="87">
        <v>0</v>
      </c>
      <c r="O109" s="87">
        <v>0</v>
      </c>
      <c r="P109" s="87">
        <v>0</v>
      </c>
      <c r="Q109" s="87">
        <v>0</v>
      </c>
    </row>
    <row r="110" spans="1:17" x14ac:dyDescent="0.25">
      <c r="A110" s="149" t="s">
        <v>160</v>
      </c>
      <c r="B110" s="148">
        <v>0</v>
      </c>
      <c r="C110" s="148">
        <v>0</v>
      </c>
      <c r="D110" s="148">
        <v>0</v>
      </c>
      <c r="E110" s="148">
        <v>0</v>
      </c>
      <c r="F110" s="148">
        <v>0</v>
      </c>
      <c r="G110" s="148">
        <v>0</v>
      </c>
      <c r="H110" s="148">
        <v>0</v>
      </c>
      <c r="I110" s="148">
        <v>0</v>
      </c>
      <c r="J110" s="148">
        <v>0</v>
      </c>
      <c r="K110" s="148">
        <v>0</v>
      </c>
      <c r="L110" s="148">
        <v>0</v>
      </c>
      <c r="M110" s="148">
        <v>0</v>
      </c>
      <c r="N110" s="148">
        <v>0</v>
      </c>
      <c r="O110" s="148">
        <v>0</v>
      </c>
      <c r="P110" s="148">
        <v>0</v>
      </c>
      <c r="Q110" s="148">
        <v>0</v>
      </c>
    </row>
    <row r="111" spans="1:17" x14ac:dyDescent="0.25">
      <c r="A111" s="195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</row>
    <row r="112" spans="1:17" ht="12.75" x14ac:dyDescent="0.25">
      <c r="A112" s="97" t="s">
        <v>42</v>
      </c>
      <c r="B112" s="96">
        <v>0</v>
      </c>
      <c r="C112" s="96">
        <v>0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</row>
    <row r="113" spans="1:17" x14ac:dyDescent="0.25">
      <c r="A113" s="132" t="s">
        <v>83</v>
      </c>
      <c r="B113" s="160">
        <v>0</v>
      </c>
      <c r="C113" s="160">
        <v>0</v>
      </c>
      <c r="D113" s="160">
        <v>0</v>
      </c>
      <c r="E113" s="160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</row>
    <row r="114" spans="1:17" x14ac:dyDescent="0.25">
      <c r="A114" s="76" t="s">
        <v>82</v>
      </c>
      <c r="B114" s="159">
        <v>0</v>
      </c>
      <c r="C114" s="159">
        <v>0</v>
      </c>
      <c r="D114" s="159">
        <v>0</v>
      </c>
      <c r="E114" s="159">
        <v>0</v>
      </c>
      <c r="F114" s="159">
        <v>0</v>
      </c>
      <c r="G114" s="159">
        <v>0</v>
      </c>
      <c r="H114" s="159">
        <v>0</v>
      </c>
      <c r="I114" s="159">
        <v>0</v>
      </c>
      <c r="J114" s="159">
        <v>0</v>
      </c>
      <c r="K114" s="159">
        <v>0</v>
      </c>
      <c r="L114" s="159">
        <v>0</v>
      </c>
      <c r="M114" s="159">
        <v>0</v>
      </c>
      <c r="N114" s="159">
        <v>0</v>
      </c>
      <c r="O114" s="159">
        <v>0</v>
      </c>
      <c r="P114" s="159">
        <v>0</v>
      </c>
      <c r="Q114" s="159">
        <v>0</v>
      </c>
    </row>
    <row r="115" spans="1:17" x14ac:dyDescent="0.25">
      <c r="A115" s="76" t="s">
        <v>81</v>
      </c>
      <c r="B115" s="159">
        <v>0</v>
      </c>
      <c r="C115" s="159">
        <v>0</v>
      </c>
      <c r="D115" s="159">
        <v>0</v>
      </c>
      <c r="E115" s="159">
        <v>0</v>
      </c>
      <c r="F115" s="159">
        <v>0</v>
      </c>
      <c r="G115" s="159">
        <v>0</v>
      </c>
      <c r="H115" s="159">
        <v>0</v>
      </c>
      <c r="I115" s="159">
        <v>0</v>
      </c>
      <c r="J115" s="159">
        <v>0</v>
      </c>
      <c r="K115" s="159">
        <v>0</v>
      </c>
      <c r="L115" s="159">
        <v>0</v>
      </c>
      <c r="M115" s="159">
        <v>0</v>
      </c>
      <c r="N115" s="159">
        <v>0</v>
      </c>
      <c r="O115" s="159">
        <v>0</v>
      </c>
      <c r="P115" s="159">
        <v>0</v>
      </c>
      <c r="Q115" s="159">
        <v>0</v>
      </c>
    </row>
    <row r="116" spans="1:17" x14ac:dyDescent="0.25">
      <c r="A116" s="76" t="s">
        <v>80</v>
      </c>
      <c r="B116" s="159">
        <v>0</v>
      </c>
      <c r="C116" s="159">
        <v>0</v>
      </c>
      <c r="D116" s="159">
        <v>0</v>
      </c>
      <c r="E116" s="159">
        <v>0</v>
      </c>
      <c r="F116" s="159">
        <v>0</v>
      </c>
      <c r="G116" s="159">
        <v>0</v>
      </c>
      <c r="H116" s="159">
        <v>0</v>
      </c>
      <c r="I116" s="159">
        <v>0</v>
      </c>
      <c r="J116" s="159">
        <v>0</v>
      </c>
      <c r="K116" s="159">
        <v>0</v>
      </c>
      <c r="L116" s="159">
        <v>0</v>
      </c>
      <c r="M116" s="159">
        <v>0</v>
      </c>
      <c r="N116" s="159">
        <v>0</v>
      </c>
      <c r="O116" s="159">
        <v>0</v>
      </c>
      <c r="P116" s="159">
        <v>0</v>
      </c>
      <c r="Q116" s="159">
        <v>0</v>
      </c>
    </row>
    <row r="117" spans="1:17" x14ac:dyDescent="0.25">
      <c r="A117" s="129" t="s">
        <v>79</v>
      </c>
      <c r="B117" s="158">
        <v>0</v>
      </c>
      <c r="C117" s="158">
        <v>0</v>
      </c>
      <c r="D117" s="158">
        <v>0</v>
      </c>
      <c r="E117" s="158">
        <v>0</v>
      </c>
      <c r="F117" s="158">
        <v>0</v>
      </c>
      <c r="G117" s="158">
        <v>0</v>
      </c>
      <c r="H117" s="158">
        <v>0</v>
      </c>
      <c r="I117" s="158">
        <v>0</v>
      </c>
      <c r="J117" s="158">
        <v>0</v>
      </c>
      <c r="K117" s="158">
        <v>0</v>
      </c>
      <c r="L117" s="158">
        <v>0</v>
      </c>
      <c r="M117" s="158">
        <v>0</v>
      </c>
      <c r="N117" s="158">
        <v>0</v>
      </c>
      <c r="O117" s="158">
        <v>0</v>
      </c>
      <c r="P117" s="158">
        <v>0</v>
      </c>
      <c r="Q117" s="158">
        <v>0</v>
      </c>
    </row>
    <row r="118" spans="1:17" x14ac:dyDescent="0.25">
      <c r="A118" s="92" t="s">
        <v>125</v>
      </c>
      <c r="B118" s="91">
        <v>0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1">
        <v>0</v>
      </c>
      <c r="K118" s="91">
        <v>0</v>
      </c>
      <c r="L118" s="91">
        <v>0</v>
      </c>
      <c r="M118" s="91">
        <v>0</v>
      </c>
      <c r="N118" s="91">
        <v>0</v>
      </c>
      <c r="O118" s="91">
        <v>0</v>
      </c>
      <c r="P118" s="91">
        <v>0</v>
      </c>
      <c r="Q118" s="91">
        <v>0</v>
      </c>
    </row>
    <row r="119" spans="1:17" x14ac:dyDescent="0.25">
      <c r="A119" s="92" t="s">
        <v>26</v>
      </c>
      <c r="B119" s="91">
        <v>0</v>
      </c>
      <c r="C119" s="91">
        <v>0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1">
        <v>0</v>
      </c>
      <c r="K119" s="91">
        <v>0</v>
      </c>
      <c r="L119" s="91">
        <v>0</v>
      </c>
      <c r="M119" s="91">
        <v>0</v>
      </c>
      <c r="N119" s="91">
        <v>0</v>
      </c>
      <c r="O119" s="91">
        <v>0</v>
      </c>
      <c r="P119" s="91">
        <v>0</v>
      </c>
      <c r="Q119" s="91">
        <v>0</v>
      </c>
    </row>
    <row r="120" spans="1:17" x14ac:dyDescent="0.25">
      <c r="A120" s="92" t="s">
        <v>126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0</v>
      </c>
      <c r="K120" s="91">
        <v>0</v>
      </c>
      <c r="L120" s="91">
        <v>0</v>
      </c>
      <c r="M120" s="91">
        <v>0</v>
      </c>
      <c r="N120" s="91">
        <v>0</v>
      </c>
      <c r="O120" s="91">
        <v>0</v>
      </c>
      <c r="P120" s="91">
        <v>0</v>
      </c>
      <c r="Q120" s="91">
        <v>0</v>
      </c>
    </row>
    <row r="121" spans="1:17" x14ac:dyDescent="0.25">
      <c r="A121" s="92" t="s">
        <v>21</v>
      </c>
      <c r="B121" s="157">
        <v>0</v>
      </c>
      <c r="C121" s="157">
        <v>0</v>
      </c>
      <c r="D121" s="157">
        <v>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</row>
    <row r="122" spans="1:17" x14ac:dyDescent="0.25">
      <c r="A122" s="156" t="s">
        <v>146</v>
      </c>
      <c r="B122" s="206">
        <v>0</v>
      </c>
      <c r="C122" s="206">
        <v>0</v>
      </c>
      <c r="D122" s="206">
        <v>0</v>
      </c>
      <c r="E122" s="206">
        <v>0</v>
      </c>
      <c r="F122" s="206">
        <v>0</v>
      </c>
      <c r="G122" s="206">
        <v>0</v>
      </c>
      <c r="H122" s="206">
        <v>0</v>
      </c>
      <c r="I122" s="206">
        <v>0</v>
      </c>
      <c r="J122" s="206">
        <v>0</v>
      </c>
      <c r="K122" s="206">
        <v>0</v>
      </c>
      <c r="L122" s="206">
        <v>0</v>
      </c>
      <c r="M122" s="206">
        <v>0</v>
      </c>
      <c r="N122" s="206">
        <v>0</v>
      </c>
      <c r="O122" s="206">
        <v>0</v>
      </c>
      <c r="P122" s="206">
        <v>0</v>
      </c>
      <c r="Q122" s="206">
        <v>0</v>
      </c>
    </row>
    <row r="123" spans="1:17" x14ac:dyDescent="0.25">
      <c r="A123" s="152" t="s">
        <v>159</v>
      </c>
      <c r="B123" s="151">
        <v>0</v>
      </c>
      <c r="C123" s="151">
        <v>0</v>
      </c>
      <c r="D123" s="151">
        <v>0</v>
      </c>
      <c r="E123" s="151">
        <v>0</v>
      </c>
      <c r="F123" s="151">
        <v>0</v>
      </c>
      <c r="G123" s="151">
        <v>0</v>
      </c>
      <c r="H123" s="151">
        <v>0</v>
      </c>
      <c r="I123" s="151">
        <v>0</v>
      </c>
      <c r="J123" s="151">
        <v>0</v>
      </c>
      <c r="K123" s="151">
        <v>0</v>
      </c>
      <c r="L123" s="151">
        <v>0</v>
      </c>
      <c r="M123" s="151">
        <v>0</v>
      </c>
      <c r="N123" s="151">
        <v>0</v>
      </c>
      <c r="O123" s="151">
        <v>0</v>
      </c>
      <c r="P123" s="151">
        <v>0</v>
      </c>
      <c r="Q123" s="151">
        <v>0</v>
      </c>
    </row>
    <row r="124" spans="1:17" x14ac:dyDescent="0.25">
      <c r="A124" s="154" t="s">
        <v>33</v>
      </c>
      <c r="B124" s="153">
        <v>0</v>
      </c>
      <c r="C124" s="153">
        <v>0</v>
      </c>
      <c r="D124" s="153">
        <v>0</v>
      </c>
      <c r="E124" s="153">
        <v>0</v>
      </c>
      <c r="F124" s="153">
        <v>0</v>
      </c>
      <c r="G124" s="153">
        <v>0</v>
      </c>
      <c r="H124" s="153">
        <v>0</v>
      </c>
      <c r="I124" s="153">
        <v>0</v>
      </c>
      <c r="J124" s="153">
        <v>0</v>
      </c>
      <c r="K124" s="153">
        <v>0</v>
      </c>
      <c r="L124" s="153">
        <v>0</v>
      </c>
      <c r="M124" s="153">
        <v>0</v>
      </c>
      <c r="N124" s="153">
        <v>0</v>
      </c>
      <c r="O124" s="153">
        <v>0</v>
      </c>
      <c r="P124" s="153">
        <v>0</v>
      </c>
      <c r="Q124" s="153">
        <v>0</v>
      </c>
    </row>
    <row r="125" spans="1:17" x14ac:dyDescent="0.25">
      <c r="A125" s="154" t="s">
        <v>30</v>
      </c>
      <c r="B125" s="153">
        <v>0</v>
      </c>
      <c r="C125" s="153">
        <v>0</v>
      </c>
      <c r="D125" s="153">
        <v>0</v>
      </c>
      <c r="E125" s="153">
        <v>0</v>
      </c>
      <c r="F125" s="153">
        <v>0</v>
      </c>
      <c r="G125" s="153">
        <v>0</v>
      </c>
      <c r="H125" s="153">
        <v>0</v>
      </c>
      <c r="I125" s="153">
        <v>0</v>
      </c>
      <c r="J125" s="153">
        <v>0</v>
      </c>
      <c r="K125" s="153">
        <v>0</v>
      </c>
      <c r="L125" s="153">
        <v>0</v>
      </c>
      <c r="M125" s="153">
        <v>0</v>
      </c>
      <c r="N125" s="153">
        <v>0</v>
      </c>
      <c r="O125" s="153">
        <v>0</v>
      </c>
      <c r="P125" s="153">
        <v>0</v>
      </c>
      <c r="Q125" s="153">
        <v>0</v>
      </c>
    </row>
    <row r="126" spans="1:17" x14ac:dyDescent="0.25">
      <c r="A126" s="154" t="s">
        <v>125</v>
      </c>
      <c r="B126" s="153">
        <v>0</v>
      </c>
      <c r="C126" s="153">
        <v>0</v>
      </c>
      <c r="D126" s="153">
        <v>0</v>
      </c>
      <c r="E126" s="153">
        <v>0</v>
      </c>
      <c r="F126" s="153">
        <v>0</v>
      </c>
      <c r="G126" s="153">
        <v>0</v>
      </c>
      <c r="H126" s="153">
        <v>0</v>
      </c>
      <c r="I126" s="153">
        <v>0</v>
      </c>
      <c r="J126" s="153">
        <v>0</v>
      </c>
      <c r="K126" s="153">
        <v>0</v>
      </c>
      <c r="L126" s="153">
        <v>0</v>
      </c>
      <c r="M126" s="153">
        <v>0</v>
      </c>
      <c r="N126" s="153">
        <v>0</v>
      </c>
      <c r="O126" s="153">
        <v>0</v>
      </c>
      <c r="P126" s="153">
        <v>0</v>
      </c>
      <c r="Q126" s="153">
        <v>0</v>
      </c>
    </row>
    <row r="127" spans="1:17" x14ac:dyDescent="0.25">
      <c r="A127" s="154" t="s">
        <v>29</v>
      </c>
      <c r="B127" s="153">
        <v>0</v>
      </c>
      <c r="C127" s="153">
        <v>0</v>
      </c>
      <c r="D127" s="153">
        <v>0</v>
      </c>
      <c r="E127" s="153">
        <v>0</v>
      </c>
      <c r="F127" s="153">
        <v>0</v>
      </c>
      <c r="G127" s="153">
        <v>0</v>
      </c>
      <c r="H127" s="153">
        <v>0</v>
      </c>
      <c r="I127" s="153">
        <v>0</v>
      </c>
      <c r="J127" s="153">
        <v>0</v>
      </c>
      <c r="K127" s="153">
        <v>0</v>
      </c>
      <c r="L127" s="153">
        <v>0</v>
      </c>
      <c r="M127" s="153">
        <v>0</v>
      </c>
      <c r="N127" s="153">
        <v>0</v>
      </c>
      <c r="O127" s="153">
        <v>0</v>
      </c>
      <c r="P127" s="153">
        <v>0</v>
      </c>
      <c r="Q127" s="153">
        <v>0</v>
      </c>
    </row>
    <row r="128" spans="1:17" x14ac:dyDescent="0.25">
      <c r="A128" s="154" t="s">
        <v>26</v>
      </c>
      <c r="B128" s="153">
        <v>0</v>
      </c>
      <c r="C128" s="153">
        <v>0</v>
      </c>
      <c r="D128" s="153">
        <v>0</v>
      </c>
      <c r="E128" s="153">
        <v>0</v>
      </c>
      <c r="F128" s="153">
        <v>0</v>
      </c>
      <c r="G128" s="153">
        <v>0</v>
      </c>
      <c r="H128" s="153">
        <v>0</v>
      </c>
      <c r="I128" s="153">
        <v>0</v>
      </c>
      <c r="J128" s="153">
        <v>0</v>
      </c>
      <c r="K128" s="153">
        <v>0</v>
      </c>
      <c r="L128" s="153">
        <v>0</v>
      </c>
      <c r="M128" s="153">
        <v>0</v>
      </c>
      <c r="N128" s="153">
        <v>0</v>
      </c>
      <c r="O128" s="153">
        <v>0</v>
      </c>
      <c r="P128" s="153">
        <v>0</v>
      </c>
      <c r="Q128" s="153">
        <v>0</v>
      </c>
    </row>
    <row r="129" spans="1:17" x14ac:dyDescent="0.25">
      <c r="A129" s="152" t="s">
        <v>158</v>
      </c>
      <c r="B129" s="151">
        <v>0</v>
      </c>
      <c r="C129" s="151">
        <v>0</v>
      </c>
      <c r="D129" s="151">
        <v>0</v>
      </c>
      <c r="E129" s="151">
        <v>0</v>
      </c>
      <c r="F129" s="151">
        <v>0</v>
      </c>
      <c r="G129" s="151">
        <v>0</v>
      </c>
      <c r="H129" s="151">
        <v>0</v>
      </c>
      <c r="I129" s="151">
        <v>0</v>
      </c>
      <c r="J129" s="151">
        <v>0</v>
      </c>
      <c r="K129" s="151">
        <v>0</v>
      </c>
      <c r="L129" s="151">
        <v>0</v>
      </c>
      <c r="M129" s="151">
        <v>0</v>
      </c>
      <c r="N129" s="151">
        <v>0</v>
      </c>
      <c r="O129" s="151">
        <v>0</v>
      </c>
      <c r="P129" s="151">
        <v>0</v>
      </c>
      <c r="Q129" s="151">
        <v>0</v>
      </c>
    </row>
    <row r="130" spans="1:17" x14ac:dyDescent="0.25">
      <c r="A130" s="156" t="s">
        <v>145</v>
      </c>
      <c r="B130" s="206">
        <v>0</v>
      </c>
      <c r="C130" s="206">
        <v>0</v>
      </c>
      <c r="D130" s="206">
        <v>0</v>
      </c>
      <c r="E130" s="206">
        <v>0</v>
      </c>
      <c r="F130" s="206">
        <v>0</v>
      </c>
      <c r="G130" s="206">
        <v>0</v>
      </c>
      <c r="H130" s="206">
        <v>0</v>
      </c>
      <c r="I130" s="206">
        <v>0</v>
      </c>
      <c r="J130" s="206">
        <v>0</v>
      </c>
      <c r="K130" s="206">
        <v>0</v>
      </c>
      <c r="L130" s="206">
        <v>0</v>
      </c>
      <c r="M130" s="206">
        <v>0</v>
      </c>
      <c r="N130" s="206">
        <v>0</v>
      </c>
      <c r="O130" s="206">
        <v>0</v>
      </c>
      <c r="P130" s="206">
        <v>0</v>
      </c>
      <c r="Q130" s="206">
        <v>0</v>
      </c>
    </row>
    <row r="131" spans="1:17" x14ac:dyDescent="0.25">
      <c r="A131" s="152" t="s">
        <v>157</v>
      </c>
      <c r="B131" s="151">
        <v>0</v>
      </c>
      <c r="C131" s="151">
        <v>0</v>
      </c>
      <c r="D131" s="151">
        <v>0</v>
      </c>
      <c r="E131" s="151">
        <v>0</v>
      </c>
      <c r="F131" s="151">
        <v>0</v>
      </c>
      <c r="G131" s="151">
        <v>0</v>
      </c>
      <c r="H131" s="151">
        <v>0</v>
      </c>
      <c r="I131" s="151">
        <v>0</v>
      </c>
      <c r="J131" s="151">
        <v>0</v>
      </c>
      <c r="K131" s="151">
        <v>0</v>
      </c>
      <c r="L131" s="151">
        <v>0</v>
      </c>
      <c r="M131" s="151">
        <v>0</v>
      </c>
      <c r="N131" s="151">
        <v>0</v>
      </c>
      <c r="O131" s="151">
        <v>0</v>
      </c>
      <c r="P131" s="151">
        <v>0</v>
      </c>
      <c r="Q131" s="151">
        <v>0</v>
      </c>
    </row>
    <row r="132" spans="1:17" x14ac:dyDescent="0.25">
      <c r="A132" s="154" t="s">
        <v>30</v>
      </c>
      <c r="B132" s="205">
        <v>0</v>
      </c>
      <c r="C132" s="205">
        <v>0</v>
      </c>
      <c r="D132" s="205">
        <v>0</v>
      </c>
      <c r="E132" s="205">
        <v>0</v>
      </c>
      <c r="F132" s="205">
        <v>0</v>
      </c>
      <c r="G132" s="205">
        <v>0</v>
      </c>
      <c r="H132" s="205">
        <v>0</v>
      </c>
      <c r="I132" s="205">
        <v>0</v>
      </c>
      <c r="J132" s="205">
        <v>0</v>
      </c>
      <c r="K132" s="205">
        <v>0</v>
      </c>
      <c r="L132" s="205">
        <v>0</v>
      </c>
      <c r="M132" s="205">
        <v>0</v>
      </c>
      <c r="N132" s="205">
        <v>0</v>
      </c>
      <c r="O132" s="205">
        <v>0</v>
      </c>
      <c r="P132" s="205">
        <v>0</v>
      </c>
      <c r="Q132" s="205">
        <v>0</v>
      </c>
    </row>
    <row r="133" spans="1:17" x14ac:dyDescent="0.25">
      <c r="A133" s="154" t="s">
        <v>125</v>
      </c>
      <c r="B133" s="205">
        <v>0</v>
      </c>
      <c r="C133" s="205">
        <v>0</v>
      </c>
      <c r="D133" s="205">
        <v>0</v>
      </c>
      <c r="E133" s="205">
        <v>0</v>
      </c>
      <c r="F133" s="205">
        <v>0</v>
      </c>
      <c r="G133" s="205">
        <v>0</v>
      </c>
      <c r="H133" s="205">
        <v>0</v>
      </c>
      <c r="I133" s="205">
        <v>0</v>
      </c>
      <c r="J133" s="205">
        <v>0</v>
      </c>
      <c r="K133" s="205">
        <v>0</v>
      </c>
      <c r="L133" s="205">
        <v>0</v>
      </c>
      <c r="M133" s="205">
        <v>0</v>
      </c>
      <c r="N133" s="205">
        <v>0</v>
      </c>
      <c r="O133" s="205">
        <v>0</v>
      </c>
      <c r="P133" s="205">
        <v>0</v>
      </c>
      <c r="Q133" s="205">
        <v>0</v>
      </c>
    </row>
    <row r="134" spans="1:17" x14ac:dyDescent="0.25">
      <c r="A134" s="154" t="s">
        <v>29</v>
      </c>
      <c r="B134" s="205">
        <v>0</v>
      </c>
      <c r="C134" s="205">
        <v>0</v>
      </c>
      <c r="D134" s="205">
        <v>0</v>
      </c>
      <c r="E134" s="205">
        <v>0</v>
      </c>
      <c r="F134" s="205">
        <v>0</v>
      </c>
      <c r="G134" s="205">
        <v>0</v>
      </c>
      <c r="H134" s="205">
        <v>0</v>
      </c>
      <c r="I134" s="205">
        <v>0</v>
      </c>
      <c r="J134" s="205">
        <v>0</v>
      </c>
      <c r="K134" s="205">
        <v>0</v>
      </c>
      <c r="L134" s="205">
        <v>0</v>
      </c>
      <c r="M134" s="205">
        <v>0</v>
      </c>
      <c r="N134" s="205">
        <v>0</v>
      </c>
      <c r="O134" s="205">
        <v>0</v>
      </c>
      <c r="P134" s="205">
        <v>0</v>
      </c>
      <c r="Q134" s="205">
        <v>0</v>
      </c>
    </row>
    <row r="135" spans="1:17" x14ac:dyDescent="0.25">
      <c r="A135" s="154" t="s">
        <v>26</v>
      </c>
      <c r="B135" s="205">
        <v>0</v>
      </c>
      <c r="C135" s="205">
        <v>0</v>
      </c>
      <c r="D135" s="205">
        <v>0</v>
      </c>
      <c r="E135" s="205">
        <v>0</v>
      </c>
      <c r="F135" s="205">
        <v>0</v>
      </c>
      <c r="G135" s="205">
        <v>0</v>
      </c>
      <c r="H135" s="205">
        <v>0</v>
      </c>
      <c r="I135" s="205">
        <v>0</v>
      </c>
      <c r="J135" s="205">
        <v>0</v>
      </c>
      <c r="K135" s="205">
        <v>0</v>
      </c>
      <c r="L135" s="205">
        <v>0</v>
      </c>
      <c r="M135" s="205">
        <v>0</v>
      </c>
      <c r="N135" s="205">
        <v>0</v>
      </c>
      <c r="O135" s="205">
        <v>0</v>
      </c>
      <c r="P135" s="205">
        <v>0</v>
      </c>
      <c r="Q135" s="205">
        <v>0</v>
      </c>
    </row>
    <row r="136" spans="1:17" x14ac:dyDescent="0.25">
      <c r="A136" s="152" t="s">
        <v>156</v>
      </c>
      <c r="B136" s="151">
        <v>0</v>
      </c>
      <c r="C136" s="151">
        <v>0</v>
      </c>
      <c r="D136" s="151">
        <v>0</v>
      </c>
      <c r="E136" s="151">
        <v>0</v>
      </c>
      <c r="F136" s="151">
        <v>0</v>
      </c>
      <c r="G136" s="151">
        <v>0</v>
      </c>
      <c r="H136" s="151">
        <v>0</v>
      </c>
      <c r="I136" s="151">
        <v>0</v>
      </c>
      <c r="J136" s="151">
        <v>0</v>
      </c>
      <c r="K136" s="151">
        <v>0</v>
      </c>
      <c r="L136" s="151">
        <v>0</v>
      </c>
      <c r="M136" s="151">
        <v>0</v>
      </c>
      <c r="N136" s="151">
        <v>0</v>
      </c>
      <c r="O136" s="151">
        <v>0</v>
      </c>
      <c r="P136" s="151">
        <v>0</v>
      </c>
      <c r="Q136" s="151">
        <v>0</v>
      </c>
    </row>
    <row r="137" spans="1:17" x14ac:dyDescent="0.25">
      <c r="A137" s="156" t="s">
        <v>144</v>
      </c>
      <c r="B137" s="204">
        <v>0</v>
      </c>
      <c r="C137" s="204">
        <v>0</v>
      </c>
      <c r="D137" s="204">
        <v>0</v>
      </c>
      <c r="E137" s="204">
        <v>0</v>
      </c>
      <c r="F137" s="204">
        <v>0</v>
      </c>
      <c r="G137" s="204">
        <v>0</v>
      </c>
      <c r="H137" s="204">
        <v>0</v>
      </c>
      <c r="I137" s="204">
        <v>0</v>
      </c>
      <c r="J137" s="204">
        <v>0</v>
      </c>
      <c r="K137" s="204">
        <v>0</v>
      </c>
      <c r="L137" s="204">
        <v>0</v>
      </c>
      <c r="M137" s="204">
        <v>0</v>
      </c>
      <c r="N137" s="204">
        <v>0</v>
      </c>
      <c r="O137" s="204">
        <v>0</v>
      </c>
      <c r="P137" s="204">
        <v>0</v>
      </c>
      <c r="Q137" s="204">
        <v>0</v>
      </c>
    </row>
    <row r="138" spans="1:17" x14ac:dyDescent="0.25">
      <c r="A138" s="152" t="s">
        <v>155</v>
      </c>
      <c r="B138" s="151">
        <v>0</v>
      </c>
      <c r="C138" s="151">
        <v>0</v>
      </c>
      <c r="D138" s="151">
        <v>0</v>
      </c>
      <c r="E138" s="151">
        <v>0</v>
      </c>
      <c r="F138" s="151">
        <v>0</v>
      </c>
      <c r="G138" s="151">
        <v>0</v>
      </c>
      <c r="H138" s="151">
        <v>0</v>
      </c>
      <c r="I138" s="151">
        <v>0</v>
      </c>
      <c r="J138" s="151">
        <v>0</v>
      </c>
      <c r="K138" s="151">
        <v>0</v>
      </c>
      <c r="L138" s="151">
        <v>0</v>
      </c>
      <c r="M138" s="151">
        <v>0</v>
      </c>
      <c r="N138" s="151">
        <v>0</v>
      </c>
      <c r="O138" s="151">
        <v>0</v>
      </c>
      <c r="P138" s="151">
        <v>0</v>
      </c>
      <c r="Q138" s="151">
        <v>0</v>
      </c>
    </row>
    <row r="139" spans="1:17" x14ac:dyDescent="0.25">
      <c r="A139" s="154" t="s">
        <v>30</v>
      </c>
      <c r="B139" s="153">
        <v>0</v>
      </c>
      <c r="C139" s="153">
        <v>0</v>
      </c>
      <c r="D139" s="153">
        <v>0</v>
      </c>
      <c r="E139" s="153">
        <v>0</v>
      </c>
      <c r="F139" s="153">
        <v>0</v>
      </c>
      <c r="G139" s="153">
        <v>0</v>
      </c>
      <c r="H139" s="153">
        <v>0</v>
      </c>
      <c r="I139" s="153">
        <v>0</v>
      </c>
      <c r="J139" s="153">
        <v>0</v>
      </c>
      <c r="K139" s="153">
        <v>0</v>
      </c>
      <c r="L139" s="153">
        <v>0</v>
      </c>
      <c r="M139" s="153">
        <v>0</v>
      </c>
      <c r="N139" s="153">
        <v>0</v>
      </c>
      <c r="O139" s="153">
        <v>0</v>
      </c>
      <c r="P139" s="153">
        <v>0</v>
      </c>
      <c r="Q139" s="153">
        <v>0</v>
      </c>
    </row>
    <row r="140" spans="1:17" x14ac:dyDescent="0.25">
      <c r="A140" s="154" t="s">
        <v>125</v>
      </c>
      <c r="B140" s="153">
        <v>0</v>
      </c>
      <c r="C140" s="153">
        <v>0</v>
      </c>
      <c r="D140" s="153">
        <v>0</v>
      </c>
      <c r="E140" s="153">
        <v>0</v>
      </c>
      <c r="F140" s="153">
        <v>0</v>
      </c>
      <c r="G140" s="153">
        <v>0</v>
      </c>
      <c r="H140" s="153">
        <v>0</v>
      </c>
      <c r="I140" s="153">
        <v>0</v>
      </c>
      <c r="J140" s="153">
        <v>0</v>
      </c>
      <c r="K140" s="153">
        <v>0</v>
      </c>
      <c r="L140" s="153">
        <v>0</v>
      </c>
      <c r="M140" s="153">
        <v>0</v>
      </c>
      <c r="N140" s="153">
        <v>0</v>
      </c>
      <c r="O140" s="153">
        <v>0</v>
      </c>
      <c r="P140" s="153">
        <v>0</v>
      </c>
      <c r="Q140" s="153">
        <v>0</v>
      </c>
    </row>
    <row r="141" spans="1:17" x14ac:dyDescent="0.25">
      <c r="A141" s="154" t="s">
        <v>26</v>
      </c>
      <c r="B141" s="153">
        <v>0</v>
      </c>
      <c r="C141" s="153">
        <v>0</v>
      </c>
      <c r="D141" s="153">
        <v>0</v>
      </c>
      <c r="E141" s="153">
        <v>0</v>
      </c>
      <c r="F141" s="153">
        <v>0</v>
      </c>
      <c r="G141" s="153">
        <v>0</v>
      </c>
      <c r="H141" s="153">
        <v>0</v>
      </c>
      <c r="I141" s="153">
        <v>0</v>
      </c>
      <c r="J141" s="153">
        <v>0</v>
      </c>
      <c r="K141" s="153">
        <v>0</v>
      </c>
      <c r="L141" s="153">
        <v>0</v>
      </c>
      <c r="M141" s="153">
        <v>0</v>
      </c>
      <c r="N141" s="153">
        <v>0</v>
      </c>
      <c r="O141" s="153">
        <v>0</v>
      </c>
      <c r="P141" s="153">
        <v>0</v>
      </c>
      <c r="Q141" s="153">
        <v>0</v>
      </c>
    </row>
    <row r="142" spans="1:17" x14ac:dyDescent="0.25">
      <c r="A142" s="152" t="s">
        <v>154</v>
      </c>
      <c r="B142" s="151">
        <v>0</v>
      </c>
      <c r="C142" s="151">
        <v>0</v>
      </c>
      <c r="D142" s="151">
        <v>0</v>
      </c>
      <c r="E142" s="151">
        <v>0</v>
      </c>
      <c r="F142" s="151">
        <v>0</v>
      </c>
      <c r="G142" s="151">
        <v>0</v>
      </c>
      <c r="H142" s="151">
        <v>0</v>
      </c>
      <c r="I142" s="151">
        <v>0</v>
      </c>
      <c r="J142" s="151">
        <v>0</v>
      </c>
      <c r="K142" s="151">
        <v>0</v>
      </c>
      <c r="L142" s="151">
        <v>0</v>
      </c>
      <c r="M142" s="151">
        <v>0</v>
      </c>
      <c r="N142" s="151">
        <v>0</v>
      </c>
      <c r="O142" s="151">
        <v>0</v>
      </c>
      <c r="P142" s="151">
        <v>0</v>
      </c>
      <c r="Q142" s="151">
        <v>0</v>
      </c>
    </row>
    <row r="143" spans="1:17" x14ac:dyDescent="0.25">
      <c r="A143" s="150" t="s">
        <v>33</v>
      </c>
      <c r="B143" s="87">
        <v>0</v>
      </c>
      <c r="C143" s="87">
        <v>0</v>
      </c>
      <c r="D143" s="87">
        <v>0</v>
      </c>
      <c r="E143" s="87">
        <v>0</v>
      </c>
      <c r="F143" s="87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  <c r="L143" s="87">
        <v>0</v>
      </c>
      <c r="M143" s="87">
        <v>0</v>
      </c>
      <c r="N143" s="87">
        <v>0</v>
      </c>
      <c r="O143" s="87">
        <v>0</v>
      </c>
      <c r="P143" s="87">
        <v>0</v>
      </c>
      <c r="Q143" s="87">
        <v>0</v>
      </c>
    </row>
    <row r="144" spans="1:17" x14ac:dyDescent="0.25">
      <c r="A144" s="150" t="s">
        <v>31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  <c r="Q144" s="87">
        <v>0</v>
      </c>
    </row>
    <row r="145" spans="1:17" x14ac:dyDescent="0.25">
      <c r="A145" s="150" t="s">
        <v>30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0</v>
      </c>
      <c r="I145" s="87">
        <v>0</v>
      </c>
      <c r="J145" s="87">
        <v>0</v>
      </c>
      <c r="K145" s="87">
        <v>0</v>
      </c>
      <c r="L145" s="87">
        <v>0</v>
      </c>
      <c r="M145" s="87">
        <v>0</v>
      </c>
      <c r="N145" s="87">
        <v>0</v>
      </c>
      <c r="O145" s="87">
        <v>0</v>
      </c>
      <c r="P145" s="87">
        <v>0</v>
      </c>
      <c r="Q145" s="87">
        <v>0</v>
      </c>
    </row>
    <row r="146" spans="1:17" x14ac:dyDescent="0.25">
      <c r="A146" s="150" t="s">
        <v>125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  <c r="Q146" s="87">
        <v>0</v>
      </c>
    </row>
    <row r="147" spans="1:17" x14ac:dyDescent="0.25">
      <c r="A147" s="150" t="s">
        <v>29</v>
      </c>
      <c r="B147" s="87">
        <v>0</v>
      </c>
      <c r="C147" s="87">
        <v>0</v>
      </c>
      <c r="D147" s="87">
        <v>0</v>
      </c>
      <c r="E147" s="87">
        <v>0</v>
      </c>
      <c r="F147" s="87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  <c r="Q147" s="87">
        <v>0</v>
      </c>
    </row>
    <row r="148" spans="1:17" x14ac:dyDescent="0.25">
      <c r="A148" s="150" t="s">
        <v>28</v>
      </c>
      <c r="B148" s="87">
        <v>0</v>
      </c>
      <c r="C148" s="87">
        <v>0</v>
      </c>
      <c r="D148" s="87">
        <v>0</v>
      </c>
      <c r="E148" s="87">
        <v>0</v>
      </c>
      <c r="F148" s="87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  <c r="L148" s="87">
        <v>0</v>
      </c>
      <c r="M148" s="87">
        <v>0</v>
      </c>
      <c r="N148" s="87">
        <v>0</v>
      </c>
      <c r="O148" s="87">
        <v>0</v>
      </c>
      <c r="P148" s="87">
        <v>0</v>
      </c>
      <c r="Q148" s="87">
        <v>0</v>
      </c>
    </row>
    <row r="149" spans="1:17" x14ac:dyDescent="0.25">
      <c r="A149" s="150" t="s">
        <v>26</v>
      </c>
      <c r="B149" s="87">
        <v>0</v>
      </c>
      <c r="C149" s="87">
        <v>0</v>
      </c>
      <c r="D149" s="87">
        <v>0</v>
      </c>
      <c r="E149" s="87">
        <v>0</v>
      </c>
      <c r="F149" s="87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</v>
      </c>
    </row>
    <row r="150" spans="1:17" x14ac:dyDescent="0.25">
      <c r="A150" s="150" t="s">
        <v>25</v>
      </c>
      <c r="B150" s="87">
        <v>0</v>
      </c>
      <c r="C150" s="87">
        <v>0</v>
      </c>
      <c r="D150" s="87">
        <v>0</v>
      </c>
      <c r="E150" s="87">
        <v>0</v>
      </c>
      <c r="F150" s="87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  <c r="L150" s="87">
        <v>0</v>
      </c>
      <c r="M150" s="87">
        <v>0</v>
      </c>
      <c r="N150" s="87">
        <v>0</v>
      </c>
      <c r="O150" s="87">
        <v>0</v>
      </c>
      <c r="P150" s="87">
        <v>0</v>
      </c>
      <c r="Q150" s="87">
        <v>0</v>
      </c>
    </row>
    <row r="151" spans="1:17" x14ac:dyDescent="0.25">
      <c r="A151" s="150" t="s">
        <v>86</v>
      </c>
      <c r="B151" s="87">
        <v>0</v>
      </c>
      <c r="C151" s="87">
        <v>0</v>
      </c>
      <c r="D151" s="87">
        <v>0</v>
      </c>
      <c r="E151" s="87">
        <v>0</v>
      </c>
      <c r="F151" s="87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  <c r="Q151" s="87">
        <v>0</v>
      </c>
    </row>
    <row r="152" spans="1:17" x14ac:dyDescent="0.25">
      <c r="A152" s="150" t="s">
        <v>22</v>
      </c>
      <c r="B152" s="87">
        <v>0</v>
      </c>
      <c r="C152" s="87">
        <v>0</v>
      </c>
      <c r="D152" s="87">
        <v>0</v>
      </c>
      <c r="E152" s="87">
        <v>0</v>
      </c>
      <c r="F152" s="87">
        <v>0</v>
      </c>
      <c r="G152" s="87">
        <v>0</v>
      </c>
      <c r="H152" s="87">
        <v>0</v>
      </c>
      <c r="I152" s="87">
        <v>0</v>
      </c>
      <c r="J152" s="87">
        <v>0</v>
      </c>
      <c r="K152" s="87">
        <v>0</v>
      </c>
      <c r="L152" s="87">
        <v>0</v>
      </c>
      <c r="M152" s="87">
        <v>0</v>
      </c>
      <c r="N152" s="87">
        <v>0</v>
      </c>
      <c r="O152" s="87">
        <v>0</v>
      </c>
      <c r="P152" s="87">
        <v>0</v>
      </c>
      <c r="Q152" s="87">
        <v>0</v>
      </c>
    </row>
    <row r="153" spans="1:17" x14ac:dyDescent="0.25">
      <c r="A153" s="149" t="s">
        <v>153</v>
      </c>
      <c r="B153" s="148">
        <v>0</v>
      </c>
      <c r="C153" s="148">
        <v>0</v>
      </c>
      <c r="D153" s="148">
        <v>0</v>
      </c>
      <c r="E153" s="148">
        <v>0</v>
      </c>
      <c r="F153" s="148">
        <v>0</v>
      </c>
      <c r="G153" s="148">
        <v>0</v>
      </c>
      <c r="H153" s="148">
        <v>0</v>
      </c>
      <c r="I153" s="148">
        <v>0</v>
      </c>
      <c r="J153" s="148">
        <v>0</v>
      </c>
      <c r="K153" s="148">
        <v>0</v>
      </c>
      <c r="L153" s="148">
        <v>0</v>
      </c>
      <c r="M153" s="148">
        <v>0</v>
      </c>
      <c r="N153" s="148">
        <v>0</v>
      </c>
      <c r="O153" s="148">
        <v>0</v>
      </c>
      <c r="P153" s="148">
        <v>0</v>
      </c>
      <c r="Q153" s="148">
        <v>0</v>
      </c>
    </row>
    <row r="154" spans="1:17" hidden="1" x14ac:dyDescent="0.25">
      <c r="A154" s="195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</row>
    <row r="155" spans="1:17" x14ac:dyDescent="0.25">
      <c r="A155" s="195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</row>
    <row r="156" spans="1:17" ht="12.75" x14ac:dyDescent="0.25">
      <c r="A156" s="98" t="s">
        <v>124</v>
      </c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</row>
    <row r="157" spans="1:17" x14ac:dyDescent="0.25">
      <c r="A157" s="164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</row>
    <row r="158" spans="1:17" x14ac:dyDescent="0.25">
      <c r="A158" s="78" t="s">
        <v>44</v>
      </c>
      <c r="B158" s="77">
        <f t="shared" ref="B158:Q158" si="0">SUM(B159:B165)</f>
        <v>0</v>
      </c>
      <c r="C158" s="77">
        <f t="shared" si="0"/>
        <v>0</v>
      </c>
      <c r="D158" s="77">
        <f t="shared" si="0"/>
        <v>0</v>
      </c>
      <c r="E158" s="77">
        <f t="shared" si="0"/>
        <v>0</v>
      </c>
      <c r="F158" s="77">
        <f t="shared" si="0"/>
        <v>0</v>
      </c>
      <c r="G158" s="77">
        <f t="shared" si="0"/>
        <v>0</v>
      </c>
      <c r="H158" s="77">
        <f t="shared" si="0"/>
        <v>0</v>
      </c>
      <c r="I158" s="77">
        <f t="shared" si="0"/>
        <v>0</v>
      </c>
      <c r="J158" s="77">
        <f t="shared" si="0"/>
        <v>0</v>
      </c>
      <c r="K158" s="77">
        <f t="shared" si="0"/>
        <v>0</v>
      </c>
      <c r="L158" s="77">
        <f t="shared" si="0"/>
        <v>0</v>
      </c>
      <c r="M158" s="77">
        <f t="shared" si="0"/>
        <v>0</v>
      </c>
      <c r="N158" s="77">
        <f t="shared" si="0"/>
        <v>0</v>
      </c>
      <c r="O158" s="77">
        <f t="shared" si="0"/>
        <v>0</v>
      </c>
      <c r="P158" s="77">
        <f t="shared" si="0"/>
        <v>0</v>
      </c>
      <c r="Q158" s="77">
        <f t="shared" si="0"/>
        <v>0</v>
      </c>
    </row>
    <row r="159" spans="1:17" x14ac:dyDescent="0.25">
      <c r="A159" s="132" t="s">
        <v>83</v>
      </c>
      <c r="B159" s="203">
        <f t="shared" ref="B159:Q159" si="1">IF(B6=0,0,B6/B$5)</f>
        <v>0</v>
      </c>
      <c r="C159" s="203">
        <f t="shared" si="1"/>
        <v>0</v>
      </c>
      <c r="D159" s="203">
        <f t="shared" si="1"/>
        <v>0</v>
      </c>
      <c r="E159" s="203">
        <f t="shared" si="1"/>
        <v>0</v>
      </c>
      <c r="F159" s="203">
        <f t="shared" si="1"/>
        <v>0</v>
      </c>
      <c r="G159" s="203">
        <f t="shared" si="1"/>
        <v>0</v>
      </c>
      <c r="H159" s="203">
        <f t="shared" si="1"/>
        <v>0</v>
      </c>
      <c r="I159" s="203">
        <f t="shared" si="1"/>
        <v>0</v>
      </c>
      <c r="J159" s="203">
        <f t="shared" si="1"/>
        <v>0</v>
      </c>
      <c r="K159" s="203">
        <f t="shared" si="1"/>
        <v>0</v>
      </c>
      <c r="L159" s="203">
        <f t="shared" si="1"/>
        <v>0</v>
      </c>
      <c r="M159" s="203">
        <f t="shared" si="1"/>
        <v>0</v>
      </c>
      <c r="N159" s="203">
        <f t="shared" si="1"/>
        <v>0</v>
      </c>
      <c r="O159" s="203">
        <f t="shared" si="1"/>
        <v>0</v>
      </c>
      <c r="P159" s="203">
        <f t="shared" si="1"/>
        <v>0</v>
      </c>
      <c r="Q159" s="203">
        <f t="shared" si="1"/>
        <v>0</v>
      </c>
    </row>
    <row r="160" spans="1:17" x14ac:dyDescent="0.25">
      <c r="A160" s="76" t="s">
        <v>82</v>
      </c>
      <c r="B160" s="202">
        <f t="shared" ref="B160:Q160" si="2">IF(B7=0,0,B7/B$5)</f>
        <v>0</v>
      </c>
      <c r="C160" s="202">
        <f t="shared" si="2"/>
        <v>0</v>
      </c>
      <c r="D160" s="202">
        <f t="shared" si="2"/>
        <v>0</v>
      </c>
      <c r="E160" s="202">
        <f t="shared" si="2"/>
        <v>0</v>
      </c>
      <c r="F160" s="202">
        <f t="shared" si="2"/>
        <v>0</v>
      </c>
      <c r="G160" s="202">
        <f t="shared" si="2"/>
        <v>0</v>
      </c>
      <c r="H160" s="202">
        <f t="shared" si="2"/>
        <v>0</v>
      </c>
      <c r="I160" s="202">
        <f t="shared" si="2"/>
        <v>0</v>
      </c>
      <c r="J160" s="202">
        <f t="shared" si="2"/>
        <v>0</v>
      </c>
      <c r="K160" s="202">
        <f t="shared" si="2"/>
        <v>0</v>
      </c>
      <c r="L160" s="202">
        <f t="shared" si="2"/>
        <v>0</v>
      </c>
      <c r="M160" s="202">
        <f t="shared" si="2"/>
        <v>0</v>
      </c>
      <c r="N160" s="202">
        <f t="shared" si="2"/>
        <v>0</v>
      </c>
      <c r="O160" s="202">
        <f t="shared" si="2"/>
        <v>0</v>
      </c>
      <c r="P160" s="202">
        <f t="shared" si="2"/>
        <v>0</v>
      </c>
      <c r="Q160" s="202">
        <f t="shared" si="2"/>
        <v>0</v>
      </c>
    </row>
    <row r="161" spans="1:17" x14ac:dyDescent="0.25">
      <c r="A161" s="76" t="s">
        <v>81</v>
      </c>
      <c r="B161" s="202">
        <f t="shared" ref="B161:Q161" si="3">IF(B8=0,0,B8/B$5)</f>
        <v>0</v>
      </c>
      <c r="C161" s="202">
        <f t="shared" si="3"/>
        <v>0</v>
      </c>
      <c r="D161" s="202">
        <f t="shared" si="3"/>
        <v>0</v>
      </c>
      <c r="E161" s="202">
        <f t="shared" si="3"/>
        <v>0</v>
      </c>
      <c r="F161" s="202">
        <f t="shared" si="3"/>
        <v>0</v>
      </c>
      <c r="G161" s="202">
        <f t="shared" si="3"/>
        <v>0</v>
      </c>
      <c r="H161" s="202">
        <f t="shared" si="3"/>
        <v>0</v>
      </c>
      <c r="I161" s="202">
        <f t="shared" si="3"/>
        <v>0</v>
      </c>
      <c r="J161" s="202">
        <f t="shared" si="3"/>
        <v>0</v>
      </c>
      <c r="K161" s="202">
        <f t="shared" si="3"/>
        <v>0</v>
      </c>
      <c r="L161" s="202">
        <f t="shared" si="3"/>
        <v>0</v>
      </c>
      <c r="M161" s="202">
        <f t="shared" si="3"/>
        <v>0</v>
      </c>
      <c r="N161" s="202">
        <f t="shared" si="3"/>
        <v>0</v>
      </c>
      <c r="O161" s="202">
        <f t="shared" si="3"/>
        <v>0</v>
      </c>
      <c r="P161" s="202">
        <f t="shared" si="3"/>
        <v>0</v>
      </c>
      <c r="Q161" s="202">
        <f t="shared" si="3"/>
        <v>0</v>
      </c>
    </row>
    <row r="162" spans="1:17" x14ac:dyDescent="0.25">
      <c r="A162" s="76" t="s">
        <v>80</v>
      </c>
      <c r="B162" s="202">
        <f t="shared" ref="B162:Q162" si="4">IF(B9=0,0,B9/B$5)</f>
        <v>0</v>
      </c>
      <c r="C162" s="202">
        <f t="shared" si="4"/>
        <v>0</v>
      </c>
      <c r="D162" s="202">
        <f t="shared" si="4"/>
        <v>0</v>
      </c>
      <c r="E162" s="202">
        <f t="shared" si="4"/>
        <v>0</v>
      </c>
      <c r="F162" s="202">
        <f t="shared" si="4"/>
        <v>0</v>
      </c>
      <c r="G162" s="202">
        <f t="shared" si="4"/>
        <v>0</v>
      </c>
      <c r="H162" s="202">
        <f t="shared" si="4"/>
        <v>0</v>
      </c>
      <c r="I162" s="202">
        <f t="shared" si="4"/>
        <v>0</v>
      </c>
      <c r="J162" s="202">
        <f t="shared" si="4"/>
        <v>0</v>
      </c>
      <c r="K162" s="202">
        <f t="shared" si="4"/>
        <v>0</v>
      </c>
      <c r="L162" s="202">
        <f t="shared" si="4"/>
        <v>0</v>
      </c>
      <c r="M162" s="202">
        <f t="shared" si="4"/>
        <v>0</v>
      </c>
      <c r="N162" s="202">
        <f t="shared" si="4"/>
        <v>0</v>
      </c>
      <c r="O162" s="202">
        <f t="shared" si="4"/>
        <v>0</v>
      </c>
      <c r="P162" s="202">
        <f t="shared" si="4"/>
        <v>0</v>
      </c>
      <c r="Q162" s="202">
        <f t="shared" si="4"/>
        <v>0</v>
      </c>
    </row>
    <row r="163" spans="1:17" x14ac:dyDescent="0.25">
      <c r="A163" s="129" t="s">
        <v>79</v>
      </c>
      <c r="B163" s="201">
        <f t="shared" ref="B163:Q163" si="5">IF(B10=0,0,B10/B$5)</f>
        <v>0</v>
      </c>
      <c r="C163" s="201">
        <f t="shared" si="5"/>
        <v>0</v>
      </c>
      <c r="D163" s="201">
        <f t="shared" si="5"/>
        <v>0</v>
      </c>
      <c r="E163" s="201">
        <f t="shared" si="5"/>
        <v>0</v>
      </c>
      <c r="F163" s="201">
        <f t="shared" si="5"/>
        <v>0</v>
      </c>
      <c r="G163" s="201">
        <f t="shared" si="5"/>
        <v>0</v>
      </c>
      <c r="H163" s="201">
        <f t="shared" si="5"/>
        <v>0</v>
      </c>
      <c r="I163" s="201">
        <f t="shared" si="5"/>
        <v>0</v>
      </c>
      <c r="J163" s="201">
        <f t="shared" si="5"/>
        <v>0</v>
      </c>
      <c r="K163" s="201">
        <f t="shared" si="5"/>
        <v>0</v>
      </c>
      <c r="L163" s="201">
        <f t="shared" si="5"/>
        <v>0</v>
      </c>
      <c r="M163" s="201">
        <f t="shared" si="5"/>
        <v>0</v>
      </c>
      <c r="N163" s="201">
        <f t="shared" si="5"/>
        <v>0</v>
      </c>
      <c r="O163" s="201">
        <f t="shared" si="5"/>
        <v>0</v>
      </c>
      <c r="P163" s="201">
        <f t="shared" si="5"/>
        <v>0</v>
      </c>
      <c r="Q163" s="201">
        <f t="shared" si="5"/>
        <v>0</v>
      </c>
    </row>
    <row r="164" spans="1:17" x14ac:dyDescent="0.25">
      <c r="A164" s="127" t="s">
        <v>152</v>
      </c>
      <c r="B164" s="200">
        <f t="shared" ref="B164:Q164" si="6">IF(B15=0,0,B15/B$5)</f>
        <v>0</v>
      </c>
      <c r="C164" s="200">
        <f t="shared" si="6"/>
        <v>0</v>
      </c>
      <c r="D164" s="200">
        <f t="shared" si="6"/>
        <v>0</v>
      </c>
      <c r="E164" s="200">
        <f t="shared" si="6"/>
        <v>0</v>
      </c>
      <c r="F164" s="200">
        <f t="shared" si="6"/>
        <v>0</v>
      </c>
      <c r="G164" s="200">
        <f t="shared" si="6"/>
        <v>0</v>
      </c>
      <c r="H164" s="200">
        <f t="shared" si="6"/>
        <v>0</v>
      </c>
      <c r="I164" s="200">
        <f t="shared" si="6"/>
        <v>0</v>
      </c>
      <c r="J164" s="200">
        <f t="shared" si="6"/>
        <v>0</v>
      </c>
      <c r="K164" s="200">
        <f t="shared" si="6"/>
        <v>0</v>
      </c>
      <c r="L164" s="200">
        <f t="shared" si="6"/>
        <v>0</v>
      </c>
      <c r="M164" s="200">
        <f t="shared" si="6"/>
        <v>0</v>
      </c>
      <c r="N164" s="200">
        <f t="shared" si="6"/>
        <v>0</v>
      </c>
      <c r="O164" s="200">
        <f t="shared" si="6"/>
        <v>0</v>
      </c>
      <c r="P164" s="200">
        <f t="shared" si="6"/>
        <v>0</v>
      </c>
      <c r="Q164" s="200">
        <f t="shared" si="6"/>
        <v>0</v>
      </c>
    </row>
    <row r="165" spans="1:17" x14ac:dyDescent="0.25">
      <c r="A165" s="72" t="s">
        <v>151</v>
      </c>
      <c r="B165" s="71">
        <f t="shared" ref="B165:Q165" si="7">IF(B26=0,0,B26/B$5)</f>
        <v>0</v>
      </c>
      <c r="C165" s="71">
        <f t="shared" si="7"/>
        <v>0</v>
      </c>
      <c r="D165" s="71">
        <f t="shared" si="7"/>
        <v>0</v>
      </c>
      <c r="E165" s="71">
        <f t="shared" si="7"/>
        <v>0</v>
      </c>
      <c r="F165" s="71">
        <f t="shared" si="7"/>
        <v>0</v>
      </c>
      <c r="G165" s="71">
        <f t="shared" si="7"/>
        <v>0</v>
      </c>
      <c r="H165" s="71">
        <f t="shared" si="7"/>
        <v>0</v>
      </c>
      <c r="I165" s="71">
        <f t="shared" si="7"/>
        <v>0</v>
      </c>
      <c r="J165" s="71">
        <f t="shared" si="7"/>
        <v>0</v>
      </c>
      <c r="K165" s="71">
        <f t="shared" si="7"/>
        <v>0</v>
      </c>
      <c r="L165" s="71">
        <f t="shared" si="7"/>
        <v>0</v>
      </c>
      <c r="M165" s="71">
        <f t="shared" si="7"/>
        <v>0</v>
      </c>
      <c r="N165" s="71">
        <f t="shared" si="7"/>
        <v>0</v>
      </c>
      <c r="O165" s="71">
        <f t="shared" si="7"/>
        <v>0</v>
      </c>
      <c r="P165" s="71">
        <f t="shared" si="7"/>
        <v>0</v>
      </c>
      <c r="Q165" s="71">
        <f t="shared" si="7"/>
        <v>0</v>
      </c>
    </row>
    <row r="166" spans="1:17" x14ac:dyDescent="0.25">
      <c r="A166" s="196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</row>
    <row r="167" spans="1:17" x14ac:dyDescent="0.25">
      <c r="A167" s="78" t="s">
        <v>43</v>
      </c>
      <c r="B167" s="77">
        <f t="shared" ref="B167:Q167" si="8">SUM(B$168:B$173,B$175:B$176,B$178:B$180)</f>
        <v>0</v>
      </c>
      <c r="C167" s="77">
        <f t="shared" si="8"/>
        <v>0</v>
      </c>
      <c r="D167" s="77">
        <f t="shared" si="8"/>
        <v>0</v>
      </c>
      <c r="E167" s="77">
        <f t="shared" si="8"/>
        <v>0</v>
      </c>
      <c r="F167" s="77">
        <f t="shared" si="8"/>
        <v>0</v>
      </c>
      <c r="G167" s="77">
        <f t="shared" si="8"/>
        <v>0</v>
      </c>
      <c r="H167" s="77">
        <f t="shared" si="8"/>
        <v>0</v>
      </c>
      <c r="I167" s="77">
        <f t="shared" si="8"/>
        <v>0</v>
      </c>
      <c r="J167" s="77">
        <f t="shared" si="8"/>
        <v>0</v>
      </c>
      <c r="K167" s="77">
        <f t="shared" si="8"/>
        <v>0</v>
      </c>
      <c r="L167" s="77">
        <f t="shared" si="8"/>
        <v>0</v>
      </c>
      <c r="M167" s="77">
        <f t="shared" si="8"/>
        <v>0</v>
      </c>
      <c r="N167" s="77">
        <f t="shared" si="8"/>
        <v>0</v>
      </c>
      <c r="O167" s="77">
        <f t="shared" si="8"/>
        <v>0</v>
      </c>
      <c r="P167" s="77">
        <f t="shared" si="8"/>
        <v>0</v>
      </c>
      <c r="Q167" s="77">
        <f t="shared" si="8"/>
        <v>0</v>
      </c>
    </row>
    <row r="168" spans="1:17" x14ac:dyDescent="0.25">
      <c r="A168" s="132" t="s">
        <v>83</v>
      </c>
      <c r="B168" s="203">
        <f t="shared" ref="B168:Q168" si="9">IF(B$34=0,0,B$34/B$33)</f>
        <v>0</v>
      </c>
      <c r="C168" s="203">
        <f t="shared" si="9"/>
        <v>0</v>
      </c>
      <c r="D168" s="203">
        <f t="shared" si="9"/>
        <v>0</v>
      </c>
      <c r="E168" s="203">
        <f t="shared" si="9"/>
        <v>0</v>
      </c>
      <c r="F168" s="203">
        <f t="shared" si="9"/>
        <v>0</v>
      </c>
      <c r="G168" s="203">
        <f t="shared" si="9"/>
        <v>0</v>
      </c>
      <c r="H168" s="203">
        <f t="shared" si="9"/>
        <v>0</v>
      </c>
      <c r="I168" s="203">
        <f t="shared" si="9"/>
        <v>0</v>
      </c>
      <c r="J168" s="203">
        <f t="shared" si="9"/>
        <v>0</v>
      </c>
      <c r="K168" s="203">
        <f t="shared" si="9"/>
        <v>0</v>
      </c>
      <c r="L168" s="203">
        <f t="shared" si="9"/>
        <v>0</v>
      </c>
      <c r="M168" s="203">
        <f t="shared" si="9"/>
        <v>0</v>
      </c>
      <c r="N168" s="203">
        <f t="shared" si="9"/>
        <v>0</v>
      </c>
      <c r="O168" s="203">
        <f t="shared" si="9"/>
        <v>0</v>
      </c>
      <c r="P168" s="203">
        <f t="shared" si="9"/>
        <v>0</v>
      </c>
      <c r="Q168" s="203">
        <f t="shared" si="9"/>
        <v>0</v>
      </c>
    </row>
    <row r="169" spans="1:17" x14ac:dyDescent="0.25">
      <c r="A169" s="76" t="s">
        <v>82</v>
      </c>
      <c r="B169" s="202">
        <f t="shared" ref="B169:Q169" si="10">IF(B$35=0,0,B$35/B$33)</f>
        <v>0</v>
      </c>
      <c r="C169" s="202">
        <f t="shared" si="10"/>
        <v>0</v>
      </c>
      <c r="D169" s="202">
        <f t="shared" si="10"/>
        <v>0</v>
      </c>
      <c r="E169" s="202">
        <f t="shared" si="10"/>
        <v>0</v>
      </c>
      <c r="F169" s="202">
        <f t="shared" si="10"/>
        <v>0</v>
      </c>
      <c r="G169" s="202">
        <f t="shared" si="10"/>
        <v>0</v>
      </c>
      <c r="H169" s="202">
        <f t="shared" si="10"/>
        <v>0</v>
      </c>
      <c r="I169" s="202">
        <f t="shared" si="10"/>
        <v>0</v>
      </c>
      <c r="J169" s="202">
        <f t="shared" si="10"/>
        <v>0</v>
      </c>
      <c r="K169" s="202">
        <f t="shared" si="10"/>
        <v>0</v>
      </c>
      <c r="L169" s="202">
        <f t="shared" si="10"/>
        <v>0</v>
      </c>
      <c r="M169" s="202">
        <f t="shared" si="10"/>
        <v>0</v>
      </c>
      <c r="N169" s="202">
        <f t="shared" si="10"/>
        <v>0</v>
      </c>
      <c r="O169" s="202">
        <f t="shared" si="10"/>
        <v>0</v>
      </c>
      <c r="P169" s="202">
        <f t="shared" si="10"/>
        <v>0</v>
      </c>
      <c r="Q169" s="202">
        <f t="shared" si="10"/>
        <v>0</v>
      </c>
    </row>
    <row r="170" spans="1:17" x14ac:dyDescent="0.25">
      <c r="A170" s="76" t="s">
        <v>81</v>
      </c>
      <c r="B170" s="202">
        <f t="shared" ref="B170:Q170" si="11">IF(B$36=0,0,B$36/B$33)</f>
        <v>0</v>
      </c>
      <c r="C170" s="202">
        <f t="shared" si="11"/>
        <v>0</v>
      </c>
      <c r="D170" s="202">
        <f t="shared" si="11"/>
        <v>0</v>
      </c>
      <c r="E170" s="202">
        <f t="shared" si="11"/>
        <v>0</v>
      </c>
      <c r="F170" s="202">
        <f t="shared" si="11"/>
        <v>0</v>
      </c>
      <c r="G170" s="202">
        <f t="shared" si="11"/>
        <v>0</v>
      </c>
      <c r="H170" s="202">
        <f t="shared" si="11"/>
        <v>0</v>
      </c>
      <c r="I170" s="202">
        <f t="shared" si="11"/>
        <v>0</v>
      </c>
      <c r="J170" s="202">
        <f t="shared" si="11"/>
        <v>0</v>
      </c>
      <c r="K170" s="202">
        <f t="shared" si="11"/>
        <v>0</v>
      </c>
      <c r="L170" s="202">
        <f t="shared" si="11"/>
        <v>0</v>
      </c>
      <c r="M170" s="202">
        <f t="shared" si="11"/>
        <v>0</v>
      </c>
      <c r="N170" s="202">
        <f t="shared" si="11"/>
        <v>0</v>
      </c>
      <c r="O170" s="202">
        <f t="shared" si="11"/>
        <v>0</v>
      </c>
      <c r="P170" s="202">
        <f t="shared" si="11"/>
        <v>0</v>
      </c>
      <c r="Q170" s="202">
        <f t="shared" si="11"/>
        <v>0</v>
      </c>
    </row>
    <row r="171" spans="1:17" x14ac:dyDescent="0.25">
      <c r="A171" s="76" t="s">
        <v>80</v>
      </c>
      <c r="B171" s="202">
        <f t="shared" ref="B171:Q171" si="12">IF(B$37=0,0,B$37/B$33)</f>
        <v>0</v>
      </c>
      <c r="C171" s="202">
        <f t="shared" si="12"/>
        <v>0</v>
      </c>
      <c r="D171" s="202">
        <f t="shared" si="12"/>
        <v>0</v>
      </c>
      <c r="E171" s="202">
        <f t="shared" si="12"/>
        <v>0</v>
      </c>
      <c r="F171" s="202">
        <f t="shared" si="12"/>
        <v>0</v>
      </c>
      <c r="G171" s="202">
        <f t="shared" si="12"/>
        <v>0</v>
      </c>
      <c r="H171" s="202">
        <f t="shared" si="12"/>
        <v>0</v>
      </c>
      <c r="I171" s="202">
        <f t="shared" si="12"/>
        <v>0</v>
      </c>
      <c r="J171" s="202">
        <f t="shared" si="12"/>
        <v>0</v>
      </c>
      <c r="K171" s="202">
        <f t="shared" si="12"/>
        <v>0</v>
      </c>
      <c r="L171" s="202">
        <f t="shared" si="12"/>
        <v>0</v>
      </c>
      <c r="M171" s="202">
        <f t="shared" si="12"/>
        <v>0</v>
      </c>
      <c r="N171" s="202">
        <f t="shared" si="12"/>
        <v>0</v>
      </c>
      <c r="O171" s="202">
        <f t="shared" si="12"/>
        <v>0</v>
      </c>
      <c r="P171" s="202">
        <f t="shared" si="12"/>
        <v>0</v>
      </c>
      <c r="Q171" s="202">
        <f t="shared" si="12"/>
        <v>0</v>
      </c>
    </row>
    <row r="172" spans="1:17" x14ac:dyDescent="0.25">
      <c r="A172" s="129" t="s">
        <v>79</v>
      </c>
      <c r="B172" s="201">
        <f t="shared" ref="B172:Q172" si="13">IF(B$38=0,0,B$38/B$33)</f>
        <v>0</v>
      </c>
      <c r="C172" s="201">
        <f t="shared" si="13"/>
        <v>0</v>
      </c>
      <c r="D172" s="201">
        <f t="shared" si="13"/>
        <v>0</v>
      </c>
      <c r="E172" s="201">
        <f t="shared" si="13"/>
        <v>0</v>
      </c>
      <c r="F172" s="201">
        <f t="shared" si="13"/>
        <v>0</v>
      </c>
      <c r="G172" s="201">
        <f t="shared" si="13"/>
        <v>0</v>
      </c>
      <c r="H172" s="201">
        <f t="shared" si="13"/>
        <v>0</v>
      </c>
      <c r="I172" s="201">
        <f t="shared" si="13"/>
        <v>0</v>
      </c>
      <c r="J172" s="201">
        <f t="shared" si="13"/>
        <v>0</v>
      </c>
      <c r="K172" s="201">
        <f t="shared" si="13"/>
        <v>0</v>
      </c>
      <c r="L172" s="201">
        <f t="shared" si="13"/>
        <v>0</v>
      </c>
      <c r="M172" s="201">
        <f t="shared" si="13"/>
        <v>0</v>
      </c>
      <c r="N172" s="201">
        <f t="shared" si="13"/>
        <v>0</v>
      </c>
      <c r="O172" s="201">
        <f t="shared" si="13"/>
        <v>0</v>
      </c>
      <c r="P172" s="201">
        <f t="shared" si="13"/>
        <v>0</v>
      </c>
      <c r="Q172" s="201">
        <f t="shared" si="13"/>
        <v>0</v>
      </c>
    </row>
    <row r="173" spans="1:17" x14ac:dyDescent="0.25">
      <c r="A173" s="127" t="s">
        <v>150</v>
      </c>
      <c r="B173" s="200">
        <f t="shared" ref="B173:Q173" si="14">IF(B$43=0,0,B$43/B$33)</f>
        <v>0</v>
      </c>
      <c r="C173" s="200">
        <f t="shared" si="14"/>
        <v>0</v>
      </c>
      <c r="D173" s="200">
        <f t="shared" si="14"/>
        <v>0</v>
      </c>
      <c r="E173" s="200">
        <f t="shared" si="14"/>
        <v>0</v>
      </c>
      <c r="F173" s="200">
        <f t="shared" si="14"/>
        <v>0</v>
      </c>
      <c r="G173" s="200">
        <f t="shared" si="14"/>
        <v>0</v>
      </c>
      <c r="H173" s="200">
        <f t="shared" si="14"/>
        <v>0</v>
      </c>
      <c r="I173" s="200">
        <f t="shared" si="14"/>
        <v>0</v>
      </c>
      <c r="J173" s="200">
        <f t="shared" si="14"/>
        <v>0</v>
      </c>
      <c r="K173" s="200">
        <f t="shared" si="14"/>
        <v>0</v>
      </c>
      <c r="L173" s="200">
        <f t="shared" si="14"/>
        <v>0</v>
      </c>
      <c r="M173" s="200">
        <f t="shared" si="14"/>
        <v>0</v>
      </c>
      <c r="N173" s="200">
        <f t="shared" si="14"/>
        <v>0</v>
      </c>
      <c r="O173" s="200">
        <f t="shared" si="14"/>
        <v>0</v>
      </c>
      <c r="P173" s="200">
        <f t="shared" si="14"/>
        <v>0</v>
      </c>
      <c r="Q173" s="200">
        <f t="shared" si="14"/>
        <v>0</v>
      </c>
    </row>
    <row r="174" spans="1:17" x14ac:dyDescent="0.25">
      <c r="A174" s="127" t="s">
        <v>148</v>
      </c>
      <c r="B174" s="200">
        <f t="shared" ref="B174:Q174" si="15">IF(B$44=0,0,B$44/B$33)</f>
        <v>0</v>
      </c>
      <c r="C174" s="200">
        <f t="shared" si="15"/>
        <v>0</v>
      </c>
      <c r="D174" s="200">
        <f t="shared" si="15"/>
        <v>0</v>
      </c>
      <c r="E174" s="200">
        <f t="shared" si="15"/>
        <v>0</v>
      </c>
      <c r="F174" s="200">
        <f t="shared" si="15"/>
        <v>0</v>
      </c>
      <c r="G174" s="200">
        <f t="shared" si="15"/>
        <v>0</v>
      </c>
      <c r="H174" s="200">
        <f t="shared" si="15"/>
        <v>0</v>
      </c>
      <c r="I174" s="200">
        <f t="shared" si="15"/>
        <v>0</v>
      </c>
      <c r="J174" s="200">
        <f t="shared" si="15"/>
        <v>0</v>
      </c>
      <c r="K174" s="200">
        <f t="shared" si="15"/>
        <v>0</v>
      </c>
      <c r="L174" s="200">
        <f t="shared" si="15"/>
        <v>0</v>
      </c>
      <c r="M174" s="200">
        <f t="shared" si="15"/>
        <v>0</v>
      </c>
      <c r="N174" s="200">
        <f t="shared" si="15"/>
        <v>0</v>
      </c>
      <c r="O174" s="200">
        <f t="shared" si="15"/>
        <v>0</v>
      </c>
      <c r="P174" s="200">
        <f t="shared" si="15"/>
        <v>0</v>
      </c>
      <c r="Q174" s="200">
        <f t="shared" si="15"/>
        <v>0</v>
      </c>
    </row>
    <row r="175" spans="1:17" x14ac:dyDescent="0.25">
      <c r="A175" s="142" t="s">
        <v>164</v>
      </c>
      <c r="B175" s="199">
        <f t="shared" ref="B175:Q175" si="16">IF(B$45=0,0,B$45/B$33)</f>
        <v>0</v>
      </c>
      <c r="C175" s="199">
        <f t="shared" si="16"/>
        <v>0</v>
      </c>
      <c r="D175" s="199">
        <f t="shared" si="16"/>
        <v>0</v>
      </c>
      <c r="E175" s="199">
        <f t="shared" si="16"/>
        <v>0</v>
      </c>
      <c r="F175" s="199">
        <f t="shared" si="16"/>
        <v>0</v>
      </c>
      <c r="G175" s="199">
        <f t="shared" si="16"/>
        <v>0</v>
      </c>
      <c r="H175" s="199">
        <f t="shared" si="16"/>
        <v>0</v>
      </c>
      <c r="I175" s="199">
        <f t="shared" si="16"/>
        <v>0</v>
      </c>
      <c r="J175" s="199">
        <f t="shared" si="16"/>
        <v>0</v>
      </c>
      <c r="K175" s="199">
        <f t="shared" si="16"/>
        <v>0</v>
      </c>
      <c r="L175" s="199">
        <f t="shared" si="16"/>
        <v>0</v>
      </c>
      <c r="M175" s="199">
        <f t="shared" si="16"/>
        <v>0</v>
      </c>
      <c r="N175" s="199">
        <f t="shared" si="16"/>
        <v>0</v>
      </c>
      <c r="O175" s="199">
        <f t="shared" si="16"/>
        <v>0</v>
      </c>
      <c r="P175" s="199">
        <f t="shared" si="16"/>
        <v>0</v>
      </c>
      <c r="Q175" s="199">
        <f t="shared" si="16"/>
        <v>0</v>
      </c>
    </row>
    <row r="176" spans="1:17" x14ac:dyDescent="0.25">
      <c r="A176" s="142" t="s">
        <v>163</v>
      </c>
      <c r="B176" s="199">
        <f t="shared" ref="B176:Q176" si="17">IF(B$50=0,0,B$50/B$33)</f>
        <v>0</v>
      </c>
      <c r="C176" s="199">
        <f t="shared" si="17"/>
        <v>0</v>
      </c>
      <c r="D176" s="199">
        <f t="shared" si="17"/>
        <v>0</v>
      </c>
      <c r="E176" s="199">
        <f t="shared" si="17"/>
        <v>0</v>
      </c>
      <c r="F176" s="199">
        <f t="shared" si="17"/>
        <v>0</v>
      </c>
      <c r="G176" s="199">
        <f t="shared" si="17"/>
        <v>0</v>
      </c>
      <c r="H176" s="199">
        <f t="shared" si="17"/>
        <v>0</v>
      </c>
      <c r="I176" s="199">
        <f t="shared" si="17"/>
        <v>0</v>
      </c>
      <c r="J176" s="199">
        <f t="shared" si="17"/>
        <v>0</v>
      </c>
      <c r="K176" s="199">
        <f t="shared" si="17"/>
        <v>0</v>
      </c>
      <c r="L176" s="199">
        <f t="shared" si="17"/>
        <v>0</v>
      </c>
      <c r="M176" s="199">
        <f t="shared" si="17"/>
        <v>0</v>
      </c>
      <c r="N176" s="199">
        <f t="shared" si="17"/>
        <v>0</v>
      </c>
      <c r="O176" s="199">
        <f t="shared" si="17"/>
        <v>0</v>
      </c>
      <c r="P176" s="199">
        <f t="shared" si="17"/>
        <v>0</v>
      </c>
      <c r="Q176" s="199">
        <f t="shared" si="17"/>
        <v>0</v>
      </c>
    </row>
    <row r="177" spans="1:17" x14ac:dyDescent="0.25">
      <c r="A177" s="127" t="s">
        <v>147</v>
      </c>
      <c r="B177" s="200">
        <f t="shared" ref="B177:Q177" si="18">IF(B$51=0,0,B$51/B$33)</f>
        <v>0</v>
      </c>
      <c r="C177" s="200">
        <f t="shared" si="18"/>
        <v>0</v>
      </c>
      <c r="D177" s="200">
        <f t="shared" si="18"/>
        <v>0</v>
      </c>
      <c r="E177" s="200">
        <f t="shared" si="18"/>
        <v>0</v>
      </c>
      <c r="F177" s="200">
        <f t="shared" si="18"/>
        <v>0</v>
      </c>
      <c r="G177" s="200">
        <f t="shared" si="18"/>
        <v>0</v>
      </c>
      <c r="H177" s="200">
        <f t="shared" si="18"/>
        <v>0</v>
      </c>
      <c r="I177" s="200">
        <f t="shared" si="18"/>
        <v>0</v>
      </c>
      <c r="J177" s="200">
        <f t="shared" si="18"/>
        <v>0</v>
      </c>
      <c r="K177" s="200">
        <f t="shared" si="18"/>
        <v>0</v>
      </c>
      <c r="L177" s="200">
        <f t="shared" si="18"/>
        <v>0</v>
      </c>
      <c r="M177" s="200">
        <f t="shared" si="18"/>
        <v>0</v>
      </c>
      <c r="N177" s="200">
        <f t="shared" si="18"/>
        <v>0</v>
      </c>
      <c r="O177" s="200">
        <f t="shared" si="18"/>
        <v>0</v>
      </c>
      <c r="P177" s="200">
        <f t="shared" si="18"/>
        <v>0</v>
      </c>
      <c r="Q177" s="200">
        <f t="shared" si="18"/>
        <v>0</v>
      </c>
    </row>
    <row r="178" spans="1:17" x14ac:dyDescent="0.25">
      <c r="A178" s="142" t="s">
        <v>162</v>
      </c>
      <c r="B178" s="199">
        <f t="shared" ref="B178:Q178" si="19">IF(B$52=0,0,B$52/B$33)</f>
        <v>0</v>
      </c>
      <c r="C178" s="199">
        <f t="shared" si="19"/>
        <v>0</v>
      </c>
      <c r="D178" s="199">
        <f t="shared" si="19"/>
        <v>0</v>
      </c>
      <c r="E178" s="199">
        <f t="shared" si="19"/>
        <v>0</v>
      </c>
      <c r="F178" s="199">
        <f t="shared" si="19"/>
        <v>0</v>
      </c>
      <c r="G178" s="199">
        <f t="shared" si="19"/>
        <v>0</v>
      </c>
      <c r="H178" s="199">
        <f t="shared" si="19"/>
        <v>0</v>
      </c>
      <c r="I178" s="199">
        <f t="shared" si="19"/>
        <v>0</v>
      </c>
      <c r="J178" s="199">
        <f t="shared" si="19"/>
        <v>0</v>
      </c>
      <c r="K178" s="199">
        <f t="shared" si="19"/>
        <v>0</v>
      </c>
      <c r="L178" s="199">
        <f t="shared" si="19"/>
        <v>0</v>
      </c>
      <c r="M178" s="199">
        <f t="shared" si="19"/>
        <v>0</v>
      </c>
      <c r="N178" s="199">
        <f t="shared" si="19"/>
        <v>0</v>
      </c>
      <c r="O178" s="199">
        <f t="shared" si="19"/>
        <v>0</v>
      </c>
      <c r="P178" s="199">
        <f t="shared" si="19"/>
        <v>0</v>
      </c>
      <c r="Q178" s="199">
        <f t="shared" si="19"/>
        <v>0</v>
      </c>
    </row>
    <row r="179" spans="1:17" x14ac:dyDescent="0.25">
      <c r="A179" s="142" t="s">
        <v>161</v>
      </c>
      <c r="B179" s="199">
        <f t="shared" ref="B179:Q179" si="20">IF(B$56=0,0,B$56/B$33)</f>
        <v>0</v>
      </c>
      <c r="C179" s="199">
        <f t="shared" si="20"/>
        <v>0</v>
      </c>
      <c r="D179" s="199">
        <f t="shared" si="20"/>
        <v>0</v>
      </c>
      <c r="E179" s="199">
        <f t="shared" si="20"/>
        <v>0</v>
      </c>
      <c r="F179" s="199">
        <f t="shared" si="20"/>
        <v>0</v>
      </c>
      <c r="G179" s="199">
        <f t="shared" si="20"/>
        <v>0</v>
      </c>
      <c r="H179" s="199">
        <f t="shared" si="20"/>
        <v>0</v>
      </c>
      <c r="I179" s="199">
        <f t="shared" si="20"/>
        <v>0</v>
      </c>
      <c r="J179" s="199">
        <f t="shared" si="20"/>
        <v>0</v>
      </c>
      <c r="K179" s="199">
        <f t="shared" si="20"/>
        <v>0</v>
      </c>
      <c r="L179" s="199">
        <f t="shared" si="20"/>
        <v>0</v>
      </c>
      <c r="M179" s="199">
        <f t="shared" si="20"/>
        <v>0</v>
      </c>
      <c r="N179" s="199">
        <f t="shared" si="20"/>
        <v>0</v>
      </c>
      <c r="O179" s="199">
        <f t="shared" si="20"/>
        <v>0</v>
      </c>
      <c r="P179" s="199">
        <f t="shared" si="20"/>
        <v>0</v>
      </c>
      <c r="Q179" s="199">
        <f t="shared" si="20"/>
        <v>0</v>
      </c>
    </row>
    <row r="180" spans="1:17" x14ac:dyDescent="0.25">
      <c r="A180" s="140" t="s">
        <v>160</v>
      </c>
      <c r="B180" s="198">
        <f t="shared" ref="B180:Q180" si="21">IF(B$67=0,0,B$67/B$33)</f>
        <v>0</v>
      </c>
      <c r="C180" s="198">
        <f t="shared" si="21"/>
        <v>0</v>
      </c>
      <c r="D180" s="198">
        <f t="shared" si="21"/>
        <v>0</v>
      </c>
      <c r="E180" s="198">
        <f t="shared" si="21"/>
        <v>0</v>
      </c>
      <c r="F180" s="198">
        <f t="shared" si="21"/>
        <v>0</v>
      </c>
      <c r="G180" s="198">
        <f t="shared" si="21"/>
        <v>0</v>
      </c>
      <c r="H180" s="198">
        <f t="shared" si="21"/>
        <v>0</v>
      </c>
      <c r="I180" s="198">
        <f t="shared" si="21"/>
        <v>0</v>
      </c>
      <c r="J180" s="198">
        <f t="shared" si="21"/>
        <v>0</v>
      </c>
      <c r="K180" s="198">
        <f t="shared" si="21"/>
        <v>0</v>
      </c>
      <c r="L180" s="198">
        <f t="shared" si="21"/>
        <v>0</v>
      </c>
      <c r="M180" s="198">
        <f t="shared" si="21"/>
        <v>0</v>
      </c>
      <c r="N180" s="198">
        <f t="shared" si="21"/>
        <v>0</v>
      </c>
      <c r="O180" s="198">
        <f t="shared" si="21"/>
        <v>0</v>
      </c>
      <c r="P180" s="198">
        <f t="shared" si="21"/>
        <v>0</v>
      </c>
      <c r="Q180" s="198">
        <f t="shared" si="21"/>
        <v>0</v>
      </c>
    </row>
    <row r="181" spans="1:17" hidden="1" x14ac:dyDescent="0.25">
      <c r="A181" s="196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</row>
    <row r="182" spans="1:17" x14ac:dyDescent="0.25">
      <c r="A182" s="196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</row>
    <row r="183" spans="1:17" x14ac:dyDescent="0.25">
      <c r="A183" s="78" t="s">
        <v>344</v>
      </c>
      <c r="B183" s="77">
        <f t="shared" ref="B183:Q183" si="22">SUM(B$184:B$189,B$193:B$194,B$196:B$198)</f>
        <v>0</v>
      </c>
      <c r="C183" s="77">
        <f t="shared" si="22"/>
        <v>0</v>
      </c>
      <c r="D183" s="77">
        <f t="shared" si="22"/>
        <v>0</v>
      </c>
      <c r="E183" s="77">
        <f t="shared" si="22"/>
        <v>0</v>
      </c>
      <c r="F183" s="77">
        <f t="shared" si="22"/>
        <v>0</v>
      </c>
      <c r="G183" s="77">
        <f t="shared" si="22"/>
        <v>0</v>
      </c>
      <c r="H183" s="77">
        <f t="shared" si="22"/>
        <v>0</v>
      </c>
      <c r="I183" s="77">
        <f t="shared" si="22"/>
        <v>0</v>
      </c>
      <c r="J183" s="77">
        <f t="shared" si="22"/>
        <v>0</v>
      </c>
      <c r="K183" s="77">
        <f t="shared" si="22"/>
        <v>0</v>
      </c>
      <c r="L183" s="77">
        <f t="shared" si="22"/>
        <v>0</v>
      </c>
      <c r="M183" s="77">
        <f t="shared" si="22"/>
        <v>0</v>
      </c>
      <c r="N183" s="77">
        <f t="shared" si="22"/>
        <v>0</v>
      </c>
      <c r="O183" s="77">
        <f t="shared" si="22"/>
        <v>0</v>
      </c>
      <c r="P183" s="77">
        <f t="shared" si="22"/>
        <v>0</v>
      </c>
      <c r="Q183" s="77">
        <f t="shared" si="22"/>
        <v>0</v>
      </c>
    </row>
    <row r="184" spans="1:17" x14ac:dyDescent="0.25">
      <c r="A184" s="132" t="s">
        <v>83</v>
      </c>
      <c r="B184" s="203">
        <f t="shared" ref="B184:Q184" si="23">IF(B$71=0,0,B$71/B$70)</f>
        <v>0</v>
      </c>
      <c r="C184" s="203">
        <f t="shared" si="23"/>
        <v>0</v>
      </c>
      <c r="D184" s="203">
        <f t="shared" si="23"/>
        <v>0</v>
      </c>
      <c r="E184" s="203">
        <f t="shared" si="23"/>
        <v>0</v>
      </c>
      <c r="F184" s="203">
        <f t="shared" si="23"/>
        <v>0</v>
      </c>
      <c r="G184" s="203">
        <f t="shared" si="23"/>
        <v>0</v>
      </c>
      <c r="H184" s="203">
        <f t="shared" si="23"/>
        <v>0</v>
      </c>
      <c r="I184" s="203">
        <f t="shared" si="23"/>
        <v>0</v>
      </c>
      <c r="J184" s="203">
        <f t="shared" si="23"/>
        <v>0</v>
      </c>
      <c r="K184" s="203">
        <f t="shared" si="23"/>
        <v>0</v>
      </c>
      <c r="L184" s="203">
        <f t="shared" si="23"/>
        <v>0</v>
      </c>
      <c r="M184" s="203">
        <f t="shared" si="23"/>
        <v>0</v>
      </c>
      <c r="N184" s="203">
        <f t="shared" si="23"/>
        <v>0</v>
      </c>
      <c r="O184" s="203">
        <f t="shared" si="23"/>
        <v>0</v>
      </c>
      <c r="P184" s="203">
        <f t="shared" si="23"/>
        <v>0</v>
      </c>
      <c r="Q184" s="203">
        <f t="shared" si="23"/>
        <v>0</v>
      </c>
    </row>
    <row r="185" spans="1:17" x14ac:dyDescent="0.25">
      <c r="A185" s="76" t="s">
        <v>82</v>
      </c>
      <c r="B185" s="202">
        <f t="shared" ref="B185:Q185" si="24">IF(B$72=0,0,B$72/B$70)</f>
        <v>0</v>
      </c>
      <c r="C185" s="202">
        <f t="shared" si="24"/>
        <v>0</v>
      </c>
      <c r="D185" s="202">
        <f t="shared" si="24"/>
        <v>0</v>
      </c>
      <c r="E185" s="202">
        <f t="shared" si="24"/>
        <v>0</v>
      </c>
      <c r="F185" s="202">
        <f t="shared" si="24"/>
        <v>0</v>
      </c>
      <c r="G185" s="202">
        <f t="shared" si="24"/>
        <v>0</v>
      </c>
      <c r="H185" s="202">
        <f t="shared" si="24"/>
        <v>0</v>
      </c>
      <c r="I185" s="202">
        <f t="shared" si="24"/>
        <v>0</v>
      </c>
      <c r="J185" s="202">
        <f t="shared" si="24"/>
        <v>0</v>
      </c>
      <c r="K185" s="202">
        <f t="shared" si="24"/>
        <v>0</v>
      </c>
      <c r="L185" s="202">
        <f t="shared" si="24"/>
        <v>0</v>
      </c>
      <c r="M185" s="202">
        <f t="shared" si="24"/>
        <v>0</v>
      </c>
      <c r="N185" s="202">
        <f t="shared" si="24"/>
        <v>0</v>
      </c>
      <c r="O185" s="202">
        <f t="shared" si="24"/>
        <v>0</v>
      </c>
      <c r="P185" s="202">
        <f t="shared" si="24"/>
        <v>0</v>
      </c>
      <c r="Q185" s="202">
        <f t="shared" si="24"/>
        <v>0</v>
      </c>
    </row>
    <row r="186" spans="1:17" x14ac:dyDescent="0.25">
      <c r="A186" s="76" t="s">
        <v>81</v>
      </c>
      <c r="B186" s="202">
        <f t="shared" ref="B186:Q186" si="25">IF(B$73=0,0,B$73/B$70)</f>
        <v>0</v>
      </c>
      <c r="C186" s="202">
        <f t="shared" si="25"/>
        <v>0</v>
      </c>
      <c r="D186" s="202">
        <f t="shared" si="25"/>
        <v>0</v>
      </c>
      <c r="E186" s="202">
        <f t="shared" si="25"/>
        <v>0</v>
      </c>
      <c r="F186" s="202">
        <f t="shared" si="25"/>
        <v>0</v>
      </c>
      <c r="G186" s="202">
        <f t="shared" si="25"/>
        <v>0</v>
      </c>
      <c r="H186" s="202">
        <f t="shared" si="25"/>
        <v>0</v>
      </c>
      <c r="I186" s="202">
        <f t="shared" si="25"/>
        <v>0</v>
      </c>
      <c r="J186" s="202">
        <f t="shared" si="25"/>
        <v>0</v>
      </c>
      <c r="K186" s="202">
        <f t="shared" si="25"/>
        <v>0</v>
      </c>
      <c r="L186" s="202">
        <f t="shared" si="25"/>
        <v>0</v>
      </c>
      <c r="M186" s="202">
        <f t="shared" si="25"/>
        <v>0</v>
      </c>
      <c r="N186" s="202">
        <f t="shared" si="25"/>
        <v>0</v>
      </c>
      <c r="O186" s="202">
        <f t="shared" si="25"/>
        <v>0</v>
      </c>
      <c r="P186" s="202">
        <f t="shared" si="25"/>
        <v>0</v>
      </c>
      <c r="Q186" s="202">
        <f t="shared" si="25"/>
        <v>0</v>
      </c>
    </row>
    <row r="187" spans="1:17" x14ac:dyDescent="0.25">
      <c r="A187" s="76" t="s">
        <v>80</v>
      </c>
      <c r="B187" s="202">
        <f t="shared" ref="B187:Q187" si="26">IF(B$74=0,0,B$74/B$70)</f>
        <v>0</v>
      </c>
      <c r="C187" s="202">
        <f t="shared" si="26"/>
        <v>0</v>
      </c>
      <c r="D187" s="202">
        <f t="shared" si="26"/>
        <v>0</v>
      </c>
      <c r="E187" s="202">
        <f t="shared" si="26"/>
        <v>0</v>
      </c>
      <c r="F187" s="202">
        <f t="shared" si="26"/>
        <v>0</v>
      </c>
      <c r="G187" s="202">
        <f t="shared" si="26"/>
        <v>0</v>
      </c>
      <c r="H187" s="202">
        <f t="shared" si="26"/>
        <v>0</v>
      </c>
      <c r="I187" s="202">
        <f t="shared" si="26"/>
        <v>0</v>
      </c>
      <c r="J187" s="202">
        <f t="shared" si="26"/>
        <v>0</v>
      </c>
      <c r="K187" s="202">
        <f t="shared" si="26"/>
        <v>0</v>
      </c>
      <c r="L187" s="202">
        <f t="shared" si="26"/>
        <v>0</v>
      </c>
      <c r="M187" s="202">
        <f t="shared" si="26"/>
        <v>0</v>
      </c>
      <c r="N187" s="202">
        <f t="shared" si="26"/>
        <v>0</v>
      </c>
      <c r="O187" s="202">
        <f t="shared" si="26"/>
        <v>0</v>
      </c>
      <c r="P187" s="202">
        <f t="shared" si="26"/>
        <v>0</v>
      </c>
      <c r="Q187" s="202">
        <f t="shared" si="26"/>
        <v>0</v>
      </c>
    </row>
    <row r="188" spans="1:17" x14ac:dyDescent="0.25">
      <c r="A188" s="129" t="s">
        <v>79</v>
      </c>
      <c r="B188" s="201">
        <f t="shared" ref="B188:Q188" si="27">IF(B$75=0,0,B$75/B$70)</f>
        <v>0</v>
      </c>
      <c r="C188" s="201">
        <f t="shared" si="27"/>
        <v>0</v>
      </c>
      <c r="D188" s="201">
        <f t="shared" si="27"/>
        <v>0</v>
      </c>
      <c r="E188" s="201">
        <f t="shared" si="27"/>
        <v>0</v>
      </c>
      <c r="F188" s="201">
        <f t="shared" si="27"/>
        <v>0</v>
      </c>
      <c r="G188" s="201">
        <f t="shared" si="27"/>
        <v>0</v>
      </c>
      <c r="H188" s="201">
        <f t="shared" si="27"/>
        <v>0</v>
      </c>
      <c r="I188" s="201">
        <f t="shared" si="27"/>
        <v>0</v>
      </c>
      <c r="J188" s="201">
        <f t="shared" si="27"/>
        <v>0</v>
      </c>
      <c r="K188" s="201">
        <f t="shared" si="27"/>
        <v>0</v>
      </c>
      <c r="L188" s="201">
        <f t="shared" si="27"/>
        <v>0</v>
      </c>
      <c r="M188" s="201">
        <f t="shared" si="27"/>
        <v>0</v>
      </c>
      <c r="N188" s="201">
        <f t="shared" si="27"/>
        <v>0</v>
      </c>
      <c r="O188" s="201">
        <f t="shared" si="27"/>
        <v>0</v>
      </c>
      <c r="P188" s="201">
        <f t="shared" si="27"/>
        <v>0</v>
      </c>
      <c r="Q188" s="201">
        <f t="shared" si="27"/>
        <v>0</v>
      </c>
    </row>
    <row r="189" spans="1:17" x14ac:dyDescent="0.25">
      <c r="A189" s="127" t="s">
        <v>149</v>
      </c>
      <c r="B189" s="200">
        <f t="shared" ref="B189:Q189" si="28">IF(B$80=0,0,B$80/B$70)</f>
        <v>0</v>
      </c>
      <c r="C189" s="200">
        <f t="shared" si="28"/>
        <v>0</v>
      </c>
      <c r="D189" s="200">
        <f t="shared" si="28"/>
        <v>0</v>
      </c>
      <c r="E189" s="200">
        <f t="shared" si="28"/>
        <v>0</v>
      </c>
      <c r="F189" s="200">
        <f t="shared" si="28"/>
        <v>0</v>
      </c>
      <c r="G189" s="200">
        <f t="shared" si="28"/>
        <v>0</v>
      </c>
      <c r="H189" s="200">
        <f t="shared" si="28"/>
        <v>0</v>
      </c>
      <c r="I189" s="200">
        <f t="shared" si="28"/>
        <v>0</v>
      </c>
      <c r="J189" s="200">
        <f t="shared" si="28"/>
        <v>0</v>
      </c>
      <c r="K189" s="200">
        <f t="shared" si="28"/>
        <v>0</v>
      </c>
      <c r="L189" s="200">
        <f t="shared" si="28"/>
        <v>0</v>
      </c>
      <c r="M189" s="200">
        <f t="shared" si="28"/>
        <v>0</v>
      </c>
      <c r="N189" s="200">
        <f t="shared" si="28"/>
        <v>0</v>
      </c>
      <c r="O189" s="200">
        <f t="shared" si="28"/>
        <v>0</v>
      </c>
      <c r="P189" s="200">
        <f t="shared" si="28"/>
        <v>0</v>
      </c>
      <c r="Q189" s="200">
        <f t="shared" si="28"/>
        <v>0</v>
      </c>
    </row>
    <row r="190" spans="1:17" x14ac:dyDescent="0.25">
      <c r="A190" s="142" t="s">
        <v>166</v>
      </c>
      <c r="B190" s="199">
        <f t="shared" ref="B190:Q190" si="29">IF(B$81=0,0,B$81/B$70)</f>
        <v>0</v>
      </c>
      <c r="C190" s="199">
        <f t="shared" si="29"/>
        <v>0</v>
      </c>
      <c r="D190" s="199">
        <f t="shared" si="29"/>
        <v>0</v>
      </c>
      <c r="E190" s="199">
        <f t="shared" si="29"/>
        <v>0</v>
      </c>
      <c r="F190" s="199">
        <f t="shared" si="29"/>
        <v>0</v>
      </c>
      <c r="G190" s="199">
        <f t="shared" si="29"/>
        <v>0</v>
      </c>
      <c r="H190" s="199">
        <f t="shared" si="29"/>
        <v>0</v>
      </c>
      <c r="I190" s="199">
        <f t="shared" si="29"/>
        <v>0</v>
      </c>
      <c r="J190" s="199">
        <f t="shared" si="29"/>
        <v>0</v>
      </c>
      <c r="K190" s="199">
        <f t="shared" si="29"/>
        <v>0</v>
      </c>
      <c r="L190" s="199">
        <f t="shared" si="29"/>
        <v>0</v>
      </c>
      <c r="M190" s="199">
        <f t="shared" si="29"/>
        <v>0</v>
      </c>
      <c r="N190" s="199">
        <f t="shared" si="29"/>
        <v>0</v>
      </c>
      <c r="O190" s="199">
        <f t="shared" si="29"/>
        <v>0</v>
      </c>
      <c r="P190" s="199">
        <f t="shared" si="29"/>
        <v>0</v>
      </c>
      <c r="Q190" s="199">
        <f t="shared" si="29"/>
        <v>0</v>
      </c>
    </row>
    <row r="191" spans="1:17" x14ac:dyDescent="0.25">
      <c r="A191" s="142" t="s">
        <v>165</v>
      </c>
      <c r="B191" s="199">
        <f t="shared" ref="B191:Q191" si="30">IF(B$86=0,0,B$86/B$70)</f>
        <v>0</v>
      </c>
      <c r="C191" s="199">
        <f t="shared" si="30"/>
        <v>0</v>
      </c>
      <c r="D191" s="199">
        <f t="shared" si="30"/>
        <v>0</v>
      </c>
      <c r="E191" s="199">
        <f t="shared" si="30"/>
        <v>0</v>
      </c>
      <c r="F191" s="199">
        <f t="shared" si="30"/>
        <v>0</v>
      </c>
      <c r="G191" s="199">
        <f t="shared" si="30"/>
        <v>0</v>
      </c>
      <c r="H191" s="199">
        <f t="shared" si="30"/>
        <v>0</v>
      </c>
      <c r="I191" s="199">
        <f t="shared" si="30"/>
        <v>0</v>
      </c>
      <c r="J191" s="199">
        <f t="shared" si="30"/>
        <v>0</v>
      </c>
      <c r="K191" s="199">
        <f t="shared" si="30"/>
        <v>0</v>
      </c>
      <c r="L191" s="199">
        <f t="shared" si="30"/>
        <v>0</v>
      </c>
      <c r="M191" s="199">
        <f t="shared" si="30"/>
        <v>0</v>
      </c>
      <c r="N191" s="199">
        <f t="shared" si="30"/>
        <v>0</v>
      </c>
      <c r="O191" s="199">
        <f t="shared" si="30"/>
        <v>0</v>
      </c>
      <c r="P191" s="199">
        <f t="shared" si="30"/>
        <v>0</v>
      </c>
      <c r="Q191" s="199">
        <f t="shared" si="30"/>
        <v>0</v>
      </c>
    </row>
    <row r="192" spans="1:17" x14ac:dyDescent="0.25">
      <c r="A192" s="127" t="s">
        <v>148</v>
      </c>
      <c r="B192" s="200">
        <f t="shared" ref="B192:Q192" si="31">IF(B$87=0,0,B$87/B$70)</f>
        <v>0</v>
      </c>
      <c r="C192" s="200">
        <f t="shared" si="31"/>
        <v>0</v>
      </c>
      <c r="D192" s="200">
        <f t="shared" si="31"/>
        <v>0</v>
      </c>
      <c r="E192" s="200">
        <f t="shared" si="31"/>
        <v>0</v>
      </c>
      <c r="F192" s="200">
        <f t="shared" si="31"/>
        <v>0</v>
      </c>
      <c r="G192" s="200">
        <f t="shared" si="31"/>
        <v>0</v>
      </c>
      <c r="H192" s="200">
        <f t="shared" si="31"/>
        <v>0</v>
      </c>
      <c r="I192" s="200">
        <f t="shared" si="31"/>
        <v>0</v>
      </c>
      <c r="J192" s="200">
        <f t="shared" si="31"/>
        <v>0</v>
      </c>
      <c r="K192" s="200">
        <f t="shared" si="31"/>
        <v>0</v>
      </c>
      <c r="L192" s="200">
        <f t="shared" si="31"/>
        <v>0</v>
      </c>
      <c r="M192" s="200">
        <f t="shared" si="31"/>
        <v>0</v>
      </c>
      <c r="N192" s="200">
        <f t="shared" si="31"/>
        <v>0</v>
      </c>
      <c r="O192" s="200">
        <f t="shared" si="31"/>
        <v>0</v>
      </c>
      <c r="P192" s="200">
        <f t="shared" si="31"/>
        <v>0</v>
      </c>
      <c r="Q192" s="200">
        <f t="shared" si="31"/>
        <v>0</v>
      </c>
    </row>
    <row r="193" spans="1:17" x14ac:dyDescent="0.25">
      <c r="A193" s="142" t="s">
        <v>164</v>
      </c>
      <c r="B193" s="199">
        <f t="shared" ref="B193:Q193" si="32">IF(B$88=0,0,B$88/B$70)</f>
        <v>0</v>
      </c>
      <c r="C193" s="199">
        <f t="shared" si="32"/>
        <v>0</v>
      </c>
      <c r="D193" s="199">
        <f t="shared" si="32"/>
        <v>0</v>
      </c>
      <c r="E193" s="199">
        <f t="shared" si="32"/>
        <v>0</v>
      </c>
      <c r="F193" s="199">
        <f t="shared" si="32"/>
        <v>0</v>
      </c>
      <c r="G193" s="199">
        <f t="shared" si="32"/>
        <v>0</v>
      </c>
      <c r="H193" s="199">
        <f t="shared" si="32"/>
        <v>0</v>
      </c>
      <c r="I193" s="199">
        <f t="shared" si="32"/>
        <v>0</v>
      </c>
      <c r="J193" s="199">
        <f t="shared" si="32"/>
        <v>0</v>
      </c>
      <c r="K193" s="199">
        <f t="shared" si="32"/>
        <v>0</v>
      </c>
      <c r="L193" s="199">
        <f t="shared" si="32"/>
        <v>0</v>
      </c>
      <c r="M193" s="199">
        <f t="shared" si="32"/>
        <v>0</v>
      </c>
      <c r="N193" s="199">
        <f t="shared" si="32"/>
        <v>0</v>
      </c>
      <c r="O193" s="199">
        <f t="shared" si="32"/>
        <v>0</v>
      </c>
      <c r="P193" s="199">
        <f t="shared" si="32"/>
        <v>0</v>
      </c>
      <c r="Q193" s="199">
        <f t="shared" si="32"/>
        <v>0</v>
      </c>
    </row>
    <row r="194" spans="1:17" x14ac:dyDescent="0.25">
      <c r="A194" s="142" t="s">
        <v>163</v>
      </c>
      <c r="B194" s="199">
        <f t="shared" ref="B194:Q194" si="33">IF(B$93=0,0,B$93/B$70)</f>
        <v>0</v>
      </c>
      <c r="C194" s="199">
        <f t="shared" si="33"/>
        <v>0</v>
      </c>
      <c r="D194" s="199">
        <f t="shared" si="33"/>
        <v>0</v>
      </c>
      <c r="E194" s="199">
        <f t="shared" si="33"/>
        <v>0</v>
      </c>
      <c r="F194" s="199">
        <f t="shared" si="33"/>
        <v>0</v>
      </c>
      <c r="G194" s="199">
        <f t="shared" si="33"/>
        <v>0</v>
      </c>
      <c r="H194" s="199">
        <f t="shared" si="33"/>
        <v>0</v>
      </c>
      <c r="I194" s="199">
        <f t="shared" si="33"/>
        <v>0</v>
      </c>
      <c r="J194" s="199">
        <f t="shared" si="33"/>
        <v>0</v>
      </c>
      <c r="K194" s="199">
        <f t="shared" si="33"/>
        <v>0</v>
      </c>
      <c r="L194" s="199">
        <f t="shared" si="33"/>
        <v>0</v>
      </c>
      <c r="M194" s="199">
        <f t="shared" si="33"/>
        <v>0</v>
      </c>
      <c r="N194" s="199">
        <f t="shared" si="33"/>
        <v>0</v>
      </c>
      <c r="O194" s="199">
        <f t="shared" si="33"/>
        <v>0</v>
      </c>
      <c r="P194" s="199">
        <f t="shared" si="33"/>
        <v>0</v>
      </c>
      <c r="Q194" s="199">
        <f t="shared" si="33"/>
        <v>0</v>
      </c>
    </row>
    <row r="195" spans="1:17" x14ac:dyDescent="0.25">
      <c r="A195" s="127" t="s">
        <v>147</v>
      </c>
      <c r="B195" s="200">
        <f t="shared" ref="B195:Q195" si="34">IF(B$94=0,0,B$94/B$70)</f>
        <v>0</v>
      </c>
      <c r="C195" s="200">
        <f t="shared" si="34"/>
        <v>0</v>
      </c>
      <c r="D195" s="200">
        <f t="shared" si="34"/>
        <v>0</v>
      </c>
      <c r="E195" s="200">
        <f t="shared" si="34"/>
        <v>0</v>
      </c>
      <c r="F195" s="200">
        <f t="shared" si="34"/>
        <v>0</v>
      </c>
      <c r="G195" s="200">
        <f t="shared" si="34"/>
        <v>0</v>
      </c>
      <c r="H195" s="200">
        <f t="shared" si="34"/>
        <v>0</v>
      </c>
      <c r="I195" s="200">
        <f t="shared" si="34"/>
        <v>0</v>
      </c>
      <c r="J195" s="200">
        <f t="shared" si="34"/>
        <v>0</v>
      </c>
      <c r="K195" s="200">
        <f t="shared" si="34"/>
        <v>0</v>
      </c>
      <c r="L195" s="200">
        <f t="shared" si="34"/>
        <v>0</v>
      </c>
      <c r="M195" s="200">
        <f t="shared" si="34"/>
        <v>0</v>
      </c>
      <c r="N195" s="200">
        <f t="shared" si="34"/>
        <v>0</v>
      </c>
      <c r="O195" s="200">
        <f t="shared" si="34"/>
        <v>0</v>
      </c>
      <c r="P195" s="200">
        <f t="shared" si="34"/>
        <v>0</v>
      </c>
      <c r="Q195" s="200">
        <f t="shared" si="34"/>
        <v>0</v>
      </c>
    </row>
    <row r="196" spans="1:17" x14ac:dyDescent="0.25">
      <c r="A196" s="142" t="s">
        <v>162</v>
      </c>
      <c r="B196" s="199">
        <f t="shared" ref="B196:Q196" si="35">IF(B$95=0,0,B$95/B$70)</f>
        <v>0</v>
      </c>
      <c r="C196" s="199">
        <f t="shared" si="35"/>
        <v>0</v>
      </c>
      <c r="D196" s="199">
        <f t="shared" si="35"/>
        <v>0</v>
      </c>
      <c r="E196" s="199">
        <f t="shared" si="35"/>
        <v>0</v>
      </c>
      <c r="F196" s="199">
        <f t="shared" si="35"/>
        <v>0</v>
      </c>
      <c r="G196" s="199">
        <f t="shared" si="35"/>
        <v>0</v>
      </c>
      <c r="H196" s="199">
        <f t="shared" si="35"/>
        <v>0</v>
      </c>
      <c r="I196" s="199">
        <f t="shared" si="35"/>
        <v>0</v>
      </c>
      <c r="J196" s="199">
        <f t="shared" si="35"/>
        <v>0</v>
      </c>
      <c r="K196" s="199">
        <f t="shared" si="35"/>
        <v>0</v>
      </c>
      <c r="L196" s="199">
        <f t="shared" si="35"/>
        <v>0</v>
      </c>
      <c r="M196" s="199">
        <f t="shared" si="35"/>
        <v>0</v>
      </c>
      <c r="N196" s="199">
        <f t="shared" si="35"/>
        <v>0</v>
      </c>
      <c r="O196" s="199">
        <f t="shared" si="35"/>
        <v>0</v>
      </c>
      <c r="P196" s="199">
        <f t="shared" si="35"/>
        <v>0</v>
      </c>
      <c r="Q196" s="199">
        <f t="shared" si="35"/>
        <v>0</v>
      </c>
    </row>
    <row r="197" spans="1:17" x14ac:dyDescent="0.25">
      <c r="A197" s="142" t="s">
        <v>161</v>
      </c>
      <c r="B197" s="199">
        <f t="shared" ref="B197:Q197" si="36">IF(B$99=0,0,B$99/B$70)</f>
        <v>0</v>
      </c>
      <c r="C197" s="199">
        <f t="shared" si="36"/>
        <v>0</v>
      </c>
      <c r="D197" s="199">
        <f t="shared" si="36"/>
        <v>0</v>
      </c>
      <c r="E197" s="199">
        <f t="shared" si="36"/>
        <v>0</v>
      </c>
      <c r="F197" s="199">
        <f t="shared" si="36"/>
        <v>0</v>
      </c>
      <c r="G197" s="199">
        <f t="shared" si="36"/>
        <v>0</v>
      </c>
      <c r="H197" s="199">
        <f t="shared" si="36"/>
        <v>0</v>
      </c>
      <c r="I197" s="199">
        <f t="shared" si="36"/>
        <v>0</v>
      </c>
      <c r="J197" s="199">
        <f t="shared" si="36"/>
        <v>0</v>
      </c>
      <c r="K197" s="199">
        <f t="shared" si="36"/>
        <v>0</v>
      </c>
      <c r="L197" s="199">
        <f t="shared" si="36"/>
        <v>0</v>
      </c>
      <c r="M197" s="199">
        <f t="shared" si="36"/>
        <v>0</v>
      </c>
      <c r="N197" s="199">
        <f t="shared" si="36"/>
        <v>0</v>
      </c>
      <c r="O197" s="199">
        <f t="shared" si="36"/>
        <v>0</v>
      </c>
      <c r="P197" s="199">
        <f t="shared" si="36"/>
        <v>0</v>
      </c>
      <c r="Q197" s="199">
        <f t="shared" si="36"/>
        <v>0</v>
      </c>
    </row>
    <row r="198" spans="1:17" x14ac:dyDescent="0.25">
      <c r="A198" s="140" t="s">
        <v>160</v>
      </c>
      <c r="B198" s="198">
        <f t="shared" ref="B198:Q198" si="37">IF(B$110=0,0,B$110/B$70)</f>
        <v>0</v>
      </c>
      <c r="C198" s="198">
        <f t="shared" si="37"/>
        <v>0</v>
      </c>
      <c r="D198" s="198">
        <f t="shared" si="37"/>
        <v>0</v>
      </c>
      <c r="E198" s="198">
        <f t="shared" si="37"/>
        <v>0</v>
      </c>
      <c r="F198" s="198">
        <f t="shared" si="37"/>
        <v>0</v>
      </c>
      <c r="G198" s="198">
        <f t="shared" si="37"/>
        <v>0</v>
      </c>
      <c r="H198" s="198">
        <f t="shared" si="37"/>
        <v>0</v>
      </c>
      <c r="I198" s="198">
        <f t="shared" si="37"/>
        <v>0</v>
      </c>
      <c r="J198" s="198">
        <f t="shared" si="37"/>
        <v>0</v>
      </c>
      <c r="K198" s="198">
        <f t="shared" si="37"/>
        <v>0</v>
      </c>
      <c r="L198" s="198">
        <f t="shared" si="37"/>
        <v>0</v>
      </c>
      <c r="M198" s="198">
        <f t="shared" si="37"/>
        <v>0</v>
      </c>
      <c r="N198" s="198">
        <f t="shared" si="37"/>
        <v>0</v>
      </c>
      <c r="O198" s="198">
        <f t="shared" si="37"/>
        <v>0</v>
      </c>
      <c r="P198" s="198">
        <f t="shared" si="37"/>
        <v>0</v>
      </c>
      <c r="Q198" s="198">
        <f t="shared" si="37"/>
        <v>0</v>
      </c>
    </row>
    <row r="199" spans="1:17" x14ac:dyDescent="0.25">
      <c r="A199" s="195"/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</row>
    <row r="200" spans="1:17" x14ac:dyDescent="0.25">
      <c r="A200" s="78" t="s">
        <v>42</v>
      </c>
      <c r="B200" s="77">
        <f t="shared" ref="B200:Q200" si="38">SUM(B$201:B$206,B$210:B$211,B$213:B$215)</f>
        <v>0</v>
      </c>
      <c r="C200" s="77">
        <f t="shared" si="38"/>
        <v>0</v>
      </c>
      <c r="D200" s="77">
        <f t="shared" si="38"/>
        <v>0</v>
      </c>
      <c r="E200" s="77">
        <f t="shared" si="38"/>
        <v>0</v>
      </c>
      <c r="F200" s="77">
        <f t="shared" si="38"/>
        <v>0</v>
      </c>
      <c r="G200" s="77">
        <f t="shared" si="38"/>
        <v>0</v>
      </c>
      <c r="H200" s="77">
        <f t="shared" si="38"/>
        <v>0</v>
      </c>
      <c r="I200" s="77">
        <f t="shared" si="38"/>
        <v>0</v>
      </c>
      <c r="J200" s="77">
        <f t="shared" si="38"/>
        <v>0</v>
      </c>
      <c r="K200" s="77">
        <f t="shared" si="38"/>
        <v>0</v>
      </c>
      <c r="L200" s="77">
        <f t="shared" si="38"/>
        <v>0</v>
      </c>
      <c r="M200" s="77">
        <f t="shared" si="38"/>
        <v>0</v>
      </c>
      <c r="N200" s="77">
        <f t="shared" si="38"/>
        <v>0</v>
      </c>
      <c r="O200" s="77">
        <f t="shared" si="38"/>
        <v>0</v>
      </c>
      <c r="P200" s="77">
        <f t="shared" si="38"/>
        <v>0</v>
      </c>
      <c r="Q200" s="77">
        <f t="shared" si="38"/>
        <v>0</v>
      </c>
    </row>
    <row r="201" spans="1:17" x14ac:dyDescent="0.25">
      <c r="A201" s="132" t="s">
        <v>83</v>
      </c>
      <c r="B201" s="203">
        <f t="shared" ref="B201:Q201" si="39">IF(B$113=0,0,B$113/B$112)</f>
        <v>0</v>
      </c>
      <c r="C201" s="203">
        <f t="shared" si="39"/>
        <v>0</v>
      </c>
      <c r="D201" s="203">
        <f t="shared" si="39"/>
        <v>0</v>
      </c>
      <c r="E201" s="203">
        <f t="shared" si="39"/>
        <v>0</v>
      </c>
      <c r="F201" s="203">
        <f t="shared" si="39"/>
        <v>0</v>
      </c>
      <c r="G201" s="203">
        <f t="shared" si="39"/>
        <v>0</v>
      </c>
      <c r="H201" s="203">
        <f t="shared" si="39"/>
        <v>0</v>
      </c>
      <c r="I201" s="203">
        <f t="shared" si="39"/>
        <v>0</v>
      </c>
      <c r="J201" s="203">
        <f t="shared" si="39"/>
        <v>0</v>
      </c>
      <c r="K201" s="203">
        <f t="shared" si="39"/>
        <v>0</v>
      </c>
      <c r="L201" s="203">
        <f t="shared" si="39"/>
        <v>0</v>
      </c>
      <c r="M201" s="203">
        <f t="shared" si="39"/>
        <v>0</v>
      </c>
      <c r="N201" s="203">
        <f t="shared" si="39"/>
        <v>0</v>
      </c>
      <c r="O201" s="203">
        <f t="shared" si="39"/>
        <v>0</v>
      </c>
      <c r="P201" s="203">
        <f t="shared" si="39"/>
        <v>0</v>
      </c>
      <c r="Q201" s="203">
        <f t="shared" si="39"/>
        <v>0</v>
      </c>
    </row>
    <row r="202" spans="1:17" x14ac:dyDescent="0.25">
      <c r="A202" s="76" t="s">
        <v>82</v>
      </c>
      <c r="B202" s="202">
        <f t="shared" ref="B202:Q202" si="40">IF(B$114=0,0,B$114/B$112)</f>
        <v>0</v>
      </c>
      <c r="C202" s="202">
        <f t="shared" si="40"/>
        <v>0</v>
      </c>
      <c r="D202" s="202">
        <f t="shared" si="40"/>
        <v>0</v>
      </c>
      <c r="E202" s="202">
        <f t="shared" si="40"/>
        <v>0</v>
      </c>
      <c r="F202" s="202">
        <f t="shared" si="40"/>
        <v>0</v>
      </c>
      <c r="G202" s="202">
        <f t="shared" si="40"/>
        <v>0</v>
      </c>
      <c r="H202" s="202">
        <f t="shared" si="40"/>
        <v>0</v>
      </c>
      <c r="I202" s="202">
        <f t="shared" si="40"/>
        <v>0</v>
      </c>
      <c r="J202" s="202">
        <f t="shared" si="40"/>
        <v>0</v>
      </c>
      <c r="K202" s="202">
        <f t="shared" si="40"/>
        <v>0</v>
      </c>
      <c r="L202" s="202">
        <f t="shared" si="40"/>
        <v>0</v>
      </c>
      <c r="M202" s="202">
        <f t="shared" si="40"/>
        <v>0</v>
      </c>
      <c r="N202" s="202">
        <f t="shared" si="40"/>
        <v>0</v>
      </c>
      <c r="O202" s="202">
        <f t="shared" si="40"/>
        <v>0</v>
      </c>
      <c r="P202" s="202">
        <f t="shared" si="40"/>
        <v>0</v>
      </c>
      <c r="Q202" s="202">
        <f t="shared" si="40"/>
        <v>0</v>
      </c>
    </row>
    <row r="203" spans="1:17" x14ac:dyDescent="0.25">
      <c r="A203" s="76" t="s">
        <v>81</v>
      </c>
      <c r="B203" s="202">
        <f t="shared" ref="B203:Q203" si="41">IF(B$115=0,0,B$115/B$112)</f>
        <v>0</v>
      </c>
      <c r="C203" s="202">
        <f t="shared" si="41"/>
        <v>0</v>
      </c>
      <c r="D203" s="202">
        <f t="shared" si="41"/>
        <v>0</v>
      </c>
      <c r="E203" s="202">
        <f t="shared" si="41"/>
        <v>0</v>
      </c>
      <c r="F203" s="202">
        <f t="shared" si="41"/>
        <v>0</v>
      </c>
      <c r="G203" s="202">
        <f t="shared" si="41"/>
        <v>0</v>
      </c>
      <c r="H203" s="202">
        <f t="shared" si="41"/>
        <v>0</v>
      </c>
      <c r="I203" s="202">
        <f t="shared" si="41"/>
        <v>0</v>
      </c>
      <c r="J203" s="202">
        <f t="shared" si="41"/>
        <v>0</v>
      </c>
      <c r="K203" s="202">
        <f t="shared" si="41"/>
        <v>0</v>
      </c>
      <c r="L203" s="202">
        <f t="shared" si="41"/>
        <v>0</v>
      </c>
      <c r="M203" s="202">
        <f t="shared" si="41"/>
        <v>0</v>
      </c>
      <c r="N203" s="202">
        <f t="shared" si="41"/>
        <v>0</v>
      </c>
      <c r="O203" s="202">
        <f t="shared" si="41"/>
        <v>0</v>
      </c>
      <c r="P203" s="202">
        <f t="shared" si="41"/>
        <v>0</v>
      </c>
      <c r="Q203" s="202">
        <f t="shared" si="41"/>
        <v>0</v>
      </c>
    </row>
    <row r="204" spans="1:17" x14ac:dyDescent="0.25">
      <c r="A204" s="76" t="s">
        <v>80</v>
      </c>
      <c r="B204" s="202">
        <f t="shared" ref="B204:Q204" si="42">IF(B$116=0,0,B$116/B$112)</f>
        <v>0</v>
      </c>
      <c r="C204" s="202">
        <f t="shared" si="42"/>
        <v>0</v>
      </c>
      <c r="D204" s="202">
        <f t="shared" si="42"/>
        <v>0</v>
      </c>
      <c r="E204" s="202">
        <f t="shared" si="42"/>
        <v>0</v>
      </c>
      <c r="F204" s="202">
        <f t="shared" si="42"/>
        <v>0</v>
      </c>
      <c r="G204" s="202">
        <f t="shared" si="42"/>
        <v>0</v>
      </c>
      <c r="H204" s="202">
        <f t="shared" si="42"/>
        <v>0</v>
      </c>
      <c r="I204" s="202">
        <f t="shared" si="42"/>
        <v>0</v>
      </c>
      <c r="J204" s="202">
        <f t="shared" si="42"/>
        <v>0</v>
      </c>
      <c r="K204" s="202">
        <f t="shared" si="42"/>
        <v>0</v>
      </c>
      <c r="L204" s="202">
        <f t="shared" si="42"/>
        <v>0</v>
      </c>
      <c r="M204" s="202">
        <f t="shared" si="42"/>
        <v>0</v>
      </c>
      <c r="N204" s="202">
        <f t="shared" si="42"/>
        <v>0</v>
      </c>
      <c r="O204" s="202">
        <f t="shared" si="42"/>
        <v>0</v>
      </c>
      <c r="P204" s="202">
        <f t="shared" si="42"/>
        <v>0</v>
      </c>
      <c r="Q204" s="202">
        <f t="shared" si="42"/>
        <v>0</v>
      </c>
    </row>
    <row r="205" spans="1:17" x14ac:dyDescent="0.25">
      <c r="A205" s="129" t="s">
        <v>79</v>
      </c>
      <c r="B205" s="201">
        <f t="shared" ref="B205:Q205" si="43">IF(B$117=0,0,B$117/B$112)</f>
        <v>0</v>
      </c>
      <c r="C205" s="201">
        <f t="shared" si="43"/>
        <v>0</v>
      </c>
      <c r="D205" s="201">
        <f t="shared" si="43"/>
        <v>0</v>
      </c>
      <c r="E205" s="201">
        <f t="shared" si="43"/>
        <v>0</v>
      </c>
      <c r="F205" s="201">
        <f t="shared" si="43"/>
        <v>0</v>
      </c>
      <c r="G205" s="201">
        <f t="shared" si="43"/>
        <v>0</v>
      </c>
      <c r="H205" s="201">
        <f t="shared" si="43"/>
        <v>0</v>
      </c>
      <c r="I205" s="201">
        <f t="shared" si="43"/>
        <v>0</v>
      </c>
      <c r="J205" s="201">
        <f t="shared" si="43"/>
        <v>0</v>
      </c>
      <c r="K205" s="201">
        <f t="shared" si="43"/>
        <v>0</v>
      </c>
      <c r="L205" s="201">
        <f t="shared" si="43"/>
        <v>0</v>
      </c>
      <c r="M205" s="201">
        <f t="shared" si="43"/>
        <v>0</v>
      </c>
      <c r="N205" s="201">
        <f t="shared" si="43"/>
        <v>0</v>
      </c>
      <c r="O205" s="201">
        <f t="shared" si="43"/>
        <v>0</v>
      </c>
      <c r="P205" s="201">
        <f t="shared" si="43"/>
        <v>0</v>
      </c>
      <c r="Q205" s="201">
        <f t="shared" si="43"/>
        <v>0</v>
      </c>
    </row>
    <row r="206" spans="1:17" x14ac:dyDescent="0.25">
      <c r="A206" s="127" t="s">
        <v>146</v>
      </c>
      <c r="B206" s="200">
        <f t="shared" ref="B206:Q206" si="44">IF(B$122=0,0,B$122/B$112)</f>
        <v>0</v>
      </c>
      <c r="C206" s="200">
        <f t="shared" si="44"/>
        <v>0</v>
      </c>
      <c r="D206" s="200">
        <f t="shared" si="44"/>
        <v>0</v>
      </c>
      <c r="E206" s="200">
        <f t="shared" si="44"/>
        <v>0</v>
      </c>
      <c r="F206" s="200">
        <f t="shared" si="44"/>
        <v>0</v>
      </c>
      <c r="G206" s="200">
        <f t="shared" si="44"/>
        <v>0</v>
      </c>
      <c r="H206" s="200">
        <f t="shared" si="44"/>
        <v>0</v>
      </c>
      <c r="I206" s="200">
        <f t="shared" si="44"/>
        <v>0</v>
      </c>
      <c r="J206" s="200">
        <f t="shared" si="44"/>
        <v>0</v>
      </c>
      <c r="K206" s="200">
        <f t="shared" si="44"/>
        <v>0</v>
      </c>
      <c r="L206" s="200">
        <f t="shared" si="44"/>
        <v>0</v>
      </c>
      <c r="M206" s="200">
        <f t="shared" si="44"/>
        <v>0</v>
      </c>
      <c r="N206" s="200">
        <f t="shared" si="44"/>
        <v>0</v>
      </c>
      <c r="O206" s="200">
        <f t="shared" si="44"/>
        <v>0</v>
      </c>
      <c r="P206" s="200">
        <f t="shared" si="44"/>
        <v>0</v>
      </c>
      <c r="Q206" s="200">
        <f t="shared" si="44"/>
        <v>0</v>
      </c>
    </row>
    <row r="207" spans="1:17" x14ac:dyDescent="0.25">
      <c r="A207" s="142" t="s">
        <v>159</v>
      </c>
      <c r="B207" s="199">
        <f t="shared" ref="B207:Q207" si="45">IF(B$123=0,0,B$123/B$112)</f>
        <v>0</v>
      </c>
      <c r="C207" s="199">
        <f t="shared" si="45"/>
        <v>0</v>
      </c>
      <c r="D207" s="199">
        <f t="shared" si="45"/>
        <v>0</v>
      </c>
      <c r="E207" s="199">
        <f t="shared" si="45"/>
        <v>0</v>
      </c>
      <c r="F207" s="199">
        <f t="shared" si="45"/>
        <v>0</v>
      </c>
      <c r="G207" s="199">
        <f t="shared" si="45"/>
        <v>0</v>
      </c>
      <c r="H207" s="199">
        <f t="shared" si="45"/>
        <v>0</v>
      </c>
      <c r="I207" s="199">
        <f t="shared" si="45"/>
        <v>0</v>
      </c>
      <c r="J207" s="199">
        <f t="shared" si="45"/>
        <v>0</v>
      </c>
      <c r="K207" s="199">
        <f t="shared" si="45"/>
        <v>0</v>
      </c>
      <c r="L207" s="199">
        <f t="shared" si="45"/>
        <v>0</v>
      </c>
      <c r="M207" s="199">
        <f t="shared" si="45"/>
        <v>0</v>
      </c>
      <c r="N207" s="199">
        <f t="shared" si="45"/>
        <v>0</v>
      </c>
      <c r="O207" s="199">
        <f t="shared" si="45"/>
        <v>0</v>
      </c>
      <c r="P207" s="199">
        <f t="shared" si="45"/>
        <v>0</v>
      </c>
      <c r="Q207" s="199">
        <f t="shared" si="45"/>
        <v>0</v>
      </c>
    </row>
    <row r="208" spans="1:17" x14ac:dyDescent="0.25">
      <c r="A208" s="142" t="s">
        <v>158</v>
      </c>
      <c r="B208" s="199">
        <f t="shared" ref="B208:Q208" si="46">IF(B$129=0,0,B$129/B$112)</f>
        <v>0</v>
      </c>
      <c r="C208" s="199">
        <f t="shared" si="46"/>
        <v>0</v>
      </c>
      <c r="D208" s="199">
        <f t="shared" si="46"/>
        <v>0</v>
      </c>
      <c r="E208" s="199">
        <f t="shared" si="46"/>
        <v>0</v>
      </c>
      <c r="F208" s="199">
        <f t="shared" si="46"/>
        <v>0</v>
      </c>
      <c r="G208" s="199">
        <f t="shared" si="46"/>
        <v>0</v>
      </c>
      <c r="H208" s="199">
        <f t="shared" si="46"/>
        <v>0</v>
      </c>
      <c r="I208" s="199">
        <f t="shared" si="46"/>
        <v>0</v>
      </c>
      <c r="J208" s="199">
        <f t="shared" si="46"/>
        <v>0</v>
      </c>
      <c r="K208" s="199">
        <f t="shared" si="46"/>
        <v>0</v>
      </c>
      <c r="L208" s="199">
        <f t="shared" si="46"/>
        <v>0</v>
      </c>
      <c r="M208" s="199">
        <f t="shared" si="46"/>
        <v>0</v>
      </c>
      <c r="N208" s="199">
        <f t="shared" si="46"/>
        <v>0</v>
      </c>
      <c r="O208" s="199">
        <f t="shared" si="46"/>
        <v>0</v>
      </c>
      <c r="P208" s="199">
        <f t="shared" si="46"/>
        <v>0</v>
      </c>
      <c r="Q208" s="199">
        <f t="shared" si="46"/>
        <v>0</v>
      </c>
    </row>
    <row r="209" spans="1:17" x14ac:dyDescent="0.25">
      <c r="A209" s="127" t="s">
        <v>145</v>
      </c>
      <c r="B209" s="200">
        <f t="shared" ref="B209:Q209" si="47">IF(B$130=0,0,B$130/B$112)</f>
        <v>0</v>
      </c>
      <c r="C209" s="200">
        <f t="shared" si="47"/>
        <v>0</v>
      </c>
      <c r="D209" s="200">
        <f t="shared" si="47"/>
        <v>0</v>
      </c>
      <c r="E209" s="200">
        <f t="shared" si="47"/>
        <v>0</v>
      </c>
      <c r="F209" s="200">
        <f t="shared" si="47"/>
        <v>0</v>
      </c>
      <c r="G209" s="200">
        <f t="shared" si="47"/>
        <v>0</v>
      </c>
      <c r="H209" s="200">
        <f t="shared" si="47"/>
        <v>0</v>
      </c>
      <c r="I209" s="200">
        <f t="shared" si="47"/>
        <v>0</v>
      </c>
      <c r="J209" s="200">
        <f t="shared" si="47"/>
        <v>0</v>
      </c>
      <c r="K209" s="200">
        <f t="shared" si="47"/>
        <v>0</v>
      </c>
      <c r="L209" s="200">
        <f t="shared" si="47"/>
        <v>0</v>
      </c>
      <c r="M209" s="200">
        <f t="shared" si="47"/>
        <v>0</v>
      </c>
      <c r="N209" s="200">
        <f t="shared" si="47"/>
        <v>0</v>
      </c>
      <c r="O209" s="200">
        <f t="shared" si="47"/>
        <v>0</v>
      </c>
      <c r="P209" s="200">
        <f t="shared" si="47"/>
        <v>0</v>
      </c>
      <c r="Q209" s="200">
        <f t="shared" si="47"/>
        <v>0</v>
      </c>
    </row>
    <row r="210" spans="1:17" x14ac:dyDescent="0.25">
      <c r="A210" s="142" t="s">
        <v>157</v>
      </c>
      <c r="B210" s="199">
        <f t="shared" ref="B210:Q210" si="48">IF(B$131=0,0,B$131/B$112)</f>
        <v>0</v>
      </c>
      <c r="C210" s="199">
        <f t="shared" si="48"/>
        <v>0</v>
      </c>
      <c r="D210" s="199">
        <f t="shared" si="48"/>
        <v>0</v>
      </c>
      <c r="E210" s="199">
        <f t="shared" si="48"/>
        <v>0</v>
      </c>
      <c r="F210" s="199">
        <f t="shared" si="48"/>
        <v>0</v>
      </c>
      <c r="G210" s="199">
        <f t="shared" si="48"/>
        <v>0</v>
      </c>
      <c r="H210" s="199">
        <f t="shared" si="48"/>
        <v>0</v>
      </c>
      <c r="I210" s="199">
        <f t="shared" si="48"/>
        <v>0</v>
      </c>
      <c r="J210" s="199">
        <f t="shared" si="48"/>
        <v>0</v>
      </c>
      <c r="K210" s="199">
        <f t="shared" si="48"/>
        <v>0</v>
      </c>
      <c r="L210" s="199">
        <f t="shared" si="48"/>
        <v>0</v>
      </c>
      <c r="M210" s="199">
        <f t="shared" si="48"/>
        <v>0</v>
      </c>
      <c r="N210" s="199">
        <f t="shared" si="48"/>
        <v>0</v>
      </c>
      <c r="O210" s="199">
        <f t="shared" si="48"/>
        <v>0</v>
      </c>
      <c r="P210" s="199">
        <f t="shared" si="48"/>
        <v>0</v>
      </c>
      <c r="Q210" s="199">
        <f t="shared" si="48"/>
        <v>0</v>
      </c>
    </row>
    <row r="211" spans="1:17" x14ac:dyDescent="0.25">
      <c r="A211" s="142" t="s">
        <v>156</v>
      </c>
      <c r="B211" s="199">
        <f t="shared" ref="B211:Q211" si="49">IF(B$136=0,0,B$136/B$112)</f>
        <v>0</v>
      </c>
      <c r="C211" s="199">
        <f t="shared" si="49"/>
        <v>0</v>
      </c>
      <c r="D211" s="199">
        <f t="shared" si="49"/>
        <v>0</v>
      </c>
      <c r="E211" s="199">
        <f t="shared" si="49"/>
        <v>0</v>
      </c>
      <c r="F211" s="199">
        <f t="shared" si="49"/>
        <v>0</v>
      </c>
      <c r="G211" s="199">
        <f t="shared" si="49"/>
        <v>0</v>
      </c>
      <c r="H211" s="199">
        <f t="shared" si="49"/>
        <v>0</v>
      </c>
      <c r="I211" s="199">
        <f t="shared" si="49"/>
        <v>0</v>
      </c>
      <c r="J211" s="199">
        <f t="shared" si="49"/>
        <v>0</v>
      </c>
      <c r="K211" s="199">
        <f t="shared" si="49"/>
        <v>0</v>
      </c>
      <c r="L211" s="199">
        <f t="shared" si="49"/>
        <v>0</v>
      </c>
      <c r="M211" s="199">
        <f t="shared" si="49"/>
        <v>0</v>
      </c>
      <c r="N211" s="199">
        <f t="shared" si="49"/>
        <v>0</v>
      </c>
      <c r="O211" s="199">
        <f t="shared" si="49"/>
        <v>0</v>
      </c>
      <c r="P211" s="199">
        <f t="shared" si="49"/>
        <v>0</v>
      </c>
      <c r="Q211" s="199">
        <f t="shared" si="49"/>
        <v>0</v>
      </c>
    </row>
    <row r="212" spans="1:17" x14ac:dyDescent="0.25">
      <c r="A212" s="127" t="s">
        <v>144</v>
      </c>
      <c r="B212" s="200">
        <f t="shared" ref="B212:Q212" si="50">IF(B$137=0,0,B$137/B$112)</f>
        <v>0</v>
      </c>
      <c r="C212" s="200">
        <f t="shared" si="50"/>
        <v>0</v>
      </c>
      <c r="D212" s="200">
        <f t="shared" si="50"/>
        <v>0</v>
      </c>
      <c r="E212" s="200">
        <f t="shared" si="50"/>
        <v>0</v>
      </c>
      <c r="F212" s="200">
        <f t="shared" si="50"/>
        <v>0</v>
      </c>
      <c r="G212" s="200">
        <f t="shared" si="50"/>
        <v>0</v>
      </c>
      <c r="H212" s="200">
        <f t="shared" si="50"/>
        <v>0</v>
      </c>
      <c r="I212" s="200">
        <f t="shared" si="50"/>
        <v>0</v>
      </c>
      <c r="J212" s="200">
        <f t="shared" si="50"/>
        <v>0</v>
      </c>
      <c r="K212" s="200">
        <f t="shared" si="50"/>
        <v>0</v>
      </c>
      <c r="L212" s="200">
        <f t="shared" si="50"/>
        <v>0</v>
      </c>
      <c r="M212" s="200">
        <f t="shared" si="50"/>
        <v>0</v>
      </c>
      <c r="N212" s="200">
        <f t="shared" si="50"/>
        <v>0</v>
      </c>
      <c r="O212" s="200">
        <f t="shared" si="50"/>
        <v>0</v>
      </c>
      <c r="P212" s="200">
        <f t="shared" si="50"/>
        <v>0</v>
      </c>
      <c r="Q212" s="200">
        <f t="shared" si="50"/>
        <v>0</v>
      </c>
    </row>
    <row r="213" spans="1:17" x14ac:dyDescent="0.25">
      <c r="A213" s="142" t="s">
        <v>155</v>
      </c>
      <c r="B213" s="199">
        <f t="shared" ref="B213:Q213" si="51">IF(B$138=0,0,B$138/B$112)</f>
        <v>0</v>
      </c>
      <c r="C213" s="199">
        <f t="shared" si="51"/>
        <v>0</v>
      </c>
      <c r="D213" s="199">
        <f t="shared" si="51"/>
        <v>0</v>
      </c>
      <c r="E213" s="199">
        <f t="shared" si="51"/>
        <v>0</v>
      </c>
      <c r="F213" s="199">
        <f t="shared" si="51"/>
        <v>0</v>
      </c>
      <c r="G213" s="199">
        <f t="shared" si="51"/>
        <v>0</v>
      </c>
      <c r="H213" s="199">
        <f t="shared" si="51"/>
        <v>0</v>
      </c>
      <c r="I213" s="199">
        <f t="shared" si="51"/>
        <v>0</v>
      </c>
      <c r="J213" s="199">
        <f t="shared" si="51"/>
        <v>0</v>
      </c>
      <c r="K213" s="199">
        <f t="shared" si="51"/>
        <v>0</v>
      </c>
      <c r="L213" s="199">
        <f t="shared" si="51"/>
        <v>0</v>
      </c>
      <c r="M213" s="199">
        <f t="shared" si="51"/>
        <v>0</v>
      </c>
      <c r="N213" s="199">
        <f t="shared" si="51"/>
        <v>0</v>
      </c>
      <c r="O213" s="199">
        <f t="shared" si="51"/>
        <v>0</v>
      </c>
      <c r="P213" s="199">
        <f t="shared" si="51"/>
        <v>0</v>
      </c>
      <c r="Q213" s="199">
        <f t="shared" si="51"/>
        <v>0</v>
      </c>
    </row>
    <row r="214" spans="1:17" x14ac:dyDescent="0.25">
      <c r="A214" s="142" t="s">
        <v>154</v>
      </c>
      <c r="B214" s="199">
        <f t="shared" ref="B214:Q214" si="52">IF(B$142=0,0,B$142/B$112)</f>
        <v>0</v>
      </c>
      <c r="C214" s="199">
        <f t="shared" si="52"/>
        <v>0</v>
      </c>
      <c r="D214" s="199">
        <f t="shared" si="52"/>
        <v>0</v>
      </c>
      <c r="E214" s="199">
        <f t="shared" si="52"/>
        <v>0</v>
      </c>
      <c r="F214" s="199">
        <f t="shared" si="52"/>
        <v>0</v>
      </c>
      <c r="G214" s="199">
        <f t="shared" si="52"/>
        <v>0</v>
      </c>
      <c r="H214" s="199">
        <f t="shared" si="52"/>
        <v>0</v>
      </c>
      <c r="I214" s="199">
        <f t="shared" si="52"/>
        <v>0</v>
      </c>
      <c r="J214" s="199">
        <f t="shared" si="52"/>
        <v>0</v>
      </c>
      <c r="K214" s="199">
        <f t="shared" si="52"/>
        <v>0</v>
      </c>
      <c r="L214" s="199">
        <f t="shared" si="52"/>
        <v>0</v>
      </c>
      <c r="M214" s="199">
        <f t="shared" si="52"/>
        <v>0</v>
      </c>
      <c r="N214" s="199">
        <f t="shared" si="52"/>
        <v>0</v>
      </c>
      <c r="O214" s="199">
        <f t="shared" si="52"/>
        <v>0</v>
      </c>
      <c r="P214" s="199">
        <f t="shared" si="52"/>
        <v>0</v>
      </c>
      <c r="Q214" s="199">
        <f t="shared" si="52"/>
        <v>0</v>
      </c>
    </row>
    <row r="215" spans="1:17" x14ac:dyDescent="0.25">
      <c r="A215" s="140" t="s">
        <v>153</v>
      </c>
      <c r="B215" s="198">
        <f t="shared" ref="B215:Q215" si="53">IF(B$153=0,0,B$153/B$112)</f>
        <v>0</v>
      </c>
      <c r="C215" s="198">
        <f t="shared" si="53"/>
        <v>0</v>
      </c>
      <c r="D215" s="198">
        <f t="shared" si="53"/>
        <v>0</v>
      </c>
      <c r="E215" s="198">
        <f t="shared" si="53"/>
        <v>0</v>
      </c>
      <c r="F215" s="198">
        <f t="shared" si="53"/>
        <v>0</v>
      </c>
      <c r="G215" s="198">
        <f t="shared" si="53"/>
        <v>0</v>
      </c>
      <c r="H215" s="198">
        <f t="shared" si="53"/>
        <v>0</v>
      </c>
      <c r="I215" s="198">
        <f t="shared" si="53"/>
        <v>0</v>
      </c>
      <c r="J215" s="198">
        <f t="shared" si="53"/>
        <v>0</v>
      </c>
      <c r="K215" s="198">
        <f t="shared" si="53"/>
        <v>0</v>
      </c>
      <c r="L215" s="198">
        <f t="shared" si="53"/>
        <v>0</v>
      </c>
      <c r="M215" s="198">
        <f t="shared" si="53"/>
        <v>0</v>
      </c>
      <c r="N215" s="198">
        <f t="shared" si="53"/>
        <v>0</v>
      </c>
      <c r="O215" s="198">
        <f t="shared" si="53"/>
        <v>0</v>
      </c>
      <c r="P215" s="198">
        <f t="shared" si="53"/>
        <v>0</v>
      </c>
      <c r="Q215" s="198">
        <f t="shared" si="53"/>
        <v>0</v>
      </c>
    </row>
    <row r="216" spans="1:17" hidden="1" x14ac:dyDescent="0.25">
      <c r="A216" s="164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</row>
    <row r="217" spans="1:17" x14ac:dyDescent="0.25">
      <c r="A217" s="164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</row>
    <row r="218" spans="1:17" ht="12.75" x14ac:dyDescent="0.25">
      <c r="A218" s="98" t="s">
        <v>118</v>
      </c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</row>
    <row r="219" spans="1:17" x14ac:dyDescent="0.25">
      <c r="A219" s="164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</row>
    <row r="220" spans="1:17" x14ac:dyDescent="0.25">
      <c r="A220" s="78" t="s">
        <v>44</v>
      </c>
      <c r="B220" s="133">
        <f t="shared" ref="B220:Q220" si="54">SUM(B$221:B$227)</f>
        <v>0</v>
      </c>
      <c r="C220" s="133">
        <f t="shared" si="54"/>
        <v>0</v>
      </c>
      <c r="D220" s="133">
        <f t="shared" si="54"/>
        <v>0</v>
      </c>
      <c r="E220" s="133">
        <f t="shared" si="54"/>
        <v>0</v>
      </c>
      <c r="F220" s="133">
        <f t="shared" si="54"/>
        <v>0</v>
      </c>
      <c r="G220" s="133">
        <f t="shared" si="54"/>
        <v>0</v>
      </c>
      <c r="H220" s="133">
        <f t="shared" si="54"/>
        <v>0</v>
      </c>
      <c r="I220" s="133">
        <f t="shared" si="54"/>
        <v>0</v>
      </c>
      <c r="J220" s="133">
        <f t="shared" si="54"/>
        <v>0</v>
      </c>
      <c r="K220" s="133">
        <f t="shared" si="54"/>
        <v>0</v>
      </c>
      <c r="L220" s="133">
        <f t="shared" si="54"/>
        <v>0</v>
      </c>
      <c r="M220" s="133">
        <f t="shared" si="54"/>
        <v>0</v>
      </c>
      <c r="N220" s="133">
        <f t="shared" si="54"/>
        <v>0</v>
      </c>
      <c r="O220" s="133">
        <f t="shared" si="54"/>
        <v>0</v>
      </c>
      <c r="P220" s="133">
        <f t="shared" si="54"/>
        <v>0</v>
      </c>
      <c r="Q220" s="133">
        <f t="shared" si="54"/>
        <v>0</v>
      </c>
    </row>
    <row r="221" spans="1:17" x14ac:dyDescent="0.25">
      <c r="A221" s="132" t="s">
        <v>83</v>
      </c>
      <c r="B221" s="131">
        <f>IF(B$6=0,0,B$6/NFM!B$11*1000)</f>
        <v>0</v>
      </c>
      <c r="C221" s="131">
        <f>IF(C$6=0,0,C$6/NFM!C$11*1000)</f>
        <v>0</v>
      </c>
      <c r="D221" s="131">
        <f>IF(D$6=0,0,D$6/NFM!D$11*1000)</f>
        <v>0</v>
      </c>
      <c r="E221" s="131">
        <f>IF(E$6=0,0,E$6/NFM!E$11*1000)</f>
        <v>0</v>
      </c>
      <c r="F221" s="131">
        <f>IF(F$6=0,0,F$6/NFM!F$11*1000)</f>
        <v>0</v>
      </c>
      <c r="G221" s="131">
        <f>IF(G$6=0,0,G$6/NFM!G$11*1000)</f>
        <v>0</v>
      </c>
      <c r="H221" s="131">
        <f>IF(H$6=0,0,H$6/NFM!H$11*1000)</f>
        <v>0</v>
      </c>
      <c r="I221" s="131">
        <f>IF(I$6=0,0,I$6/NFM!I$11*1000)</f>
        <v>0</v>
      </c>
      <c r="J221" s="131">
        <f>IF(J$6=0,0,J$6/NFM!J$11*1000)</f>
        <v>0</v>
      </c>
      <c r="K221" s="131">
        <f>IF(K$6=0,0,K$6/NFM!K$11*1000)</f>
        <v>0</v>
      </c>
      <c r="L221" s="131">
        <f>IF(L$6=0,0,L$6/NFM!L$11*1000)</f>
        <v>0</v>
      </c>
      <c r="M221" s="131">
        <f>IF(M$6=0,0,M$6/NFM!M$11*1000)</f>
        <v>0</v>
      </c>
      <c r="N221" s="131">
        <f>IF(N$6=0,0,N$6/NFM!N$11*1000)</f>
        <v>0</v>
      </c>
      <c r="O221" s="131">
        <f>IF(O$6=0,0,O$6/NFM!O$11*1000)</f>
        <v>0</v>
      </c>
      <c r="P221" s="131">
        <f>IF(P$6=0,0,P$6/NFM!P$11*1000)</f>
        <v>0</v>
      </c>
      <c r="Q221" s="131">
        <f>IF(Q$6=0,0,Q$6/NFM!Q$11*1000)</f>
        <v>0</v>
      </c>
    </row>
    <row r="222" spans="1:17" x14ac:dyDescent="0.25">
      <c r="A222" s="76" t="s">
        <v>82</v>
      </c>
      <c r="B222" s="130">
        <f>IF(B$7=0,0,B$7/NFM!B$11*1000)</f>
        <v>0</v>
      </c>
      <c r="C222" s="130">
        <f>IF(C$7=0,0,C$7/NFM!C$11*1000)</f>
        <v>0</v>
      </c>
      <c r="D222" s="130">
        <f>IF(D$7=0,0,D$7/NFM!D$11*1000)</f>
        <v>0</v>
      </c>
      <c r="E222" s="130">
        <f>IF(E$7=0,0,E$7/NFM!E$11*1000)</f>
        <v>0</v>
      </c>
      <c r="F222" s="130">
        <f>IF(F$7=0,0,F$7/NFM!F$11*1000)</f>
        <v>0</v>
      </c>
      <c r="G222" s="130">
        <f>IF(G$7=0,0,G$7/NFM!G$11*1000)</f>
        <v>0</v>
      </c>
      <c r="H222" s="130">
        <f>IF(H$7=0,0,H$7/NFM!H$11*1000)</f>
        <v>0</v>
      </c>
      <c r="I222" s="130">
        <f>IF(I$7=0,0,I$7/NFM!I$11*1000)</f>
        <v>0</v>
      </c>
      <c r="J222" s="130">
        <f>IF(J$7=0,0,J$7/NFM!J$11*1000)</f>
        <v>0</v>
      </c>
      <c r="K222" s="130">
        <f>IF(K$7=0,0,K$7/NFM!K$11*1000)</f>
        <v>0</v>
      </c>
      <c r="L222" s="130">
        <f>IF(L$7=0,0,L$7/NFM!L$11*1000)</f>
        <v>0</v>
      </c>
      <c r="M222" s="130">
        <f>IF(M$7=0,0,M$7/NFM!M$11*1000)</f>
        <v>0</v>
      </c>
      <c r="N222" s="130">
        <f>IF(N$7=0,0,N$7/NFM!N$11*1000)</f>
        <v>0</v>
      </c>
      <c r="O222" s="130">
        <f>IF(O$7=0,0,O$7/NFM!O$11*1000)</f>
        <v>0</v>
      </c>
      <c r="P222" s="130">
        <f>IF(P$7=0,0,P$7/NFM!P$11*1000)</f>
        <v>0</v>
      </c>
      <c r="Q222" s="130">
        <f>IF(Q$7=0,0,Q$7/NFM!Q$11*1000)</f>
        <v>0</v>
      </c>
    </row>
    <row r="223" spans="1:17" x14ac:dyDescent="0.25">
      <c r="A223" s="76" t="s">
        <v>81</v>
      </c>
      <c r="B223" s="130">
        <f>IF(B$8=0,0,B$8/NFM!B$11*1000)</f>
        <v>0</v>
      </c>
      <c r="C223" s="130">
        <f>IF(C$8=0,0,C$8/NFM!C$11*1000)</f>
        <v>0</v>
      </c>
      <c r="D223" s="130">
        <f>IF(D$8=0,0,D$8/NFM!D$11*1000)</f>
        <v>0</v>
      </c>
      <c r="E223" s="130">
        <f>IF(E$8=0,0,E$8/NFM!E$11*1000)</f>
        <v>0</v>
      </c>
      <c r="F223" s="130">
        <f>IF(F$8=0,0,F$8/NFM!F$11*1000)</f>
        <v>0</v>
      </c>
      <c r="G223" s="130">
        <f>IF(G$8=0,0,G$8/NFM!G$11*1000)</f>
        <v>0</v>
      </c>
      <c r="H223" s="130">
        <f>IF(H$8=0,0,H$8/NFM!H$11*1000)</f>
        <v>0</v>
      </c>
      <c r="I223" s="130">
        <f>IF(I$8=0,0,I$8/NFM!I$11*1000)</f>
        <v>0</v>
      </c>
      <c r="J223" s="130">
        <f>IF(J$8=0,0,J$8/NFM!J$11*1000)</f>
        <v>0</v>
      </c>
      <c r="K223" s="130">
        <f>IF(K$8=0,0,K$8/NFM!K$11*1000)</f>
        <v>0</v>
      </c>
      <c r="L223" s="130">
        <f>IF(L$8=0,0,L$8/NFM!L$11*1000)</f>
        <v>0</v>
      </c>
      <c r="M223" s="130">
        <f>IF(M$8=0,0,M$8/NFM!M$11*1000)</f>
        <v>0</v>
      </c>
      <c r="N223" s="130">
        <f>IF(N$8=0,0,N$8/NFM!N$11*1000)</f>
        <v>0</v>
      </c>
      <c r="O223" s="130">
        <f>IF(O$8=0,0,O$8/NFM!O$11*1000)</f>
        <v>0</v>
      </c>
      <c r="P223" s="130">
        <f>IF(P$8=0,0,P$8/NFM!P$11*1000)</f>
        <v>0</v>
      </c>
      <c r="Q223" s="130">
        <f>IF(Q$8=0,0,Q$8/NFM!Q$11*1000)</f>
        <v>0</v>
      </c>
    </row>
    <row r="224" spans="1:17" x14ac:dyDescent="0.25">
      <c r="A224" s="76" t="s">
        <v>80</v>
      </c>
      <c r="B224" s="130">
        <f>IF(B$9=0,0,B$9/NFM!B$11*1000)</f>
        <v>0</v>
      </c>
      <c r="C224" s="130">
        <f>IF(C$9=0,0,C$9/NFM!C$11*1000)</f>
        <v>0</v>
      </c>
      <c r="D224" s="130">
        <f>IF(D$9=0,0,D$9/NFM!D$11*1000)</f>
        <v>0</v>
      </c>
      <c r="E224" s="130">
        <f>IF(E$9=0,0,E$9/NFM!E$11*1000)</f>
        <v>0</v>
      </c>
      <c r="F224" s="130">
        <f>IF(F$9=0,0,F$9/NFM!F$11*1000)</f>
        <v>0</v>
      </c>
      <c r="G224" s="130">
        <f>IF(G$9=0,0,G$9/NFM!G$11*1000)</f>
        <v>0</v>
      </c>
      <c r="H224" s="130">
        <f>IF(H$9=0,0,H$9/NFM!H$11*1000)</f>
        <v>0</v>
      </c>
      <c r="I224" s="130">
        <f>IF(I$9=0,0,I$9/NFM!I$11*1000)</f>
        <v>0</v>
      </c>
      <c r="J224" s="130">
        <f>IF(J$9=0,0,J$9/NFM!J$11*1000)</f>
        <v>0</v>
      </c>
      <c r="K224" s="130">
        <f>IF(K$9=0,0,K$9/NFM!K$11*1000)</f>
        <v>0</v>
      </c>
      <c r="L224" s="130">
        <f>IF(L$9=0,0,L$9/NFM!L$11*1000)</f>
        <v>0</v>
      </c>
      <c r="M224" s="130">
        <f>IF(M$9=0,0,M$9/NFM!M$11*1000)</f>
        <v>0</v>
      </c>
      <c r="N224" s="130">
        <f>IF(N$9=0,0,N$9/NFM!N$11*1000)</f>
        <v>0</v>
      </c>
      <c r="O224" s="130">
        <f>IF(O$9=0,0,O$9/NFM!O$11*1000)</f>
        <v>0</v>
      </c>
      <c r="P224" s="130">
        <f>IF(P$9=0,0,P$9/NFM!P$11*1000)</f>
        <v>0</v>
      </c>
      <c r="Q224" s="130">
        <f>IF(Q$9=0,0,Q$9/NFM!Q$11*1000)</f>
        <v>0</v>
      </c>
    </row>
    <row r="225" spans="1:17" x14ac:dyDescent="0.25">
      <c r="A225" s="129" t="s">
        <v>79</v>
      </c>
      <c r="B225" s="128">
        <f>IF(B$10=0,0,B$10/NFM!B$11*1000)</f>
        <v>0</v>
      </c>
      <c r="C225" s="128">
        <f>IF(C$10=0,0,C$10/NFM!C$11*1000)</f>
        <v>0</v>
      </c>
      <c r="D225" s="128">
        <f>IF(D$10=0,0,D$10/NFM!D$11*1000)</f>
        <v>0</v>
      </c>
      <c r="E225" s="128">
        <f>IF(E$10=0,0,E$10/NFM!E$11*1000)</f>
        <v>0</v>
      </c>
      <c r="F225" s="128">
        <f>IF(F$10=0,0,F$10/NFM!F$11*1000)</f>
        <v>0</v>
      </c>
      <c r="G225" s="128">
        <f>IF(G$10=0,0,G$10/NFM!G$11*1000)</f>
        <v>0</v>
      </c>
      <c r="H225" s="128">
        <f>IF(H$10=0,0,H$10/NFM!H$11*1000)</f>
        <v>0</v>
      </c>
      <c r="I225" s="128">
        <f>IF(I$10=0,0,I$10/NFM!I$11*1000)</f>
        <v>0</v>
      </c>
      <c r="J225" s="128">
        <f>IF(J$10=0,0,J$10/NFM!J$11*1000)</f>
        <v>0</v>
      </c>
      <c r="K225" s="128">
        <f>IF(K$10=0,0,K$10/NFM!K$11*1000)</f>
        <v>0</v>
      </c>
      <c r="L225" s="128">
        <f>IF(L$10=0,0,L$10/NFM!L$11*1000)</f>
        <v>0</v>
      </c>
      <c r="M225" s="128">
        <f>IF(M$10=0,0,M$10/NFM!M$11*1000)</f>
        <v>0</v>
      </c>
      <c r="N225" s="128">
        <f>IF(N$10=0,0,N$10/NFM!N$11*1000)</f>
        <v>0</v>
      </c>
      <c r="O225" s="128">
        <f>IF(O$10=0,0,O$10/NFM!O$11*1000)</f>
        <v>0</v>
      </c>
      <c r="P225" s="128">
        <f>IF(P$10=0,0,P$10/NFM!P$11*1000)</f>
        <v>0</v>
      </c>
      <c r="Q225" s="128">
        <f>IF(Q$10=0,0,Q$10/NFM!Q$11*1000)</f>
        <v>0</v>
      </c>
    </row>
    <row r="226" spans="1:17" x14ac:dyDescent="0.25">
      <c r="A226" s="127" t="s">
        <v>152</v>
      </c>
      <c r="B226" s="126">
        <f>IF(B$15=0,0,B$15/NFM!B$11*1000)</f>
        <v>0</v>
      </c>
      <c r="C226" s="126">
        <f>IF(C$15=0,0,C$15/NFM!C$11*1000)</f>
        <v>0</v>
      </c>
      <c r="D226" s="126">
        <f>IF(D$15=0,0,D$15/NFM!D$11*1000)</f>
        <v>0</v>
      </c>
      <c r="E226" s="126">
        <f>IF(E$15=0,0,E$15/NFM!E$11*1000)</f>
        <v>0</v>
      </c>
      <c r="F226" s="126">
        <f>IF(F$15=0,0,F$15/NFM!F$11*1000)</f>
        <v>0</v>
      </c>
      <c r="G226" s="126">
        <f>IF(G$15=0,0,G$15/NFM!G$11*1000)</f>
        <v>0</v>
      </c>
      <c r="H226" s="126">
        <f>IF(H$15=0,0,H$15/NFM!H$11*1000)</f>
        <v>0</v>
      </c>
      <c r="I226" s="126">
        <f>IF(I$15=0,0,I$15/NFM!I$11*1000)</f>
        <v>0</v>
      </c>
      <c r="J226" s="126">
        <f>IF(J$15=0,0,J$15/NFM!J$11*1000)</f>
        <v>0</v>
      </c>
      <c r="K226" s="126">
        <f>IF(K$15=0,0,K$15/NFM!K$11*1000)</f>
        <v>0</v>
      </c>
      <c r="L226" s="126">
        <f>IF(L$15=0,0,L$15/NFM!L$11*1000)</f>
        <v>0</v>
      </c>
      <c r="M226" s="126">
        <f>IF(M$15=0,0,M$15/NFM!M$11*1000)</f>
        <v>0</v>
      </c>
      <c r="N226" s="126">
        <f>IF(N$15=0,0,N$15/NFM!N$11*1000)</f>
        <v>0</v>
      </c>
      <c r="O226" s="126">
        <f>IF(O$15=0,0,O$15/NFM!O$11*1000)</f>
        <v>0</v>
      </c>
      <c r="P226" s="126">
        <f>IF(P$15=0,0,P$15/NFM!P$11*1000)</f>
        <v>0</v>
      </c>
      <c r="Q226" s="126">
        <f>IF(Q$15=0,0,Q$15/NFM!Q$11*1000)</f>
        <v>0</v>
      </c>
    </row>
    <row r="227" spans="1:17" x14ac:dyDescent="0.25">
      <c r="A227" s="72" t="s">
        <v>151</v>
      </c>
      <c r="B227" s="125">
        <f>IF(B$26=0,0,B$26/NFM!B$11*1000)</f>
        <v>0</v>
      </c>
      <c r="C227" s="125">
        <f>IF(C$26=0,0,C$26/NFM!C$11*1000)</f>
        <v>0</v>
      </c>
      <c r="D227" s="125">
        <f>IF(D$26=0,0,D$26/NFM!D$11*1000)</f>
        <v>0</v>
      </c>
      <c r="E227" s="125">
        <f>IF(E$26=0,0,E$26/NFM!E$11*1000)</f>
        <v>0</v>
      </c>
      <c r="F227" s="125">
        <f>IF(F$26=0,0,F$26/NFM!F$11*1000)</f>
        <v>0</v>
      </c>
      <c r="G227" s="125">
        <f>IF(G$26=0,0,G$26/NFM!G$11*1000)</f>
        <v>0</v>
      </c>
      <c r="H227" s="125">
        <f>IF(H$26=0,0,H$26/NFM!H$11*1000)</f>
        <v>0</v>
      </c>
      <c r="I227" s="125">
        <f>IF(I$26=0,0,I$26/NFM!I$11*1000)</f>
        <v>0</v>
      </c>
      <c r="J227" s="125">
        <f>IF(J$26=0,0,J$26/NFM!J$11*1000)</f>
        <v>0</v>
      </c>
      <c r="K227" s="125">
        <f>IF(K$26=0,0,K$26/NFM!K$11*1000)</f>
        <v>0</v>
      </c>
      <c r="L227" s="125">
        <f>IF(L$26=0,0,L$26/NFM!L$11*1000)</f>
        <v>0</v>
      </c>
      <c r="M227" s="125">
        <f>IF(M$26=0,0,M$26/NFM!M$11*1000)</f>
        <v>0</v>
      </c>
      <c r="N227" s="125">
        <f>IF(N$26=0,0,N$26/NFM!N$11*1000)</f>
        <v>0</v>
      </c>
      <c r="O227" s="125">
        <f>IF(O$26=0,0,O$26/NFM!O$11*1000)</f>
        <v>0</v>
      </c>
      <c r="P227" s="125">
        <f>IF(P$26=0,0,P$26/NFM!P$11*1000)</f>
        <v>0</v>
      </c>
      <c r="Q227" s="125">
        <f>IF(Q$26=0,0,Q$26/NFM!Q$11*1000)</f>
        <v>0</v>
      </c>
    </row>
    <row r="228" spans="1:17" x14ac:dyDescent="0.25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</row>
    <row r="229" spans="1:17" x14ac:dyDescent="0.25">
      <c r="A229" s="78" t="s">
        <v>43</v>
      </c>
      <c r="B229" s="133">
        <f t="shared" ref="B229:Q229" si="55">SUM(B$230:B$237)</f>
        <v>0</v>
      </c>
      <c r="C229" s="133">
        <f t="shared" si="55"/>
        <v>0</v>
      </c>
      <c r="D229" s="133">
        <f t="shared" si="55"/>
        <v>0</v>
      </c>
      <c r="E229" s="133">
        <f t="shared" si="55"/>
        <v>0</v>
      </c>
      <c r="F229" s="133">
        <f t="shared" si="55"/>
        <v>0</v>
      </c>
      <c r="G229" s="133">
        <f t="shared" si="55"/>
        <v>0</v>
      </c>
      <c r="H229" s="133">
        <f t="shared" si="55"/>
        <v>0</v>
      </c>
      <c r="I229" s="133">
        <f t="shared" si="55"/>
        <v>0</v>
      </c>
      <c r="J229" s="133">
        <f t="shared" si="55"/>
        <v>0</v>
      </c>
      <c r="K229" s="133">
        <f t="shared" si="55"/>
        <v>0</v>
      </c>
      <c r="L229" s="133">
        <f t="shared" si="55"/>
        <v>0</v>
      </c>
      <c r="M229" s="133">
        <f t="shared" si="55"/>
        <v>0</v>
      </c>
      <c r="N229" s="133">
        <f t="shared" si="55"/>
        <v>0</v>
      </c>
      <c r="O229" s="133">
        <f t="shared" si="55"/>
        <v>0</v>
      </c>
      <c r="P229" s="133">
        <f t="shared" si="55"/>
        <v>0</v>
      </c>
      <c r="Q229" s="133">
        <f t="shared" si="55"/>
        <v>0</v>
      </c>
    </row>
    <row r="230" spans="1:17" x14ac:dyDescent="0.25">
      <c r="A230" s="132" t="s">
        <v>83</v>
      </c>
      <c r="B230" s="131">
        <f>IF(B$34=0,0,B$34/NFM!B$13*1000)</f>
        <v>0</v>
      </c>
      <c r="C230" s="131">
        <f>IF(C$34=0,0,C$34/NFM!C$13*1000)</f>
        <v>0</v>
      </c>
      <c r="D230" s="131">
        <f>IF(D$34=0,0,D$34/NFM!D$13*1000)</f>
        <v>0</v>
      </c>
      <c r="E230" s="131">
        <f>IF(E$34=0,0,E$34/NFM!E$13*1000)</f>
        <v>0</v>
      </c>
      <c r="F230" s="131">
        <f>IF(F$34=0,0,F$34/NFM!F$13*1000)</f>
        <v>0</v>
      </c>
      <c r="G230" s="131">
        <f>IF(G$34=0,0,G$34/NFM!G$13*1000)</f>
        <v>0</v>
      </c>
      <c r="H230" s="131">
        <f>IF(H$34=0,0,H$34/NFM!H$13*1000)</f>
        <v>0</v>
      </c>
      <c r="I230" s="131">
        <f>IF(I$34=0,0,I$34/NFM!I$13*1000)</f>
        <v>0</v>
      </c>
      <c r="J230" s="131">
        <f>IF(J$34=0,0,J$34/NFM!J$13*1000)</f>
        <v>0</v>
      </c>
      <c r="K230" s="131">
        <f>IF(K$34=0,0,K$34/NFM!K$13*1000)</f>
        <v>0</v>
      </c>
      <c r="L230" s="131">
        <f>IF(L$34=0,0,L$34/NFM!L$13*1000)</f>
        <v>0</v>
      </c>
      <c r="M230" s="131">
        <f>IF(M$34=0,0,M$34/NFM!M$13*1000)</f>
        <v>0</v>
      </c>
      <c r="N230" s="131">
        <f>IF(N$34=0,0,N$34/NFM!N$13*1000)</f>
        <v>0</v>
      </c>
      <c r="O230" s="131">
        <f>IF(O$34=0,0,O$34/NFM!O$13*1000)</f>
        <v>0</v>
      </c>
      <c r="P230" s="131">
        <f>IF(P$34=0,0,P$34/NFM!P$13*1000)</f>
        <v>0</v>
      </c>
      <c r="Q230" s="131">
        <f>IF(Q$34=0,0,Q$34/NFM!Q$13*1000)</f>
        <v>0</v>
      </c>
    </row>
    <row r="231" spans="1:17" x14ac:dyDescent="0.25">
      <c r="A231" s="76" t="s">
        <v>82</v>
      </c>
      <c r="B231" s="130">
        <f>IF(B$35=0,0,B$35/NFM!B$13*1000)</f>
        <v>0</v>
      </c>
      <c r="C231" s="130">
        <f>IF(C$35=0,0,C$35/NFM!C$13*1000)</f>
        <v>0</v>
      </c>
      <c r="D231" s="130">
        <f>IF(D$35=0,0,D$35/NFM!D$13*1000)</f>
        <v>0</v>
      </c>
      <c r="E231" s="130">
        <f>IF(E$35=0,0,E$35/NFM!E$13*1000)</f>
        <v>0</v>
      </c>
      <c r="F231" s="130">
        <f>IF(F$35=0,0,F$35/NFM!F$13*1000)</f>
        <v>0</v>
      </c>
      <c r="G231" s="130">
        <f>IF(G$35=0,0,G$35/NFM!G$13*1000)</f>
        <v>0</v>
      </c>
      <c r="H231" s="130">
        <f>IF(H$35=0,0,H$35/NFM!H$13*1000)</f>
        <v>0</v>
      </c>
      <c r="I231" s="130">
        <f>IF(I$35=0,0,I$35/NFM!I$13*1000)</f>
        <v>0</v>
      </c>
      <c r="J231" s="130">
        <f>IF(J$35=0,0,J$35/NFM!J$13*1000)</f>
        <v>0</v>
      </c>
      <c r="K231" s="130">
        <f>IF(K$35=0,0,K$35/NFM!K$13*1000)</f>
        <v>0</v>
      </c>
      <c r="L231" s="130">
        <f>IF(L$35=0,0,L$35/NFM!L$13*1000)</f>
        <v>0</v>
      </c>
      <c r="M231" s="130">
        <f>IF(M$35=0,0,M$35/NFM!M$13*1000)</f>
        <v>0</v>
      </c>
      <c r="N231" s="130">
        <f>IF(N$35=0,0,N$35/NFM!N$13*1000)</f>
        <v>0</v>
      </c>
      <c r="O231" s="130">
        <f>IF(O$35=0,0,O$35/NFM!O$13*1000)</f>
        <v>0</v>
      </c>
      <c r="P231" s="130">
        <f>IF(P$35=0,0,P$35/NFM!P$13*1000)</f>
        <v>0</v>
      </c>
      <c r="Q231" s="130">
        <f>IF(Q$35=0,0,Q$35/NFM!Q$13*1000)</f>
        <v>0</v>
      </c>
    </row>
    <row r="232" spans="1:17" x14ac:dyDescent="0.25">
      <c r="A232" s="76" t="s">
        <v>81</v>
      </c>
      <c r="B232" s="130">
        <f>IF(B$36=0,0,B$36/NFM!B$13*1000)</f>
        <v>0</v>
      </c>
      <c r="C232" s="130">
        <f>IF(C$36=0,0,C$36/NFM!C$13*1000)</f>
        <v>0</v>
      </c>
      <c r="D232" s="130">
        <f>IF(D$36=0,0,D$36/NFM!D$13*1000)</f>
        <v>0</v>
      </c>
      <c r="E232" s="130">
        <f>IF(E$36=0,0,E$36/NFM!E$13*1000)</f>
        <v>0</v>
      </c>
      <c r="F232" s="130">
        <f>IF(F$36=0,0,F$36/NFM!F$13*1000)</f>
        <v>0</v>
      </c>
      <c r="G232" s="130">
        <f>IF(G$36=0,0,G$36/NFM!G$13*1000)</f>
        <v>0</v>
      </c>
      <c r="H232" s="130">
        <f>IF(H$36=0,0,H$36/NFM!H$13*1000)</f>
        <v>0</v>
      </c>
      <c r="I232" s="130">
        <f>IF(I$36=0,0,I$36/NFM!I$13*1000)</f>
        <v>0</v>
      </c>
      <c r="J232" s="130">
        <f>IF(J$36=0,0,J$36/NFM!J$13*1000)</f>
        <v>0</v>
      </c>
      <c r="K232" s="130">
        <f>IF(K$36=0,0,K$36/NFM!K$13*1000)</f>
        <v>0</v>
      </c>
      <c r="L232" s="130">
        <f>IF(L$36=0,0,L$36/NFM!L$13*1000)</f>
        <v>0</v>
      </c>
      <c r="M232" s="130">
        <f>IF(M$36=0,0,M$36/NFM!M$13*1000)</f>
        <v>0</v>
      </c>
      <c r="N232" s="130">
        <f>IF(N$36=0,0,N$36/NFM!N$13*1000)</f>
        <v>0</v>
      </c>
      <c r="O232" s="130">
        <f>IF(O$36=0,0,O$36/NFM!O$13*1000)</f>
        <v>0</v>
      </c>
      <c r="P232" s="130">
        <f>IF(P$36=0,0,P$36/NFM!P$13*1000)</f>
        <v>0</v>
      </c>
      <c r="Q232" s="130">
        <f>IF(Q$36=0,0,Q$36/NFM!Q$13*1000)</f>
        <v>0</v>
      </c>
    </row>
    <row r="233" spans="1:17" x14ac:dyDescent="0.25">
      <c r="A233" s="76" t="s">
        <v>80</v>
      </c>
      <c r="B233" s="130">
        <f>IF(B$37=0,0,B$37/NFM!B$13*1000)</f>
        <v>0</v>
      </c>
      <c r="C233" s="130">
        <f>IF(C$37=0,0,C$37/NFM!C$13*1000)</f>
        <v>0</v>
      </c>
      <c r="D233" s="130">
        <f>IF(D$37=0,0,D$37/NFM!D$13*1000)</f>
        <v>0</v>
      </c>
      <c r="E233" s="130">
        <f>IF(E$37=0,0,E$37/NFM!E$13*1000)</f>
        <v>0</v>
      </c>
      <c r="F233" s="130">
        <f>IF(F$37=0,0,F$37/NFM!F$13*1000)</f>
        <v>0</v>
      </c>
      <c r="G233" s="130">
        <f>IF(G$37=0,0,G$37/NFM!G$13*1000)</f>
        <v>0</v>
      </c>
      <c r="H233" s="130">
        <f>IF(H$37=0,0,H$37/NFM!H$13*1000)</f>
        <v>0</v>
      </c>
      <c r="I233" s="130">
        <f>IF(I$37=0,0,I$37/NFM!I$13*1000)</f>
        <v>0</v>
      </c>
      <c r="J233" s="130">
        <f>IF(J$37=0,0,J$37/NFM!J$13*1000)</f>
        <v>0</v>
      </c>
      <c r="K233" s="130">
        <f>IF(K$37=0,0,K$37/NFM!K$13*1000)</f>
        <v>0</v>
      </c>
      <c r="L233" s="130">
        <f>IF(L$37=0,0,L$37/NFM!L$13*1000)</f>
        <v>0</v>
      </c>
      <c r="M233" s="130">
        <f>IF(M$37=0,0,M$37/NFM!M$13*1000)</f>
        <v>0</v>
      </c>
      <c r="N233" s="130">
        <f>IF(N$37=0,0,N$37/NFM!N$13*1000)</f>
        <v>0</v>
      </c>
      <c r="O233" s="130">
        <f>IF(O$37=0,0,O$37/NFM!O$13*1000)</f>
        <v>0</v>
      </c>
      <c r="P233" s="130">
        <f>IF(P$37=0,0,P$37/NFM!P$13*1000)</f>
        <v>0</v>
      </c>
      <c r="Q233" s="130">
        <f>IF(Q$37=0,0,Q$37/NFM!Q$13*1000)</f>
        <v>0</v>
      </c>
    </row>
    <row r="234" spans="1:17" x14ac:dyDescent="0.25">
      <c r="A234" s="129" t="s">
        <v>79</v>
      </c>
      <c r="B234" s="128">
        <f>IF(B$38=0,0,B$38/NFM!B$13*1000)</f>
        <v>0</v>
      </c>
      <c r="C234" s="128">
        <f>IF(C$38=0,0,C$38/NFM!C$13*1000)</f>
        <v>0</v>
      </c>
      <c r="D234" s="128">
        <f>IF(D$38=0,0,D$38/NFM!D$13*1000)</f>
        <v>0</v>
      </c>
      <c r="E234" s="128">
        <f>IF(E$38=0,0,E$38/NFM!E$13*1000)</f>
        <v>0</v>
      </c>
      <c r="F234" s="128">
        <f>IF(F$38=0,0,F$38/NFM!F$13*1000)</f>
        <v>0</v>
      </c>
      <c r="G234" s="128">
        <f>IF(G$38=0,0,G$38/NFM!G$13*1000)</f>
        <v>0</v>
      </c>
      <c r="H234" s="128">
        <f>IF(H$38=0,0,H$38/NFM!H$13*1000)</f>
        <v>0</v>
      </c>
      <c r="I234" s="128">
        <f>IF(I$38=0,0,I$38/NFM!I$13*1000)</f>
        <v>0</v>
      </c>
      <c r="J234" s="128">
        <f>IF(J$38=0,0,J$38/NFM!J$13*1000)</f>
        <v>0</v>
      </c>
      <c r="K234" s="128">
        <f>IF(K$38=0,0,K$38/NFM!K$13*1000)</f>
        <v>0</v>
      </c>
      <c r="L234" s="128">
        <f>IF(L$38=0,0,L$38/NFM!L$13*1000)</f>
        <v>0</v>
      </c>
      <c r="M234" s="128">
        <f>IF(M$38=0,0,M$38/NFM!M$13*1000)</f>
        <v>0</v>
      </c>
      <c r="N234" s="128">
        <f>IF(N$38=0,0,N$38/NFM!N$13*1000)</f>
        <v>0</v>
      </c>
      <c r="O234" s="128">
        <f>IF(O$38=0,0,O$38/NFM!O$13*1000)</f>
        <v>0</v>
      </c>
      <c r="P234" s="128">
        <f>IF(P$38=0,0,P$38/NFM!P$13*1000)</f>
        <v>0</v>
      </c>
      <c r="Q234" s="128">
        <f>IF(Q$38=0,0,Q$38/NFM!Q$13*1000)</f>
        <v>0</v>
      </c>
    </row>
    <row r="235" spans="1:17" x14ac:dyDescent="0.25">
      <c r="A235" s="127" t="s">
        <v>150</v>
      </c>
      <c r="B235" s="126">
        <f>IF(B$43=0,0,B$43/NFM!B$13*1000)</f>
        <v>0</v>
      </c>
      <c r="C235" s="126">
        <f>IF(C$43=0,0,C$43/NFM!C$13*1000)</f>
        <v>0</v>
      </c>
      <c r="D235" s="126">
        <f>IF(D$43=0,0,D$43/NFM!D$13*1000)</f>
        <v>0</v>
      </c>
      <c r="E235" s="126">
        <f>IF(E$43=0,0,E$43/NFM!E$13*1000)</f>
        <v>0</v>
      </c>
      <c r="F235" s="126">
        <f>IF(F$43=0,0,F$43/NFM!F$13*1000)</f>
        <v>0</v>
      </c>
      <c r="G235" s="126">
        <f>IF(G$43=0,0,G$43/NFM!G$13*1000)</f>
        <v>0</v>
      </c>
      <c r="H235" s="126">
        <f>IF(H$43=0,0,H$43/NFM!H$13*1000)</f>
        <v>0</v>
      </c>
      <c r="I235" s="126">
        <f>IF(I$43=0,0,I$43/NFM!I$13*1000)</f>
        <v>0</v>
      </c>
      <c r="J235" s="126">
        <f>IF(J$43=0,0,J$43/NFM!J$13*1000)</f>
        <v>0</v>
      </c>
      <c r="K235" s="126">
        <f>IF(K$43=0,0,K$43/NFM!K$13*1000)</f>
        <v>0</v>
      </c>
      <c r="L235" s="126">
        <f>IF(L$43=0,0,L$43/NFM!L$13*1000)</f>
        <v>0</v>
      </c>
      <c r="M235" s="126">
        <f>IF(M$43=0,0,M$43/NFM!M$13*1000)</f>
        <v>0</v>
      </c>
      <c r="N235" s="126">
        <f>IF(N$43=0,0,N$43/NFM!N$13*1000)</f>
        <v>0</v>
      </c>
      <c r="O235" s="126">
        <f>IF(O$43=0,0,O$43/NFM!O$13*1000)</f>
        <v>0</v>
      </c>
      <c r="P235" s="126">
        <f>IF(P$43=0,0,P$43/NFM!P$13*1000)</f>
        <v>0</v>
      </c>
      <c r="Q235" s="126">
        <f>IF(Q$43=0,0,Q$43/NFM!Q$13*1000)</f>
        <v>0</v>
      </c>
    </row>
    <row r="236" spans="1:17" x14ac:dyDescent="0.25">
      <c r="A236" s="127" t="s">
        <v>148</v>
      </c>
      <c r="B236" s="126">
        <f>IF(B$44=0,0,B$44/NFM!B$13*1000)</f>
        <v>0</v>
      </c>
      <c r="C236" s="126">
        <f>IF(C$44=0,0,C$44/NFM!C$13*1000)</f>
        <v>0</v>
      </c>
      <c r="D236" s="126">
        <f>IF(D$44=0,0,D$44/NFM!D$13*1000)</f>
        <v>0</v>
      </c>
      <c r="E236" s="126">
        <f>IF(E$44=0,0,E$44/NFM!E$13*1000)</f>
        <v>0</v>
      </c>
      <c r="F236" s="126">
        <f>IF(F$44=0,0,F$44/NFM!F$13*1000)</f>
        <v>0</v>
      </c>
      <c r="G236" s="126">
        <f>IF(G$44=0,0,G$44/NFM!G$13*1000)</f>
        <v>0</v>
      </c>
      <c r="H236" s="126">
        <f>IF(H$44=0,0,H$44/NFM!H$13*1000)</f>
        <v>0</v>
      </c>
      <c r="I236" s="126">
        <f>IF(I$44=0,0,I$44/NFM!I$13*1000)</f>
        <v>0</v>
      </c>
      <c r="J236" s="126">
        <f>IF(J$44=0,0,J$44/NFM!J$13*1000)</f>
        <v>0</v>
      </c>
      <c r="K236" s="126">
        <f>IF(K$44=0,0,K$44/NFM!K$13*1000)</f>
        <v>0</v>
      </c>
      <c r="L236" s="126">
        <f>IF(L$44=0,0,L$44/NFM!L$13*1000)</f>
        <v>0</v>
      </c>
      <c r="M236" s="126">
        <f>IF(M$44=0,0,M$44/NFM!M$13*1000)</f>
        <v>0</v>
      </c>
      <c r="N236" s="126">
        <f>IF(N$44=0,0,N$44/NFM!N$13*1000)</f>
        <v>0</v>
      </c>
      <c r="O236" s="126">
        <f>IF(O$44=0,0,O$44/NFM!O$13*1000)</f>
        <v>0</v>
      </c>
      <c r="P236" s="126">
        <f>IF(P$44=0,0,P$44/NFM!P$13*1000)</f>
        <v>0</v>
      </c>
      <c r="Q236" s="126">
        <f>IF(Q$44=0,0,Q$44/NFM!Q$13*1000)</f>
        <v>0</v>
      </c>
    </row>
    <row r="237" spans="1:17" x14ac:dyDescent="0.25">
      <c r="A237" s="72" t="s">
        <v>147</v>
      </c>
      <c r="B237" s="125">
        <f>IF(B$51=0,0,B$51/NFM!B$13*1000)</f>
        <v>0</v>
      </c>
      <c r="C237" s="125">
        <f>IF(C$51=0,0,C$51/NFM!C$13*1000)</f>
        <v>0</v>
      </c>
      <c r="D237" s="125">
        <f>IF(D$51=0,0,D$51/NFM!D$13*1000)</f>
        <v>0</v>
      </c>
      <c r="E237" s="125">
        <f>IF(E$51=0,0,E$51/NFM!E$13*1000)</f>
        <v>0</v>
      </c>
      <c r="F237" s="125">
        <f>IF(F$51=0,0,F$51/NFM!F$13*1000)</f>
        <v>0</v>
      </c>
      <c r="G237" s="125">
        <f>IF(G$51=0,0,G$51/NFM!G$13*1000)</f>
        <v>0</v>
      </c>
      <c r="H237" s="125">
        <f>IF(H$51=0,0,H$51/NFM!H$13*1000)</f>
        <v>0</v>
      </c>
      <c r="I237" s="125">
        <f>IF(I$51=0,0,I$51/NFM!I$13*1000)</f>
        <v>0</v>
      </c>
      <c r="J237" s="125">
        <f>IF(J$51=0,0,J$51/NFM!J$13*1000)</f>
        <v>0</v>
      </c>
      <c r="K237" s="125">
        <f>IF(K$51=0,0,K$51/NFM!K$13*1000)</f>
        <v>0</v>
      </c>
      <c r="L237" s="125">
        <f>IF(L$51=0,0,L$51/NFM!L$13*1000)</f>
        <v>0</v>
      </c>
      <c r="M237" s="125">
        <f>IF(M$51=0,0,M$51/NFM!M$13*1000)</f>
        <v>0</v>
      </c>
      <c r="N237" s="125">
        <f>IF(N$51=0,0,N$51/NFM!N$13*1000)</f>
        <v>0</v>
      </c>
      <c r="O237" s="125">
        <f>IF(O$51=0,0,O$51/NFM!O$13*1000)</f>
        <v>0</v>
      </c>
      <c r="P237" s="125">
        <f>IF(P$51=0,0,P$51/NFM!P$13*1000)</f>
        <v>0</v>
      </c>
      <c r="Q237" s="125">
        <f>IF(Q$51=0,0,Q$51/NFM!Q$13*1000)</f>
        <v>0</v>
      </c>
    </row>
    <row r="238" spans="1:17" x14ac:dyDescent="0.25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</row>
    <row r="239" spans="1:17" x14ac:dyDescent="0.25">
      <c r="A239" s="78" t="s">
        <v>344</v>
      </c>
      <c r="B239" s="133">
        <f t="shared" ref="B239:Q239" si="56">SUM(B$240:B$247)</f>
        <v>0</v>
      </c>
      <c r="C239" s="133">
        <f t="shared" si="56"/>
        <v>0</v>
      </c>
      <c r="D239" s="133">
        <f t="shared" si="56"/>
        <v>0</v>
      </c>
      <c r="E239" s="133">
        <f t="shared" si="56"/>
        <v>0</v>
      </c>
      <c r="F239" s="133">
        <f t="shared" si="56"/>
        <v>0</v>
      </c>
      <c r="G239" s="133">
        <f t="shared" si="56"/>
        <v>0</v>
      </c>
      <c r="H239" s="133">
        <f t="shared" si="56"/>
        <v>0</v>
      </c>
      <c r="I239" s="133">
        <f t="shared" si="56"/>
        <v>0</v>
      </c>
      <c r="J239" s="133">
        <f t="shared" si="56"/>
        <v>0</v>
      </c>
      <c r="K239" s="133">
        <f t="shared" si="56"/>
        <v>0</v>
      </c>
      <c r="L239" s="133">
        <f t="shared" si="56"/>
        <v>0</v>
      </c>
      <c r="M239" s="133">
        <f t="shared" si="56"/>
        <v>0</v>
      </c>
      <c r="N239" s="133">
        <f t="shared" si="56"/>
        <v>0</v>
      </c>
      <c r="O239" s="133">
        <f t="shared" si="56"/>
        <v>0</v>
      </c>
      <c r="P239" s="133">
        <f t="shared" si="56"/>
        <v>0</v>
      </c>
      <c r="Q239" s="133">
        <f t="shared" si="56"/>
        <v>0</v>
      </c>
    </row>
    <row r="240" spans="1:17" x14ac:dyDescent="0.25">
      <c r="A240" s="132" t="s">
        <v>83</v>
      </c>
      <c r="B240" s="131">
        <f>IF(B$71=0,0,B$71/NFM!B$14*1000)</f>
        <v>0</v>
      </c>
      <c r="C240" s="131">
        <f>IF(C$71=0,0,C$71/NFM!C$14*1000)</f>
        <v>0</v>
      </c>
      <c r="D240" s="131">
        <f>IF(D$71=0,0,D$71/NFM!D$14*1000)</f>
        <v>0</v>
      </c>
      <c r="E240" s="131">
        <f>IF(E$71=0,0,E$71/NFM!E$14*1000)</f>
        <v>0</v>
      </c>
      <c r="F240" s="131">
        <f>IF(F$71=0,0,F$71/NFM!F$14*1000)</f>
        <v>0</v>
      </c>
      <c r="G240" s="131">
        <f>IF(G$71=0,0,G$71/NFM!G$14*1000)</f>
        <v>0</v>
      </c>
      <c r="H240" s="131">
        <f>IF(H$71=0,0,H$71/NFM!H$14*1000)</f>
        <v>0</v>
      </c>
      <c r="I240" s="131">
        <f>IF(I$71=0,0,I$71/NFM!I$14*1000)</f>
        <v>0</v>
      </c>
      <c r="J240" s="131">
        <f>IF(J$71=0,0,J$71/NFM!J$14*1000)</f>
        <v>0</v>
      </c>
      <c r="K240" s="131">
        <f>IF(K$71=0,0,K$71/NFM!K$14*1000)</f>
        <v>0</v>
      </c>
      <c r="L240" s="131">
        <f>IF(L$71=0,0,L$71/NFM!L$14*1000)</f>
        <v>0</v>
      </c>
      <c r="M240" s="131">
        <f>IF(M$71=0,0,M$71/NFM!M$14*1000)</f>
        <v>0</v>
      </c>
      <c r="N240" s="131">
        <f>IF(N$71=0,0,N$71/NFM!N$14*1000)</f>
        <v>0</v>
      </c>
      <c r="O240" s="131">
        <f>IF(O$71=0,0,O$71/NFM!O$14*1000)</f>
        <v>0</v>
      </c>
      <c r="P240" s="131">
        <f>IF(P$71=0,0,P$71/NFM!P$14*1000)</f>
        <v>0</v>
      </c>
      <c r="Q240" s="131">
        <f>IF(Q$71=0,0,Q$71/NFM!Q$14*1000)</f>
        <v>0</v>
      </c>
    </row>
    <row r="241" spans="1:17" x14ac:dyDescent="0.25">
      <c r="A241" s="76" t="s">
        <v>82</v>
      </c>
      <c r="B241" s="130">
        <f>IF(B$72=0,0,B$72/NFM!B$14*1000)</f>
        <v>0</v>
      </c>
      <c r="C241" s="130">
        <f>IF(C$72=0,0,C$72/NFM!C$14*1000)</f>
        <v>0</v>
      </c>
      <c r="D241" s="130">
        <f>IF(D$72=0,0,D$72/NFM!D$14*1000)</f>
        <v>0</v>
      </c>
      <c r="E241" s="130">
        <f>IF(E$72=0,0,E$72/NFM!E$14*1000)</f>
        <v>0</v>
      </c>
      <c r="F241" s="130">
        <f>IF(F$72=0,0,F$72/NFM!F$14*1000)</f>
        <v>0</v>
      </c>
      <c r="G241" s="130">
        <f>IF(G$72=0,0,G$72/NFM!G$14*1000)</f>
        <v>0</v>
      </c>
      <c r="H241" s="130">
        <f>IF(H$72=0,0,H$72/NFM!H$14*1000)</f>
        <v>0</v>
      </c>
      <c r="I241" s="130">
        <f>IF(I$72=0,0,I$72/NFM!I$14*1000)</f>
        <v>0</v>
      </c>
      <c r="J241" s="130">
        <f>IF(J$72=0,0,J$72/NFM!J$14*1000)</f>
        <v>0</v>
      </c>
      <c r="K241" s="130">
        <f>IF(K$72=0,0,K$72/NFM!K$14*1000)</f>
        <v>0</v>
      </c>
      <c r="L241" s="130">
        <f>IF(L$72=0,0,L$72/NFM!L$14*1000)</f>
        <v>0</v>
      </c>
      <c r="M241" s="130">
        <f>IF(M$72=0,0,M$72/NFM!M$14*1000)</f>
        <v>0</v>
      </c>
      <c r="N241" s="130">
        <f>IF(N$72=0,0,N$72/NFM!N$14*1000)</f>
        <v>0</v>
      </c>
      <c r="O241" s="130">
        <f>IF(O$72=0,0,O$72/NFM!O$14*1000)</f>
        <v>0</v>
      </c>
      <c r="P241" s="130">
        <f>IF(P$72=0,0,P$72/NFM!P$14*1000)</f>
        <v>0</v>
      </c>
      <c r="Q241" s="130">
        <f>IF(Q$72=0,0,Q$72/NFM!Q$14*1000)</f>
        <v>0</v>
      </c>
    </row>
    <row r="242" spans="1:17" x14ac:dyDescent="0.25">
      <c r="A242" s="76" t="s">
        <v>81</v>
      </c>
      <c r="B242" s="130">
        <f>IF(B$73=0,0,B$73/NFM!B$14*1000)</f>
        <v>0</v>
      </c>
      <c r="C242" s="130">
        <f>IF(C$73=0,0,C$73/NFM!C$14*1000)</f>
        <v>0</v>
      </c>
      <c r="D242" s="130">
        <f>IF(D$73=0,0,D$73/NFM!D$14*1000)</f>
        <v>0</v>
      </c>
      <c r="E242" s="130">
        <f>IF(E$73=0,0,E$73/NFM!E$14*1000)</f>
        <v>0</v>
      </c>
      <c r="F242" s="130">
        <f>IF(F$73=0,0,F$73/NFM!F$14*1000)</f>
        <v>0</v>
      </c>
      <c r="G242" s="130">
        <f>IF(G$73=0,0,G$73/NFM!G$14*1000)</f>
        <v>0</v>
      </c>
      <c r="H242" s="130">
        <f>IF(H$73=0,0,H$73/NFM!H$14*1000)</f>
        <v>0</v>
      </c>
      <c r="I242" s="130">
        <f>IF(I$73=0,0,I$73/NFM!I$14*1000)</f>
        <v>0</v>
      </c>
      <c r="J242" s="130">
        <f>IF(J$73=0,0,J$73/NFM!J$14*1000)</f>
        <v>0</v>
      </c>
      <c r="K242" s="130">
        <f>IF(K$73=0,0,K$73/NFM!K$14*1000)</f>
        <v>0</v>
      </c>
      <c r="L242" s="130">
        <f>IF(L$73=0,0,L$73/NFM!L$14*1000)</f>
        <v>0</v>
      </c>
      <c r="M242" s="130">
        <f>IF(M$73=0,0,M$73/NFM!M$14*1000)</f>
        <v>0</v>
      </c>
      <c r="N242" s="130">
        <f>IF(N$73=0,0,N$73/NFM!N$14*1000)</f>
        <v>0</v>
      </c>
      <c r="O242" s="130">
        <f>IF(O$73=0,0,O$73/NFM!O$14*1000)</f>
        <v>0</v>
      </c>
      <c r="P242" s="130">
        <f>IF(P$73=0,0,P$73/NFM!P$14*1000)</f>
        <v>0</v>
      </c>
      <c r="Q242" s="130">
        <f>IF(Q$73=0,0,Q$73/NFM!Q$14*1000)</f>
        <v>0</v>
      </c>
    </row>
    <row r="243" spans="1:17" x14ac:dyDescent="0.25">
      <c r="A243" s="76" t="s">
        <v>80</v>
      </c>
      <c r="B243" s="130">
        <f>IF(B$74=0,0,B$74/NFM!B$14*1000)</f>
        <v>0</v>
      </c>
      <c r="C243" s="130">
        <f>IF(C$74=0,0,C$74/NFM!C$14*1000)</f>
        <v>0</v>
      </c>
      <c r="D243" s="130">
        <f>IF(D$74=0,0,D$74/NFM!D$14*1000)</f>
        <v>0</v>
      </c>
      <c r="E243" s="130">
        <f>IF(E$74=0,0,E$74/NFM!E$14*1000)</f>
        <v>0</v>
      </c>
      <c r="F243" s="130">
        <f>IF(F$74=0,0,F$74/NFM!F$14*1000)</f>
        <v>0</v>
      </c>
      <c r="G243" s="130">
        <f>IF(G$74=0,0,G$74/NFM!G$14*1000)</f>
        <v>0</v>
      </c>
      <c r="H243" s="130">
        <f>IF(H$74=0,0,H$74/NFM!H$14*1000)</f>
        <v>0</v>
      </c>
      <c r="I243" s="130">
        <f>IF(I$74=0,0,I$74/NFM!I$14*1000)</f>
        <v>0</v>
      </c>
      <c r="J243" s="130">
        <f>IF(J$74=0,0,J$74/NFM!J$14*1000)</f>
        <v>0</v>
      </c>
      <c r="K243" s="130">
        <f>IF(K$74=0,0,K$74/NFM!K$14*1000)</f>
        <v>0</v>
      </c>
      <c r="L243" s="130">
        <f>IF(L$74=0,0,L$74/NFM!L$14*1000)</f>
        <v>0</v>
      </c>
      <c r="M243" s="130">
        <f>IF(M$74=0,0,M$74/NFM!M$14*1000)</f>
        <v>0</v>
      </c>
      <c r="N243" s="130">
        <f>IF(N$74=0,0,N$74/NFM!N$14*1000)</f>
        <v>0</v>
      </c>
      <c r="O243" s="130">
        <f>IF(O$74=0,0,O$74/NFM!O$14*1000)</f>
        <v>0</v>
      </c>
      <c r="P243" s="130">
        <f>IF(P$74=0,0,P$74/NFM!P$14*1000)</f>
        <v>0</v>
      </c>
      <c r="Q243" s="130">
        <f>IF(Q$74=0,0,Q$74/NFM!Q$14*1000)</f>
        <v>0</v>
      </c>
    </row>
    <row r="244" spans="1:17" x14ac:dyDescent="0.25">
      <c r="A244" s="129" t="s">
        <v>79</v>
      </c>
      <c r="B244" s="128">
        <f>IF(B$75=0,0,B$75/NFM!B$14*1000)</f>
        <v>0</v>
      </c>
      <c r="C244" s="128">
        <f>IF(C$75=0,0,C$75/NFM!C$14*1000)</f>
        <v>0</v>
      </c>
      <c r="D244" s="128">
        <f>IF(D$75=0,0,D$75/NFM!D$14*1000)</f>
        <v>0</v>
      </c>
      <c r="E244" s="128">
        <f>IF(E$75=0,0,E$75/NFM!E$14*1000)</f>
        <v>0</v>
      </c>
      <c r="F244" s="128">
        <f>IF(F$75=0,0,F$75/NFM!F$14*1000)</f>
        <v>0</v>
      </c>
      <c r="G244" s="128">
        <f>IF(G$75=0,0,G$75/NFM!G$14*1000)</f>
        <v>0</v>
      </c>
      <c r="H244" s="128">
        <f>IF(H$75=0,0,H$75/NFM!H$14*1000)</f>
        <v>0</v>
      </c>
      <c r="I244" s="128">
        <f>IF(I$75=0,0,I$75/NFM!I$14*1000)</f>
        <v>0</v>
      </c>
      <c r="J244" s="128">
        <f>IF(J$75=0,0,J$75/NFM!J$14*1000)</f>
        <v>0</v>
      </c>
      <c r="K244" s="128">
        <f>IF(K$75=0,0,K$75/NFM!K$14*1000)</f>
        <v>0</v>
      </c>
      <c r="L244" s="128">
        <f>IF(L$75=0,0,L$75/NFM!L$14*1000)</f>
        <v>0</v>
      </c>
      <c r="M244" s="128">
        <f>IF(M$75=0,0,M$75/NFM!M$14*1000)</f>
        <v>0</v>
      </c>
      <c r="N244" s="128">
        <f>IF(N$75=0,0,N$75/NFM!N$14*1000)</f>
        <v>0</v>
      </c>
      <c r="O244" s="128">
        <f>IF(O$75=0,0,O$75/NFM!O$14*1000)</f>
        <v>0</v>
      </c>
      <c r="P244" s="128">
        <f>IF(P$75=0,0,P$75/NFM!P$14*1000)</f>
        <v>0</v>
      </c>
      <c r="Q244" s="128">
        <f>IF(Q$75=0,0,Q$75/NFM!Q$14*1000)</f>
        <v>0</v>
      </c>
    </row>
    <row r="245" spans="1:17" x14ac:dyDescent="0.25">
      <c r="A245" s="127" t="s">
        <v>149</v>
      </c>
      <c r="B245" s="126">
        <f>IF(B$80=0,0,B$80/NFM!B$14*1000)</f>
        <v>0</v>
      </c>
      <c r="C245" s="126">
        <f>IF(C$80=0,0,C$80/NFM!C$14*1000)</f>
        <v>0</v>
      </c>
      <c r="D245" s="126">
        <f>IF(D$80=0,0,D$80/NFM!D$14*1000)</f>
        <v>0</v>
      </c>
      <c r="E245" s="126">
        <f>IF(E$80=0,0,E$80/NFM!E$14*1000)</f>
        <v>0</v>
      </c>
      <c r="F245" s="126">
        <f>IF(F$80=0,0,F$80/NFM!F$14*1000)</f>
        <v>0</v>
      </c>
      <c r="G245" s="126">
        <f>IF(G$80=0,0,G$80/NFM!G$14*1000)</f>
        <v>0</v>
      </c>
      <c r="H245" s="126">
        <f>IF(H$80=0,0,H$80/NFM!H$14*1000)</f>
        <v>0</v>
      </c>
      <c r="I245" s="126">
        <f>IF(I$80=0,0,I$80/NFM!I$14*1000)</f>
        <v>0</v>
      </c>
      <c r="J245" s="126">
        <f>IF(J$80=0,0,J$80/NFM!J$14*1000)</f>
        <v>0</v>
      </c>
      <c r="K245" s="126">
        <f>IF(K$80=0,0,K$80/NFM!K$14*1000)</f>
        <v>0</v>
      </c>
      <c r="L245" s="126">
        <f>IF(L$80=0,0,L$80/NFM!L$14*1000)</f>
        <v>0</v>
      </c>
      <c r="M245" s="126">
        <f>IF(M$80=0,0,M$80/NFM!M$14*1000)</f>
        <v>0</v>
      </c>
      <c r="N245" s="126">
        <f>IF(N$80=0,0,N$80/NFM!N$14*1000)</f>
        <v>0</v>
      </c>
      <c r="O245" s="126">
        <f>IF(O$80=0,0,O$80/NFM!O$14*1000)</f>
        <v>0</v>
      </c>
      <c r="P245" s="126">
        <f>IF(P$80=0,0,P$80/NFM!P$14*1000)</f>
        <v>0</v>
      </c>
      <c r="Q245" s="126">
        <f>IF(Q$80=0,0,Q$80/NFM!Q$14*1000)</f>
        <v>0</v>
      </c>
    </row>
    <row r="246" spans="1:17" x14ac:dyDescent="0.25">
      <c r="A246" s="127" t="s">
        <v>148</v>
      </c>
      <c r="B246" s="126">
        <f>IF(B$87=0,0,B$87/NFM!B$14*1000)</f>
        <v>0</v>
      </c>
      <c r="C246" s="126">
        <f>IF(C$87=0,0,C$87/NFM!C$14*1000)</f>
        <v>0</v>
      </c>
      <c r="D246" s="126">
        <f>IF(D$87=0,0,D$87/NFM!D$14*1000)</f>
        <v>0</v>
      </c>
      <c r="E246" s="126">
        <f>IF(E$87=0,0,E$87/NFM!E$14*1000)</f>
        <v>0</v>
      </c>
      <c r="F246" s="126">
        <f>IF(F$87=0,0,F$87/NFM!F$14*1000)</f>
        <v>0</v>
      </c>
      <c r="G246" s="126">
        <f>IF(G$87=0,0,G$87/NFM!G$14*1000)</f>
        <v>0</v>
      </c>
      <c r="H246" s="126">
        <f>IF(H$87=0,0,H$87/NFM!H$14*1000)</f>
        <v>0</v>
      </c>
      <c r="I246" s="126">
        <f>IF(I$87=0,0,I$87/NFM!I$14*1000)</f>
        <v>0</v>
      </c>
      <c r="J246" s="126">
        <f>IF(J$87=0,0,J$87/NFM!J$14*1000)</f>
        <v>0</v>
      </c>
      <c r="K246" s="126">
        <f>IF(K$87=0,0,K$87/NFM!K$14*1000)</f>
        <v>0</v>
      </c>
      <c r="L246" s="126">
        <f>IF(L$87=0,0,L$87/NFM!L$14*1000)</f>
        <v>0</v>
      </c>
      <c r="M246" s="126">
        <f>IF(M$87=0,0,M$87/NFM!M$14*1000)</f>
        <v>0</v>
      </c>
      <c r="N246" s="126">
        <f>IF(N$87=0,0,N$87/NFM!N$14*1000)</f>
        <v>0</v>
      </c>
      <c r="O246" s="126">
        <f>IF(O$87=0,0,O$87/NFM!O$14*1000)</f>
        <v>0</v>
      </c>
      <c r="P246" s="126">
        <f>IF(P$87=0,0,P$87/NFM!P$14*1000)</f>
        <v>0</v>
      </c>
      <c r="Q246" s="126">
        <f>IF(Q$87=0,0,Q$87/NFM!Q$14*1000)</f>
        <v>0</v>
      </c>
    </row>
    <row r="247" spans="1:17" x14ac:dyDescent="0.25">
      <c r="A247" s="72" t="s">
        <v>147</v>
      </c>
      <c r="B247" s="125">
        <f>IF(B$94=0,0,B$94/NFM!B$14*1000)</f>
        <v>0</v>
      </c>
      <c r="C247" s="125">
        <f>IF(C$94=0,0,C$94/NFM!C$14*1000)</f>
        <v>0</v>
      </c>
      <c r="D247" s="125">
        <f>IF(D$94=0,0,D$94/NFM!D$14*1000)</f>
        <v>0</v>
      </c>
      <c r="E247" s="125">
        <f>IF(E$94=0,0,E$94/NFM!E$14*1000)</f>
        <v>0</v>
      </c>
      <c r="F247" s="125">
        <f>IF(F$94=0,0,F$94/NFM!F$14*1000)</f>
        <v>0</v>
      </c>
      <c r="G247" s="125">
        <f>IF(G$94=0,0,G$94/NFM!G$14*1000)</f>
        <v>0</v>
      </c>
      <c r="H247" s="125">
        <f>IF(H$94=0,0,H$94/NFM!H$14*1000)</f>
        <v>0</v>
      </c>
      <c r="I247" s="125">
        <f>IF(I$94=0,0,I$94/NFM!I$14*1000)</f>
        <v>0</v>
      </c>
      <c r="J247" s="125">
        <f>IF(J$94=0,0,J$94/NFM!J$14*1000)</f>
        <v>0</v>
      </c>
      <c r="K247" s="125">
        <f>IF(K$94=0,0,K$94/NFM!K$14*1000)</f>
        <v>0</v>
      </c>
      <c r="L247" s="125">
        <f>IF(L$94=0,0,L$94/NFM!L$14*1000)</f>
        <v>0</v>
      </c>
      <c r="M247" s="125">
        <f>IF(M$94=0,0,M$94/NFM!M$14*1000)</f>
        <v>0</v>
      </c>
      <c r="N247" s="125">
        <f>IF(N$94=0,0,N$94/NFM!N$14*1000)</f>
        <v>0</v>
      </c>
      <c r="O247" s="125">
        <f>IF(O$94=0,0,O$94/NFM!O$14*1000)</f>
        <v>0</v>
      </c>
      <c r="P247" s="125">
        <f>IF(P$94=0,0,P$94/NFM!P$14*1000)</f>
        <v>0</v>
      </c>
      <c r="Q247" s="125">
        <f>IF(Q$94=0,0,Q$94/NFM!Q$14*1000)</f>
        <v>0</v>
      </c>
    </row>
    <row r="248" spans="1:17" x14ac:dyDescent="0.25">
      <c r="A248" s="195"/>
      <c r="B248" s="194"/>
      <c r="C248" s="194"/>
      <c r="D248" s="194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</row>
    <row r="249" spans="1:17" x14ac:dyDescent="0.25">
      <c r="A249" s="78" t="s">
        <v>42</v>
      </c>
      <c r="B249" s="133">
        <f t="shared" ref="B249:Q249" si="57">SUM(B$250:B$257)</f>
        <v>0</v>
      </c>
      <c r="C249" s="133">
        <f t="shared" si="57"/>
        <v>0</v>
      </c>
      <c r="D249" s="133">
        <f t="shared" si="57"/>
        <v>0</v>
      </c>
      <c r="E249" s="133">
        <f t="shared" si="57"/>
        <v>0</v>
      </c>
      <c r="F249" s="133">
        <f t="shared" si="57"/>
        <v>0</v>
      </c>
      <c r="G249" s="133">
        <f t="shared" si="57"/>
        <v>0</v>
      </c>
      <c r="H249" s="133">
        <f t="shared" si="57"/>
        <v>0</v>
      </c>
      <c r="I249" s="133">
        <f t="shared" si="57"/>
        <v>0</v>
      </c>
      <c r="J249" s="133">
        <f t="shared" si="57"/>
        <v>0</v>
      </c>
      <c r="K249" s="133">
        <f t="shared" si="57"/>
        <v>0</v>
      </c>
      <c r="L249" s="133">
        <f t="shared" si="57"/>
        <v>0</v>
      </c>
      <c r="M249" s="133">
        <f t="shared" si="57"/>
        <v>0</v>
      </c>
      <c r="N249" s="133">
        <f t="shared" si="57"/>
        <v>0</v>
      </c>
      <c r="O249" s="133">
        <f t="shared" si="57"/>
        <v>0</v>
      </c>
      <c r="P249" s="133">
        <f t="shared" si="57"/>
        <v>0</v>
      </c>
      <c r="Q249" s="133">
        <f t="shared" si="57"/>
        <v>0</v>
      </c>
    </row>
    <row r="250" spans="1:17" x14ac:dyDescent="0.25">
      <c r="A250" s="132" t="s">
        <v>83</v>
      </c>
      <c r="B250" s="131">
        <f>IF(B$113=0,0,B$113/NFM!B$15*1000)</f>
        <v>0</v>
      </c>
      <c r="C250" s="131">
        <f>IF(C$113=0,0,C$113/NFM!C$15*1000)</f>
        <v>0</v>
      </c>
      <c r="D250" s="131">
        <f>IF(D$113=0,0,D$113/NFM!D$15*1000)</f>
        <v>0</v>
      </c>
      <c r="E250" s="131">
        <f>IF(E$113=0,0,E$113/NFM!E$15*1000)</f>
        <v>0</v>
      </c>
      <c r="F250" s="131">
        <f>IF(F$113=0,0,F$113/NFM!F$15*1000)</f>
        <v>0</v>
      </c>
      <c r="G250" s="131">
        <f>IF(G$113=0,0,G$113/NFM!G$15*1000)</f>
        <v>0</v>
      </c>
      <c r="H250" s="131">
        <f>IF(H$113=0,0,H$113/NFM!H$15*1000)</f>
        <v>0</v>
      </c>
      <c r="I250" s="131">
        <f>IF(I$113=0,0,I$113/NFM!I$15*1000)</f>
        <v>0</v>
      </c>
      <c r="J250" s="131">
        <f>IF(J$113=0,0,J$113/NFM!J$15*1000)</f>
        <v>0</v>
      </c>
      <c r="K250" s="131">
        <f>IF(K$113=0,0,K$113/NFM!K$15*1000)</f>
        <v>0</v>
      </c>
      <c r="L250" s="131">
        <f>IF(L$113=0,0,L$113/NFM!L$15*1000)</f>
        <v>0</v>
      </c>
      <c r="M250" s="131">
        <f>IF(M$113=0,0,M$113/NFM!M$15*1000)</f>
        <v>0</v>
      </c>
      <c r="N250" s="131">
        <f>IF(N$113=0,0,N$113/NFM!N$15*1000)</f>
        <v>0</v>
      </c>
      <c r="O250" s="131">
        <f>IF(O$113=0,0,O$113/NFM!O$15*1000)</f>
        <v>0</v>
      </c>
      <c r="P250" s="131">
        <f>IF(P$113=0,0,P$113/NFM!P$15*1000)</f>
        <v>0</v>
      </c>
      <c r="Q250" s="131">
        <f>IF(Q$113=0,0,Q$113/NFM!Q$15*1000)</f>
        <v>0</v>
      </c>
    </row>
    <row r="251" spans="1:17" x14ac:dyDescent="0.25">
      <c r="A251" s="76" t="s">
        <v>82</v>
      </c>
      <c r="B251" s="130">
        <f>IF(B$114=0,0,B$114/NFM!B$15*1000)</f>
        <v>0</v>
      </c>
      <c r="C251" s="130">
        <f>IF(C$114=0,0,C$114/NFM!C$15*1000)</f>
        <v>0</v>
      </c>
      <c r="D251" s="130">
        <f>IF(D$114=0,0,D$114/NFM!D$15*1000)</f>
        <v>0</v>
      </c>
      <c r="E251" s="130">
        <f>IF(E$114=0,0,E$114/NFM!E$15*1000)</f>
        <v>0</v>
      </c>
      <c r="F251" s="130">
        <f>IF(F$114=0,0,F$114/NFM!F$15*1000)</f>
        <v>0</v>
      </c>
      <c r="G251" s="130">
        <f>IF(G$114=0,0,G$114/NFM!G$15*1000)</f>
        <v>0</v>
      </c>
      <c r="H251" s="130">
        <f>IF(H$114=0,0,H$114/NFM!H$15*1000)</f>
        <v>0</v>
      </c>
      <c r="I251" s="130">
        <f>IF(I$114=0,0,I$114/NFM!I$15*1000)</f>
        <v>0</v>
      </c>
      <c r="J251" s="130">
        <f>IF(J$114=0,0,J$114/NFM!J$15*1000)</f>
        <v>0</v>
      </c>
      <c r="K251" s="130">
        <f>IF(K$114=0,0,K$114/NFM!K$15*1000)</f>
        <v>0</v>
      </c>
      <c r="L251" s="130">
        <f>IF(L$114=0,0,L$114/NFM!L$15*1000)</f>
        <v>0</v>
      </c>
      <c r="M251" s="130">
        <f>IF(M$114=0,0,M$114/NFM!M$15*1000)</f>
        <v>0</v>
      </c>
      <c r="N251" s="130">
        <f>IF(N$114=0,0,N$114/NFM!N$15*1000)</f>
        <v>0</v>
      </c>
      <c r="O251" s="130">
        <f>IF(O$114=0,0,O$114/NFM!O$15*1000)</f>
        <v>0</v>
      </c>
      <c r="P251" s="130">
        <f>IF(P$114=0,0,P$114/NFM!P$15*1000)</f>
        <v>0</v>
      </c>
      <c r="Q251" s="130">
        <f>IF(Q$114=0,0,Q$114/NFM!Q$15*1000)</f>
        <v>0</v>
      </c>
    </row>
    <row r="252" spans="1:17" x14ac:dyDescent="0.25">
      <c r="A252" s="76" t="s">
        <v>81</v>
      </c>
      <c r="B252" s="130">
        <f>IF(B$115=0,0,B$115/NFM!B$15*1000)</f>
        <v>0</v>
      </c>
      <c r="C252" s="130">
        <f>IF(C$115=0,0,C$115/NFM!C$15*1000)</f>
        <v>0</v>
      </c>
      <c r="D252" s="130">
        <f>IF(D$115=0,0,D$115/NFM!D$15*1000)</f>
        <v>0</v>
      </c>
      <c r="E252" s="130">
        <f>IF(E$115=0,0,E$115/NFM!E$15*1000)</f>
        <v>0</v>
      </c>
      <c r="F252" s="130">
        <f>IF(F$115=0,0,F$115/NFM!F$15*1000)</f>
        <v>0</v>
      </c>
      <c r="G252" s="130">
        <f>IF(G$115=0,0,G$115/NFM!G$15*1000)</f>
        <v>0</v>
      </c>
      <c r="H252" s="130">
        <f>IF(H$115=0,0,H$115/NFM!H$15*1000)</f>
        <v>0</v>
      </c>
      <c r="I252" s="130">
        <f>IF(I$115=0,0,I$115/NFM!I$15*1000)</f>
        <v>0</v>
      </c>
      <c r="J252" s="130">
        <f>IF(J$115=0,0,J$115/NFM!J$15*1000)</f>
        <v>0</v>
      </c>
      <c r="K252" s="130">
        <f>IF(K$115=0,0,K$115/NFM!K$15*1000)</f>
        <v>0</v>
      </c>
      <c r="L252" s="130">
        <f>IF(L$115=0,0,L$115/NFM!L$15*1000)</f>
        <v>0</v>
      </c>
      <c r="M252" s="130">
        <f>IF(M$115=0,0,M$115/NFM!M$15*1000)</f>
        <v>0</v>
      </c>
      <c r="N252" s="130">
        <f>IF(N$115=0,0,N$115/NFM!N$15*1000)</f>
        <v>0</v>
      </c>
      <c r="O252" s="130">
        <f>IF(O$115=0,0,O$115/NFM!O$15*1000)</f>
        <v>0</v>
      </c>
      <c r="P252" s="130">
        <f>IF(P$115=0,0,P$115/NFM!P$15*1000)</f>
        <v>0</v>
      </c>
      <c r="Q252" s="130">
        <f>IF(Q$115=0,0,Q$115/NFM!Q$15*1000)</f>
        <v>0</v>
      </c>
    </row>
    <row r="253" spans="1:17" x14ac:dyDescent="0.25">
      <c r="A253" s="76" t="s">
        <v>80</v>
      </c>
      <c r="B253" s="130">
        <f>IF(B$116=0,0,B$116/NFM!B$15*1000)</f>
        <v>0</v>
      </c>
      <c r="C253" s="130">
        <f>IF(C$116=0,0,C$116/NFM!C$15*1000)</f>
        <v>0</v>
      </c>
      <c r="D253" s="130">
        <f>IF(D$116=0,0,D$116/NFM!D$15*1000)</f>
        <v>0</v>
      </c>
      <c r="E253" s="130">
        <f>IF(E$116=0,0,E$116/NFM!E$15*1000)</f>
        <v>0</v>
      </c>
      <c r="F253" s="130">
        <f>IF(F$116=0,0,F$116/NFM!F$15*1000)</f>
        <v>0</v>
      </c>
      <c r="G253" s="130">
        <f>IF(G$116=0,0,G$116/NFM!G$15*1000)</f>
        <v>0</v>
      </c>
      <c r="H253" s="130">
        <f>IF(H$116=0,0,H$116/NFM!H$15*1000)</f>
        <v>0</v>
      </c>
      <c r="I253" s="130">
        <f>IF(I$116=0,0,I$116/NFM!I$15*1000)</f>
        <v>0</v>
      </c>
      <c r="J253" s="130">
        <f>IF(J$116=0,0,J$116/NFM!J$15*1000)</f>
        <v>0</v>
      </c>
      <c r="K253" s="130">
        <f>IF(K$116=0,0,K$116/NFM!K$15*1000)</f>
        <v>0</v>
      </c>
      <c r="L253" s="130">
        <f>IF(L$116=0,0,L$116/NFM!L$15*1000)</f>
        <v>0</v>
      </c>
      <c r="M253" s="130">
        <f>IF(M$116=0,0,M$116/NFM!M$15*1000)</f>
        <v>0</v>
      </c>
      <c r="N253" s="130">
        <f>IF(N$116=0,0,N$116/NFM!N$15*1000)</f>
        <v>0</v>
      </c>
      <c r="O253" s="130">
        <f>IF(O$116=0,0,O$116/NFM!O$15*1000)</f>
        <v>0</v>
      </c>
      <c r="P253" s="130">
        <f>IF(P$116=0,0,P$116/NFM!P$15*1000)</f>
        <v>0</v>
      </c>
      <c r="Q253" s="130">
        <f>IF(Q$116=0,0,Q$116/NFM!Q$15*1000)</f>
        <v>0</v>
      </c>
    </row>
    <row r="254" spans="1:17" x14ac:dyDescent="0.25">
      <c r="A254" s="129" t="s">
        <v>79</v>
      </c>
      <c r="B254" s="128">
        <f>IF(B$117=0,0,B$117/NFM!B$15*1000)</f>
        <v>0</v>
      </c>
      <c r="C254" s="128">
        <f>IF(C$117=0,0,C$117/NFM!C$15*1000)</f>
        <v>0</v>
      </c>
      <c r="D254" s="128">
        <f>IF(D$117=0,0,D$117/NFM!D$15*1000)</f>
        <v>0</v>
      </c>
      <c r="E254" s="128">
        <f>IF(E$117=0,0,E$117/NFM!E$15*1000)</f>
        <v>0</v>
      </c>
      <c r="F254" s="128">
        <f>IF(F$117=0,0,F$117/NFM!F$15*1000)</f>
        <v>0</v>
      </c>
      <c r="G254" s="128">
        <f>IF(G$117=0,0,G$117/NFM!G$15*1000)</f>
        <v>0</v>
      </c>
      <c r="H254" s="128">
        <f>IF(H$117=0,0,H$117/NFM!H$15*1000)</f>
        <v>0</v>
      </c>
      <c r="I254" s="128">
        <f>IF(I$117=0,0,I$117/NFM!I$15*1000)</f>
        <v>0</v>
      </c>
      <c r="J254" s="128">
        <f>IF(J$117=0,0,J$117/NFM!J$15*1000)</f>
        <v>0</v>
      </c>
      <c r="K254" s="128">
        <f>IF(K$117=0,0,K$117/NFM!K$15*1000)</f>
        <v>0</v>
      </c>
      <c r="L254" s="128">
        <f>IF(L$117=0,0,L$117/NFM!L$15*1000)</f>
        <v>0</v>
      </c>
      <c r="M254" s="128">
        <f>IF(M$117=0,0,M$117/NFM!M$15*1000)</f>
        <v>0</v>
      </c>
      <c r="N254" s="128">
        <f>IF(N$117=0,0,N$117/NFM!N$15*1000)</f>
        <v>0</v>
      </c>
      <c r="O254" s="128">
        <f>IF(O$117=0,0,O$117/NFM!O$15*1000)</f>
        <v>0</v>
      </c>
      <c r="P254" s="128">
        <f>IF(P$117=0,0,P$117/NFM!P$15*1000)</f>
        <v>0</v>
      </c>
      <c r="Q254" s="128">
        <f>IF(Q$117=0,0,Q$117/NFM!Q$15*1000)</f>
        <v>0</v>
      </c>
    </row>
    <row r="255" spans="1:17" x14ac:dyDescent="0.25">
      <c r="A255" s="127" t="s">
        <v>146</v>
      </c>
      <c r="B255" s="126">
        <f>IF(B$122=0,0,B$122/NFM!B$15*1000)</f>
        <v>0</v>
      </c>
      <c r="C255" s="126">
        <f>IF(C$122=0,0,C$122/NFM!C$15*1000)</f>
        <v>0</v>
      </c>
      <c r="D255" s="126">
        <f>IF(D$122=0,0,D$122/NFM!D$15*1000)</f>
        <v>0</v>
      </c>
      <c r="E255" s="126">
        <f>IF(E$122=0,0,E$122/NFM!E$15*1000)</f>
        <v>0</v>
      </c>
      <c r="F255" s="126">
        <f>IF(F$122=0,0,F$122/NFM!F$15*1000)</f>
        <v>0</v>
      </c>
      <c r="G255" s="126">
        <f>IF(G$122=0,0,G$122/NFM!G$15*1000)</f>
        <v>0</v>
      </c>
      <c r="H255" s="126">
        <f>IF(H$122=0,0,H$122/NFM!H$15*1000)</f>
        <v>0</v>
      </c>
      <c r="I255" s="126">
        <f>IF(I$122=0,0,I$122/NFM!I$15*1000)</f>
        <v>0</v>
      </c>
      <c r="J255" s="126">
        <f>IF(J$122=0,0,J$122/NFM!J$15*1000)</f>
        <v>0</v>
      </c>
      <c r="K255" s="126">
        <f>IF(K$122=0,0,K$122/NFM!K$15*1000)</f>
        <v>0</v>
      </c>
      <c r="L255" s="126">
        <f>IF(L$122=0,0,L$122/NFM!L$15*1000)</f>
        <v>0</v>
      </c>
      <c r="M255" s="126">
        <f>IF(M$122=0,0,M$122/NFM!M$15*1000)</f>
        <v>0</v>
      </c>
      <c r="N255" s="126">
        <f>IF(N$122=0,0,N$122/NFM!N$15*1000)</f>
        <v>0</v>
      </c>
      <c r="O255" s="126">
        <f>IF(O$122=0,0,O$122/NFM!O$15*1000)</f>
        <v>0</v>
      </c>
      <c r="P255" s="126">
        <f>IF(P$122=0,0,P$122/NFM!P$15*1000)</f>
        <v>0</v>
      </c>
      <c r="Q255" s="126">
        <f>IF(Q$122=0,0,Q$122/NFM!Q$15*1000)</f>
        <v>0</v>
      </c>
    </row>
    <row r="256" spans="1:17" x14ac:dyDescent="0.25">
      <c r="A256" s="127" t="s">
        <v>145</v>
      </c>
      <c r="B256" s="126">
        <f>IF(B$130=0,0,B$130/NFM!B$15*1000)</f>
        <v>0</v>
      </c>
      <c r="C256" s="126">
        <f>IF(C$130=0,0,C$130/NFM!C$15*1000)</f>
        <v>0</v>
      </c>
      <c r="D256" s="126">
        <f>IF(D$130=0,0,D$130/NFM!D$15*1000)</f>
        <v>0</v>
      </c>
      <c r="E256" s="126">
        <f>IF(E$130=0,0,E$130/NFM!E$15*1000)</f>
        <v>0</v>
      </c>
      <c r="F256" s="126">
        <f>IF(F$130=0,0,F$130/NFM!F$15*1000)</f>
        <v>0</v>
      </c>
      <c r="G256" s="126">
        <f>IF(G$130=0,0,G$130/NFM!G$15*1000)</f>
        <v>0</v>
      </c>
      <c r="H256" s="126">
        <f>IF(H$130=0,0,H$130/NFM!H$15*1000)</f>
        <v>0</v>
      </c>
      <c r="I256" s="126">
        <f>IF(I$130=0,0,I$130/NFM!I$15*1000)</f>
        <v>0</v>
      </c>
      <c r="J256" s="126">
        <f>IF(J$130=0,0,J$130/NFM!J$15*1000)</f>
        <v>0</v>
      </c>
      <c r="K256" s="126">
        <f>IF(K$130=0,0,K$130/NFM!K$15*1000)</f>
        <v>0</v>
      </c>
      <c r="L256" s="126">
        <f>IF(L$130=0,0,L$130/NFM!L$15*1000)</f>
        <v>0</v>
      </c>
      <c r="M256" s="126">
        <f>IF(M$130=0,0,M$130/NFM!M$15*1000)</f>
        <v>0</v>
      </c>
      <c r="N256" s="126">
        <f>IF(N$130=0,0,N$130/NFM!N$15*1000)</f>
        <v>0</v>
      </c>
      <c r="O256" s="126">
        <f>IF(O$130=0,0,O$130/NFM!O$15*1000)</f>
        <v>0</v>
      </c>
      <c r="P256" s="126">
        <f>IF(P$130=0,0,P$130/NFM!P$15*1000)</f>
        <v>0</v>
      </c>
      <c r="Q256" s="126">
        <f>IF(Q$130=0,0,Q$130/NFM!Q$15*1000)</f>
        <v>0</v>
      </c>
    </row>
    <row r="257" spans="1:17" x14ac:dyDescent="0.25">
      <c r="A257" s="72" t="s">
        <v>144</v>
      </c>
      <c r="B257" s="125">
        <f>IF(B$137=0,0,B$137/NFM!B$15*1000)</f>
        <v>0</v>
      </c>
      <c r="C257" s="125">
        <f>IF(C$137=0,0,C$137/NFM!C$15*1000)</f>
        <v>0</v>
      </c>
      <c r="D257" s="125">
        <f>IF(D$137=0,0,D$137/NFM!D$15*1000)</f>
        <v>0</v>
      </c>
      <c r="E257" s="125">
        <f>IF(E$137=0,0,E$137/NFM!E$15*1000)</f>
        <v>0</v>
      </c>
      <c r="F257" s="125">
        <f>IF(F$137=0,0,F$137/NFM!F$15*1000)</f>
        <v>0</v>
      </c>
      <c r="G257" s="125">
        <f>IF(G$137=0,0,G$137/NFM!G$15*1000)</f>
        <v>0</v>
      </c>
      <c r="H257" s="125">
        <f>IF(H$137=0,0,H$137/NFM!H$15*1000)</f>
        <v>0</v>
      </c>
      <c r="I257" s="125">
        <f>IF(I$137=0,0,I$137/NFM!I$15*1000)</f>
        <v>0</v>
      </c>
      <c r="J257" s="125">
        <f>IF(J$137=0,0,J$137/NFM!J$15*1000)</f>
        <v>0</v>
      </c>
      <c r="K257" s="125">
        <f>IF(K$137=0,0,K$137/NFM!K$15*1000)</f>
        <v>0</v>
      </c>
      <c r="L257" s="125">
        <f>IF(L$137=0,0,L$137/NFM!L$15*1000)</f>
        <v>0</v>
      </c>
      <c r="M257" s="125">
        <f>IF(M$137=0,0,M$137/NFM!M$15*1000)</f>
        <v>0</v>
      </c>
      <c r="N257" s="125">
        <f>IF(N$137=0,0,N$137/NFM!N$15*1000)</f>
        <v>0</v>
      </c>
      <c r="O257" s="125">
        <f>IF(O$137=0,0,O$137/NFM!O$15*1000)</f>
        <v>0</v>
      </c>
      <c r="P257" s="125">
        <f>IF(P$137=0,0,P$137/NFM!P$15*1000)</f>
        <v>0</v>
      </c>
      <c r="Q257" s="125">
        <f>IF(Q$137=0,0,Q$137/NFM!Q$15*1000)</f>
        <v>0</v>
      </c>
    </row>
  </sheetData>
  <pageMargins left="0.39370078740157483" right="0.39370078740157483" top="0.39370078740157483" bottom="0.39370078740157483" header="0.31496062992125984" footer="0.31496062992125984"/>
  <pageSetup paperSize="9"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4" tint="0.79998168889431442"/>
    <pageSetUpPr fitToPage="1"/>
  </sheetPr>
  <dimension ref="A1:Q25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361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164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7" ht="12.75" x14ac:dyDescent="0.25">
      <c r="A3" s="98" t="s">
        <v>130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4" spans="1:17" x14ac:dyDescent="0.25">
      <c r="A4" s="164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</row>
    <row r="5" spans="1:17" ht="12.75" x14ac:dyDescent="0.25">
      <c r="A5" s="97" t="s">
        <v>44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152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151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84" t="s">
        <v>30</v>
      </c>
      <c r="B27" s="208">
        <v>0</v>
      </c>
      <c r="C27" s="208">
        <v>0</v>
      </c>
      <c r="D27" s="208">
        <v>0</v>
      </c>
      <c r="E27" s="208">
        <v>0</v>
      </c>
      <c r="F27" s="208">
        <v>0</v>
      </c>
      <c r="G27" s="208">
        <v>0</v>
      </c>
      <c r="H27" s="208">
        <v>0</v>
      </c>
      <c r="I27" s="208">
        <v>0</v>
      </c>
      <c r="J27" s="208">
        <v>0</v>
      </c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</row>
    <row r="28" spans="1:17" x14ac:dyDescent="0.25">
      <c r="A28" s="84" t="s">
        <v>125</v>
      </c>
      <c r="B28" s="208">
        <v>0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</row>
    <row r="29" spans="1:17" x14ac:dyDescent="0.25">
      <c r="A29" s="84" t="s">
        <v>29</v>
      </c>
      <c r="B29" s="208">
        <v>0</v>
      </c>
      <c r="C29" s="208">
        <v>0</v>
      </c>
      <c r="D29" s="208">
        <v>0</v>
      </c>
      <c r="E29" s="208">
        <v>0</v>
      </c>
      <c r="F29" s="208">
        <v>0</v>
      </c>
      <c r="G29" s="208">
        <v>0</v>
      </c>
      <c r="H29" s="208">
        <v>0</v>
      </c>
      <c r="I29" s="208">
        <v>0</v>
      </c>
      <c r="J29" s="208">
        <v>0</v>
      </c>
      <c r="K29" s="208">
        <v>0</v>
      </c>
      <c r="L29" s="208">
        <v>0</v>
      </c>
      <c r="M29" s="208">
        <v>0</v>
      </c>
      <c r="N29" s="208">
        <v>0</v>
      </c>
      <c r="O29" s="208">
        <v>0</v>
      </c>
      <c r="P29" s="208">
        <v>0</v>
      </c>
      <c r="Q29" s="208">
        <v>0</v>
      </c>
    </row>
    <row r="30" spans="1:17" x14ac:dyDescent="0.25">
      <c r="A30" s="84" t="s">
        <v>26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</row>
    <row r="31" spans="1:17" x14ac:dyDescent="0.25">
      <c r="A31" s="82" t="s">
        <v>21</v>
      </c>
      <c r="B31" s="207">
        <v>0</v>
      </c>
      <c r="C31" s="207">
        <v>0</v>
      </c>
      <c r="D31" s="207">
        <v>0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</row>
    <row r="32" spans="1:17" x14ac:dyDescent="0.25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</row>
    <row r="33" spans="1:17" ht="12.75" x14ac:dyDescent="0.25">
      <c r="A33" s="97" t="s">
        <v>43</v>
      </c>
      <c r="B33" s="96">
        <v>0</v>
      </c>
      <c r="C33" s="96">
        <v>0</v>
      </c>
      <c r="D33" s="96">
        <v>0</v>
      </c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</row>
    <row r="34" spans="1:17" x14ac:dyDescent="0.25">
      <c r="A34" s="132" t="s">
        <v>83</v>
      </c>
      <c r="B34" s="160">
        <v>0</v>
      </c>
      <c r="C34" s="160">
        <v>0</v>
      </c>
      <c r="D34" s="160">
        <v>0</v>
      </c>
      <c r="E34" s="160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0</v>
      </c>
      <c r="O34" s="160">
        <v>0</v>
      </c>
      <c r="P34" s="160">
        <v>0</v>
      </c>
      <c r="Q34" s="160">
        <v>0</v>
      </c>
    </row>
    <row r="35" spans="1:17" x14ac:dyDescent="0.25">
      <c r="A35" s="76" t="s">
        <v>82</v>
      </c>
      <c r="B35" s="159">
        <v>0</v>
      </c>
      <c r="C35" s="159">
        <v>0</v>
      </c>
      <c r="D35" s="159">
        <v>0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59">
        <v>0</v>
      </c>
      <c r="P35" s="159">
        <v>0</v>
      </c>
      <c r="Q35" s="159">
        <v>0</v>
      </c>
    </row>
    <row r="36" spans="1:17" x14ac:dyDescent="0.25">
      <c r="A36" s="76" t="s">
        <v>81</v>
      </c>
      <c r="B36" s="159">
        <v>0</v>
      </c>
      <c r="C36" s="159">
        <v>0</v>
      </c>
      <c r="D36" s="159">
        <v>0</v>
      </c>
      <c r="E36" s="159">
        <v>0</v>
      </c>
      <c r="F36" s="159">
        <v>0</v>
      </c>
      <c r="G36" s="159">
        <v>0</v>
      </c>
      <c r="H36" s="159">
        <v>0</v>
      </c>
      <c r="I36" s="159">
        <v>0</v>
      </c>
      <c r="J36" s="159">
        <v>0</v>
      </c>
      <c r="K36" s="159">
        <v>0</v>
      </c>
      <c r="L36" s="159">
        <v>0</v>
      </c>
      <c r="M36" s="159">
        <v>0</v>
      </c>
      <c r="N36" s="159">
        <v>0</v>
      </c>
      <c r="O36" s="159">
        <v>0</v>
      </c>
      <c r="P36" s="159">
        <v>0</v>
      </c>
      <c r="Q36" s="159">
        <v>0</v>
      </c>
    </row>
    <row r="37" spans="1:17" x14ac:dyDescent="0.25">
      <c r="A37" s="76" t="s">
        <v>80</v>
      </c>
      <c r="B37" s="159">
        <v>0</v>
      </c>
      <c r="C37" s="159">
        <v>0</v>
      </c>
      <c r="D37" s="159">
        <v>0</v>
      </c>
      <c r="E37" s="159">
        <v>0</v>
      </c>
      <c r="F37" s="159">
        <v>0</v>
      </c>
      <c r="G37" s="159">
        <v>0</v>
      </c>
      <c r="H37" s="159">
        <v>0</v>
      </c>
      <c r="I37" s="159">
        <v>0</v>
      </c>
      <c r="J37" s="159">
        <v>0</v>
      </c>
      <c r="K37" s="159">
        <v>0</v>
      </c>
      <c r="L37" s="159">
        <v>0</v>
      </c>
      <c r="M37" s="159">
        <v>0</v>
      </c>
      <c r="N37" s="159">
        <v>0</v>
      </c>
      <c r="O37" s="159">
        <v>0</v>
      </c>
      <c r="P37" s="159">
        <v>0</v>
      </c>
      <c r="Q37" s="159">
        <v>0</v>
      </c>
    </row>
    <row r="38" spans="1:17" x14ac:dyDescent="0.25">
      <c r="A38" s="129" t="s">
        <v>79</v>
      </c>
      <c r="B38" s="158">
        <v>0</v>
      </c>
      <c r="C38" s="158">
        <v>0</v>
      </c>
      <c r="D38" s="158">
        <v>0</v>
      </c>
      <c r="E38" s="158">
        <v>0</v>
      </c>
      <c r="F38" s="158">
        <v>0</v>
      </c>
      <c r="G38" s="158">
        <v>0</v>
      </c>
      <c r="H38" s="158">
        <v>0</v>
      </c>
      <c r="I38" s="158">
        <v>0</v>
      </c>
      <c r="J38" s="158">
        <v>0</v>
      </c>
      <c r="K38" s="158">
        <v>0</v>
      </c>
      <c r="L38" s="158">
        <v>0</v>
      </c>
      <c r="M38" s="158">
        <v>0</v>
      </c>
      <c r="N38" s="158">
        <v>0</v>
      </c>
      <c r="O38" s="158">
        <v>0</v>
      </c>
      <c r="P38" s="158">
        <v>0</v>
      </c>
      <c r="Q38" s="158">
        <v>0</v>
      </c>
    </row>
    <row r="39" spans="1:17" x14ac:dyDescent="0.25">
      <c r="A39" s="92" t="s">
        <v>125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1:17" x14ac:dyDescent="0.25">
      <c r="A40" s="92" t="s">
        <v>26</v>
      </c>
      <c r="B40" s="91">
        <v>0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1:17" x14ac:dyDescent="0.25">
      <c r="A41" s="92" t="s">
        <v>126</v>
      </c>
      <c r="B41" s="91">
        <v>0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</row>
    <row r="42" spans="1:17" x14ac:dyDescent="0.25">
      <c r="A42" s="92" t="s">
        <v>21</v>
      </c>
      <c r="B42" s="157">
        <v>0</v>
      </c>
      <c r="C42" s="157">
        <v>0</v>
      </c>
      <c r="D42" s="157">
        <v>0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</row>
    <row r="43" spans="1:17" x14ac:dyDescent="0.25">
      <c r="A43" s="156" t="s">
        <v>150</v>
      </c>
      <c r="B43" s="204">
        <v>0</v>
      </c>
      <c r="C43" s="204">
        <v>0</v>
      </c>
      <c r="D43" s="204">
        <v>0</v>
      </c>
      <c r="E43" s="204">
        <v>0</v>
      </c>
      <c r="F43" s="204">
        <v>0</v>
      </c>
      <c r="G43" s="204">
        <v>0</v>
      </c>
      <c r="H43" s="204">
        <v>0</v>
      </c>
      <c r="I43" s="204">
        <v>0</v>
      </c>
      <c r="J43" s="204">
        <v>0</v>
      </c>
      <c r="K43" s="204">
        <v>0</v>
      </c>
      <c r="L43" s="204">
        <v>0</v>
      </c>
      <c r="M43" s="204">
        <v>0</v>
      </c>
      <c r="N43" s="204">
        <v>0</v>
      </c>
      <c r="O43" s="204">
        <v>0</v>
      </c>
      <c r="P43" s="204">
        <v>0</v>
      </c>
      <c r="Q43" s="204">
        <v>0</v>
      </c>
    </row>
    <row r="44" spans="1:17" x14ac:dyDescent="0.25">
      <c r="A44" s="156" t="s">
        <v>148</v>
      </c>
      <c r="B44" s="206">
        <v>0</v>
      </c>
      <c r="C44" s="206">
        <v>0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N44" s="206">
        <v>0</v>
      </c>
      <c r="O44" s="206">
        <v>0</v>
      </c>
      <c r="P44" s="206">
        <v>0</v>
      </c>
      <c r="Q44" s="206">
        <v>0</v>
      </c>
    </row>
    <row r="45" spans="1:17" x14ac:dyDescent="0.25">
      <c r="A45" s="152" t="s">
        <v>164</v>
      </c>
      <c r="B45" s="151">
        <v>0</v>
      </c>
      <c r="C45" s="151">
        <v>0</v>
      </c>
      <c r="D45" s="151">
        <v>0</v>
      </c>
      <c r="E45" s="151">
        <v>0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v>0</v>
      </c>
      <c r="Q45" s="151">
        <v>0</v>
      </c>
    </row>
    <row r="46" spans="1:17" x14ac:dyDescent="0.25">
      <c r="A46" s="154" t="s">
        <v>30</v>
      </c>
      <c r="B46" s="205">
        <v>0</v>
      </c>
      <c r="C46" s="205">
        <v>0</v>
      </c>
      <c r="D46" s="205">
        <v>0</v>
      </c>
      <c r="E46" s="205">
        <v>0</v>
      </c>
      <c r="F46" s="205">
        <v>0</v>
      </c>
      <c r="G46" s="205">
        <v>0</v>
      </c>
      <c r="H46" s="205">
        <v>0</v>
      </c>
      <c r="I46" s="205">
        <v>0</v>
      </c>
      <c r="J46" s="205">
        <v>0</v>
      </c>
      <c r="K46" s="205">
        <v>0</v>
      </c>
      <c r="L46" s="205">
        <v>0</v>
      </c>
      <c r="M46" s="205">
        <v>0</v>
      </c>
      <c r="N46" s="205">
        <v>0</v>
      </c>
      <c r="O46" s="205">
        <v>0</v>
      </c>
      <c r="P46" s="205">
        <v>0</v>
      </c>
      <c r="Q46" s="205">
        <v>0</v>
      </c>
    </row>
    <row r="47" spans="1:17" x14ac:dyDescent="0.25">
      <c r="A47" s="154" t="s">
        <v>125</v>
      </c>
      <c r="B47" s="205">
        <v>0</v>
      </c>
      <c r="C47" s="205">
        <v>0</v>
      </c>
      <c r="D47" s="205">
        <v>0</v>
      </c>
      <c r="E47" s="205">
        <v>0</v>
      </c>
      <c r="F47" s="205">
        <v>0</v>
      </c>
      <c r="G47" s="205">
        <v>0</v>
      </c>
      <c r="H47" s="205">
        <v>0</v>
      </c>
      <c r="I47" s="205">
        <v>0</v>
      </c>
      <c r="J47" s="205">
        <v>0</v>
      </c>
      <c r="K47" s="205">
        <v>0</v>
      </c>
      <c r="L47" s="205">
        <v>0</v>
      </c>
      <c r="M47" s="205">
        <v>0</v>
      </c>
      <c r="N47" s="205">
        <v>0</v>
      </c>
      <c r="O47" s="205">
        <v>0</v>
      </c>
      <c r="P47" s="205">
        <v>0</v>
      </c>
      <c r="Q47" s="205">
        <v>0</v>
      </c>
    </row>
    <row r="48" spans="1:17" x14ac:dyDescent="0.25">
      <c r="A48" s="154" t="s">
        <v>29</v>
      </c>
      <c r="B48" s="205">
        <v>0</v>
      </c>
      <c r="C48" s="205">
        <v>0</v>
      </c>
      <c r="D48" s="205">
        <v>0</v>
      </c>
      <c r="E48" s="205">
        <v>0</v>
      </c>
      <c r="F48" s="205">
        <v>0</v>
      </c>
      <c r="G48" s="205">
        <v>0</v>
      </c>
      <c r="H48" s="205">
        <v>0</v>
      </c>
      <c r="I48" s="205">
        <v>0</v>
      </c>
      <c r="J48" s="205">
        <v>0</v>
      </c>
      <c r="K48" s="205">
        <v>0</v>
      </c>
      <c r="L48" s="205">
        <v>0</v>
      </c>
      <c r="M48" s="205">
        <v>0</v>
      </c>
      <c r="N48" s="205">
        <v>0</v>
      </c>
      <c r="O48" s="205">
        <v>0</v>
      </c>
      <c r="P48" s="205">
        <v>0</v>
      </c>
      <c r="Q48" s="205">
        <v>0</v>
      </c>
    </row>
    <row r="49" spans="1:17" x14ac:dyDescent="0.25">
      <c r="A49" s="154" t="s">
        <v>26</v>
      </c>
      <c r="B49" s="205">
        <v>0</v>
      </c>
      <c r="C49" s="205">
        <v>0</v>
      </c>
      <c r="D49" s="205">
        <v>0</v>
      </c>
      <c r="E49" s="205">
        <v>0</v>
      </c>
      <c r="F49" s="205">
        <v>0</v>
      </c>
      <c r="G49" s="205">
        <v>0</v>
      </c>
      <c r="H49" s="205">
        <v>0</v>
      </c>
      <c r="I49" s="205">
        <v>0</v>
      </c>
      <c r="J49" s="205">
        <v>0</v>
      </c>
      <c r="K49" s="205">
        <v>0</v>
      </c>
      <c r="L49" s="205">
        <v>0</v>
      </c>
      <c r="M49" s="205">
        <v>0</v>
      </c>
      <c r="N49" s="205">
        <v>0</v>
      </c>
      <c r="O49" s="205">
        <v>0</v>
      </c>
      <c r="P49" s="205">
        <v>0</v>
      </c>
      <c r="Q49" s="205">
        <v>0</v>
      </c>
    </row>
    <row r="50" spans="1:17" x14ac:dyDescent="0.25">
      <c r="A50" s="152" t="s">
        <v>163</v>
      </c>
      <c r="B50" s="151">
        <v>0</v>
      </c>
      <c r="C50" s="151">
        <v>0</v>
      </c>
      <c r="D50" s="151">
        <v>0</v>
      </c>
      <c r="E50" s="151">
        <v>0</v>
      </c>
      <c r="F50" s="151">
        <v>0</v>
      </c>
      <c r="G50" s="151">
        <v>0</v>
      </c>
      <c r="H50" s="151">
        <v>0</v>
      </c>
      <c r="I50" s="151">
        <v>0</v>
      </c>
      <c r="J50" s="151">
        <v>0</v>
      </c>
      <c r="K50" s="151">
        <v>0</v>
      </c>
      <c r="L50" s="151">
        <v>0</v>
      </c>
      <c r="M50" s="151">
        <v>0</v>
      </c>
      <c r="N50" s="151">
        <v>0</v>
      </c>
      <c r="O50" s="151">
        <v>0</v>
      </c>
      <c r="P50" s="151">
        <v>0</v>
      </c>
      <c r="Q50" s="151">
        <v>0</v>
      </c>
    </row>
    <row r="51" spans="1:17" x14ac:dyDescent="0.25">
      <c r="A51" s="156" t="s">
        <v>147</v>
      </c>
      <c r="B51" s="206">
        <v>0</v>
      </c>
      <c r="C51" s="206">
        <v>0</v>
      </c>
      <c r="D51" s="206">
        <v>0</v>
      </c>
      <c r="E51" s="206">
        <v>0</v>
      </c>
      <c r="F51" s="206">
        <v>0</v>
      </c>
      <c r="G51" s="206">
        <v>0</v>
      </c>
      <c r="H51" s="206">
        <v>0</v>
      </c>
      <c r="I51" s="206">
        <v>0</v>
      </c>
      <c r="J51" s="206">
        <v>0</v>
      </c>
      <c r="K51" s="206">
        <v>0</v>
      </c>
      <c r="L51" s="206">
        <v>0</v>
      </c>
      <c r="M51" s="206">
        <v>0</v>
      </c>
      <c r="N51" s="206">
        <v>0</v>
      </c>
      <c r="O51" s="206">
        <v>0</v>
      </c>
      <c r="P51" s="206">
        <v>0</v>
      </c>
      <c r="Q51" s="206">
        <v>0</v>
      </c>
    </row>
    <row r="52" spans="1:17" x14ac:dyDescent="0.25">
      <c r="A52" s="152" t="s">
        <v>162</v>
      </c>
      <c r="B52" s="151">
        <v>0</v>
      </c>
      <c r="C52" s="151">
        <v>0</v>
      </c>
      <c r="D52" s="151">
        <v>0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1">
        <v>0</v>
      </c>
      <c r="P52" s="151">
        <v>0</v>
      </c>
      <c r="Q52" s="151">
        <v>0</v>
      </c>
    </row>
    <row r="53" spans="1:17" x14ac:dyDescent="0.25">
      <c r="A53" s="154" t="s">
        <v>30</v>
      </c>
      <c r="B53" s="153">
        <v>0</v>
      </c>
      <c r="C53" s="153">
        <v>0</v>
      </c>
      <c r="D53" s="153">
        <v>0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3">
        <v>0</v>
      </c>
      <c r="P53" s="153">
        <v>0</v>
      </c>
      <c r="Q53" s="153">
        <v>0</v>
      </c>
    </row>
    <row r="54" spans="1:17" x14ac:dyDescent="0.25">
      <c r="A54" s="154" t="s">
        <v>125</v>
      </c>
      <c r="B54" s="153">
        <v>0</v>
      </c>
      <c r="C54" s="153">
        <v>0</v>
      </c>
      <c r="D54" s="153">
        <v>0</v>
      </c>
      <c r="E54" s="153">
        <v>0</v>
      </c>
      <c r="F54" s="153">
        <v>0</v>
      </c>
      <c r="G54" s="153">
        <v>0</v>
      </c>
      <c r="H54" s="153">
        <v>0</v>
      </c>
      <c r="I54" s="153">
        <v>0</v>
      </c>
      <c r="J54" s="153">
        <v>0</v>
      </c>
      <c r="K54" s="153">
        <v>0</v>
      </c>
      <c r="L54" s="153">
        <v>0</v>
      </c>
      <c r="M54" s="153">
        <v>0</v>
      </c>
      <c r="N54" s="153">
        <v>0</v>
      </c>
      <c r="O54" s="153">
        <v>0</v>
      </c>
      <c r="P54" s="153">
        <v>0</v>
      </c>
      <c r="Q54" s="153">
        <v>0</v>
      </c>
    </row>
    <row r="55" spans="1:17" x14ac:dyDescent="0.25">
      <c r="A55" s="154" t="s">
        <v>26</v>
      </c>
      <c r="B55" s="153">
        <v>0</v>
      </c>
      <c r="C55" s="153">
        <v>0</v>
      </c>
      <c r="D55" s="153">
        <v>0</v>
      </c>
      <c r="E55" s="153">
        <v>0</v>
      </c>
      <c r="F55" s="153">
        <v>0</v>
      </c>
      <c r="G55" s="153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3">
        <v>0</v>
      </c>
      <c r="P55" s="153">
        <v>0</v>
      </c>
      <c r="Q55" s="153">
        <v>0</v>
      </c>
    </row>
    <row r="56" spans="1:17" x14ac:dyDescent="0.25">
      <c r="A56" s="152" t="s">
        <v>161</v>
      </c>
      <c r="B56" s="151">
        <v>0</v>
      </c>
      <c r="C56" s="151">
        <v>0</v>
      </c>
      <c r="D56" s="151">
        <v>0</v>
      </c>
      <c r="E56" s="151">
        <v>0</v>
      </c>
      <c r="F56" s="151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1">
        <v>0</v>
      </c>
      <c r="P56" s="151">
        <v>0</v>
      </c>
      <c r="Q56" s="151">
        <v>0</v>
      </c>
    </row>
    <row r="57" spans="1:17" x14ac:dyDescent="0.25">
      <c r="A57" s="150" t="s">
        <v>33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31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30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125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29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28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26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25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86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0" t="s">
        <v>22</v>
      </c>
      <c r="B66" s="87">
        <v>0</v>
      </c>
      <c r="C66" s="87">
        <v>0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</row>
    <row r="67" spans="1:17" x14ac:dyDescent="0.25">
      <c r="A67" s="149" t="s">
        <v>160</v>
      </c>
      <c r="B67" s="148">
        <v>0</v>
      </c>
      <c r="C67" s="148">
        <v>0</v>
      </c>
      <c r="D67" s="148">
        <v>0</v>
      </c>
      <c r="E67" s="148">
        <v>0</v>
      </c>
      <c r="F67" s="148">
        <v>0</v>
      </c>
      <c r="G67" s="148">
        <v>0</v>
      </c>
      <c r="H67" s="148">
        <v>0</v>
      </c>
      <c r="I67" s="148">
        <v>0</v>
      </c>
      <c r="J67" s="148">
        <v>0</v>
      </c>
      <c r="K67" s="148">
        <v>0</v>
      </c>
      <c r="L67" s="148">
        <v>0</v>
      </c>
      <c r="M67" s="148">
        <v>0</v>
      </c>
      <c r="N67" s="148">
        <v>0</v>
      </c>
      <c r="O67" s="148">
        <v>0</v>
      </c>
      <c r="P67" s="148">
        <v>0</v>
      </c>
      <c r="Q67" s="148">
        <v>0</v>
      </c>
    </row>
    <row r="68" spans="1:17" hidden="1" x14ac:dyDescent="0.25">
      <c r="A68" s="196"/>
      <c r="B68" s="196"/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</row>
    <row r="69" spans="1:17" x14ac:dyDescent="0.25">
      <c r="A69" s="196"/>
      <c r="B69" s="196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</row>
    <row r="70" spans="1:17" ht="12.75" x14ac:dyDescent="0.25">
      <c r="A70" s="97" t="s">
        <v>344</v>
      </c>
      <c r="B70" s="96">
        <v>0</v>
      </c>
      <c r="C70" s="96">
        <v>0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96">
        <v>0</v>
      </c>
      <c r="P70" s="96">
        <v>0</v>
      </c>
      <c r="Q70" s="96">
        <v>0</v>
      </c>
    </row>
    <row r="71" spans="1:17" x14ac:dyDescent="0.25">
      <c r="A71" s="132" t="s">
        <v>83</v>
      </c>
      <c r="B71" s="160">
        <v>0</v>
      </c>
      <c r="C71" s="160">
        <v>0</v>
      </c>
      <c r="D71" s="160">
        <v>0</v>
      </c>
      <c r="E71" s="160">
        <v>0</v>
      </c>
      <c r="F71" s="160">
        <v>0</v>
      </c>
      <c r="G71" s="160">
        <v>0</v>
      </c>
      <c r="H71" s="160">
        <v>0</v>
      </c>
      <c r="I71" s="160">
        <v>0</v>
      </c>
      <c r="J71" s="160">
        <v>0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</row>
    <row r="72" spans="1:17" x14ac:dyDescent="0.25">
      <c r="A72" s="76" t="s">
        <v>82</v>
      </c>
      <c r="B72" s="159">
        <v>0</v>
      </c>
      <c r="C72" s="159">
        <v>0</v>
      </c>
      <c r="D72" s="159">
        <v>0</v>
      </c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0</v>
      </c>
      <c r="K72" s="159">
        <v>0</v>
      </c>
      <c r="L72" s="159">
        <v>0</v>
      </c>
      <c r="M72" s="159">
        <v>0</v>
      </c>
      <c r="N72" s="159">
        <v>0</v>
      </c>
      <c r="O72" s="159">
        <v>0</v>
      </c>
      <c r="P72" s="159">
        <v>0</v>
      </c>
      <c r="Q72" s="159">
        <v>0</v>
      </c>
    </row>
    <row r="73" spans="1:17" x14ac:dyDescent="0.25">
      <c r="A73" s="76" t="s">
        <v>81</v>
      </c>
      <c r="B73" s="159">
        <v>0</v>
      </c>
      <c r="C73" s="159">
        <v>0</v>
      </c>
      <c r="D73" s="159">
        <v>0</v>
      </c>
      <c r="E73" s="159">
        <v>0</v>
      </c>
      <c r="F73" s="159">
        <v>0</v>
      </c>
      <c r="G73" s="159">
        <v>0</v>
      </c>
      <c r="H73" s="159">
        <v>0</v>
      </c>
      <c r="I73" s="159">
        <v>0</v>
      </c>
      <c r="J73" s="159">
        <v>0</v>
      </c>
      <c r="K73" s="159">
        <v>0</v>
      </c>
      <c r="L73" s="159">
        <v>0</v>
      </c>
      <c r="M73" s="159">
        <v>0</v>
      </c>
      <c r="N73" s="159">
        <v>0</v>
      </c>
      <c r="O73" s="159">
        <v>0</v>
      </c>
      <c r="P73" s="159">
        <v>0</v>
      </c>
      <c r="Q73" s="159">
        <v>0</v>
      </c>
    </row>
    <row r="74" spans="1:17" x14ac:dyDescent="0.25">
      <c r="A74" s="76" t="s">
        <v>80</v>
      </c>
      <c r="B74" s="159">
        <v>0</v>
      </c>
      <c r="C74" s="159">
        <v>0</v>
      </c>
      <c r="D74" s="159">
        <v>0</v>
      </c>
      <c r="E74" s="159">
        <v>0</v>
      </c>
      <c r="F74" s="159">
        <v>0</v>
      </c>
      <c r="G74" s="159">
        <v>0</v>
      </c>
      <c r="H74" s="159">
        <v>0</v>
      </c>
      <c r="I74" s="159">
        <v>0</v>
      </c>
      <c r="J74" s="159">
        <v>0</v>
      </c>
      <c r="K74" s="159">
        <v>0</v>
      </c>
      <c r="L74" s="159">
        <v>0</v>
      </c>
      <c r="M74" s="159">
        <v>0</v>
      </c>
      <c r="N74" s="159">
        <v>0</v>
      </c>
      <c r="O74" s="159">
        <v>0</v>
      </c>
      <c r="P74" s="159">
        <v>0</v>
      </c>
      <c r="Q74" s="159">
        <v>0</v>
      </c>
    </row>
    <row r="75" spans="1:17" x14ac:dyDescent="0.25">
      <c r="A75" s="129" t="s">
        <v>79</v>
      </c>
      <c r="B75" s="158">
        <v>0</v>
      </c>
      <c r="C75" s="158">
        <v>0</v>
      </c>
      <c r="D75" s="158">
        <v>0</v>
      </c>
      <c r="E75" s="158">
        <v>0</v>
      </c>
      <c r="F75" s="158">
        <v>0</v>
      </c>
      <c r="G75" s="158">
        <v>0</v>
      </c>
      <c r="H75" s="158">
        <v>0</v>
      </c>
      <c r="I75" s="158">
        <v>0</v>
      </c>
      <c r="J75" s="158">
        <v>0</v>
      </c>
      <c r="K75" s="158">
        <v>0</v>
      </c>
      <c r="L75" s="158">
        <v>0</v>
      </c>
      <c r="M75" s="158">
        <v>0</v>
      </c>
      <c r="N75" s="158">
        <v>0</v>
      </c>
      <c r="O75" s="158">
        <v>0</v>
      </c>
      <c r="P75" s="158">
        <v>0</v>
      </c>
      <c r="Q75" s="158">
        <v>0</v>
      </c>
    </row>
    <row r="76" spans="1:17" x14ac:dyDescent="0.25">
      <c r="A76" s="92" t="s">
        <v>125</v>
      </c>
      <c r="B76" s="91">
        <v>0</v>
      </c>
      <c r="C76" s="91">
        <v>0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</row>
    <row r="77" spans="1:17" x14ac:dyDescent="0.25">
      <c r="A77" s="92" t="s">
        <v>26</v>
      </c>
      <c r="B77" s="91">
        <v>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</row>
    <row r="78" spans="1:17" x14ac:dyDescent="0.25">
      <c r="A78" s="92" t="s">
        <v>126</v>
      </c>
      <c r="B78" s="91">
        <v>0</v>
      </c>
      <c r="C78" s="91">
        <v>0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  <c r="Q78" s="91">
        <v>0</v>
      </c>
    </row>
    <row r="79" spans="1:17" x14ac:dyDescent="0.25">
      <c r="A79" s="92" t="s">
        <v>21</v>
      </c>
      <c r="B79" s="157">
        <v>0</v>
      </c>
      <c r="C79" s="157">
        <v>0</v>
      </c>
      <c r="D79" s="157">
        <v>0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</row>
    <row r="80" spans="1:17" x14ac:dyDescent="0.25">
      <c r="A80" s="156" t="s">
        <v>149</v>
      </c>
      <c r="B80" s="204">
        <v>0</v>
      </c>
      <c r="C80" s="204">
        <v>0</v>
      </c>
      <c r="D80" s="204">
        <v>0</v>
      </c>
      <c r="E80" s="204">
        <v>0</v>
      </c>
      <c r="F80" s="204">
        <v>0</v>
      </c>
      <c r="G80" s="204">
        <v>0</v>
      </c>
      <c r="H80" s="204">
        <v>0</v>
      </c>
      <c r="I80" s="204">
        <v>0</v>
      </c>
      <c r="J80" s="204">
        <v>0</v>
      </c>
      <c r="K80" s="204">
        <v>0</v>
      </c>
      <c r="L80" s="204">
        <v>0</v>
      </c>
      <c r="M80" s="204">
        <v>0</v>
      </c>
      <c r="N80" s="204">
        <v>0</v>
      </c>
      <c r="O80" s="204">
        <v>0</v>
      </c>
      <c r="P80" s="204">
        <v>0</v>
      </c>
      <c r="Q80" s="204">
        <v>0</v>
      </c>
    </row>
    <row r="81" spans="1:17" x14ac:dyDescent="0.25">
      <c r="A81" s="152" t="s">
        <v>166</v>
      </c>
      <c r="B81" s="151">
        <v>0</v>
      </c>
      <c r="C81" s="151">
        <v>0</v>
      </c>
      <c r="D81" s="151">
        <v>0</v>
      </c>
      <c r="E81" s="151">
        <v>0</v>
      </c>
      <c r="F81" s="151">
        <v>0</v>
      </c>
      <c r="G81" s="151">
        <v>0</v>
      </c>
      <c r="H81" s="151">
        <v>0</v>
      </c>
      <c r="I81" s="151">
        <v>0</v>
      </c>
      <c r="J81" s="151">
        <v>0</v>
      </c>
      <c r="K81" s="151">
        <v>0</v>
      </c>
      <c r="L81" s="151">
        <v>0</v>
      </c>
      <c r="M81" s="151">
        <v>0</v>
      </c>
      <c r="N81" s="151">
        <v>0</v>
      </c>
      <c r="O81" s="151">
        <v>0</v>
      </c>
      <c r="P81" s="151">
        <v>0</v>
      </c>
      <c r="Q81" s="151">
        <v>0</v>
      </c>
    </row>
    <row r="82" spans="1:17" x14ac:dyDescent="0.25">
      <c r="A82" s="154" t="s">
        <v>30</v>
      </c>
      <c r="B82" s="153">
        <v>0</v>
      </c>
      <c r="C82" s="153">
        <v>0</v>
      </c>
      <c r="D82" s="153">
        <v>0</v>
      </c>
      <c r="E82" s="153">
        <v>0</v>
      </c>
      <c r="F82" s="153">
        <v>0</v>
      </c>
      <c r="G82" s="153">
        <v>0</v>
      </c>
      <c r="H82" s="153">
        <v>0</v>
      </c>
      <c r="I82" s="153">
        <v>0</v>
      </c>
      <c r="J82" s="153">
        <v>0</v>
      </c>
      <c r="K82" s="153">
        <v>0</v>
      </c>
      <c r="L82" s="153">
        <v>0</v>
      </c>
      <c r="M82" s="153">
        <v>0</v>
      </c>
      <c r="N82" s="153">
        <v>0</v>
      </c>
      <c r="O82" s="153">
        <v>0</v>
      </c>
      <c r="P82" s="153">
        <v>0</v>
      </c>
      <c r="Q82" s="153">
        <v>0</v>
      </c>
    </row>
    <row r="83" spans="1:17" x14ac:dyDescent="0.25">
      <c r="A83" s="154" t="s">
        <v>125</v>
      </c>
      <c r="B83" s="153">
        <v>0</v>
      </c>
      <c r="C83" s="153">
        <v>0</v>
      </c>
      <c r="D83" s="153">
        <v>0</v>
      </c>
      <c r="E83" s="153">
        <v>0</v>
      </c>
      <c r="F83" s="153">
        <v>0</v>
      </c>
      <c r="G83" s="153">
        <v>0</v>
      </c>
      <c r="H83" s="153">
        <v>0</v>
      </c>
      <c r="I83" s="153">
        <v>0</v>
      </c>
      <c r="J83" s="153">
        <v>0</v>
      </c>
      <c r="K83" s="153">
        <v>0</v>
      </c>
      <c r="L83" s="153">
        <v>0</v>
      </c>
      <c r="M83" s="153">
        <v>0</v>
      </c>
      <c r="N83" s="153">
        <v>0</v>
      </c>
      <c r="O83" s="153">
        <v>0</v>
      </c>
      <c r="P83" s="153">
        <v>0</v>
      </c>
      <c r="Q83" s="153">
        <v>0</v>
      </c>
    </row>
    <row r="84" spans="1:17" x14ac:dyDescent="0.25">
      <c r="A84" s="154" t="s">
        <v>29</v>
      </c>
      <c r="B84" s="153">
        <v>0</v>
      </c>
      <c r="C84" s="153">
        <v>0</v>
      </c>
      <c r="D84" s="153">
        <v>0</v>
      </c>
      <c r="E84" s="153">
        <v>0</v>
      </c>
      <c r="F84" s="153">
        <v>0</v>
      </c>
      <c r="G84" s="153">
        <v>0</v>
      </c>
      <c r="H84" s="153">
        <v>0</v>
      </c>
      <c r="I84" s="153">
        <v>0</v>
      </c>
      <c r="J84" s="153">
        <v>0</v>
      </c>
      <c r="K84" s="153">
        <v>0</v>
      </c>
      <c r="L84" s="153">
        <v>0</v>
      </c>
      <c r="M84" s="153">
        <v>0</v>
      </c>
      <c r="N84" s="153">
        <v>0</v>
      </c>
      <c r="O84" s="153">
        <v>0</v>
      </c>
      <c r="P84" s="153">
        <v>0</v>
      </c>
      <c r="Q84" s="153">
        <v>0</v>
      </c>
    </row>
    <row r="85" spans="1:17" x14ac:dyDescent="0.25">
      <c r="A85" s="154" t="s">
        <v>26</v>
      </c>
      <c r="B85" s="153">
        <v>0</v>
      </c>
      <c r="C85" s="153">
        <v>0</v>
      </c>
      <c r="D85" s="153">
        <v>0</v>
      </c>
      <c r="E85" s="153">
        <v>0</v>
      </c>
      <c r="F85" s="153">
        <v>0</v>
      </c>
      <c r="G85" s="153">
        <v>0</v>
      </c>
      <c r="H85" s="153">
        <v>0</v>
      </c>
      <c r="I85" s="153">
        <v>0</v>
      </c>
      <c r="J85" s="153">
        <v>0</v>
      </c>
      <c r="K85" s="153">
        <v>0</v>
      </c>
      <c r="L85" s="153">
        <v>0</v>
      </c>
      <c r="M85" s="153">
        <v>0</v>
      </c>
      <c r="N85" s="153">
        <v>0</v>
      </c>
      <c r="O85" s="153">
        <v>0</v>
      </c>
      <c r="P85" s="153">
        <v>0</v>
      </c>
      <c r="Q85" s="153">
        <v>0</v>
      </c>
    </row>
    <row r="86" spans="1:17" x14ac:dyDescent="0.25">
      <c r="A86" s="152" t="s">
        <v>165</v>
      </c>
      <c r="B86" s="151">
        <v>0</v>
      </c>
      <c r="C86" s="151">
        <v>0</v>
      </c>
      <c r="D86" s="151">
        <v>0</v>
      </c>
      <c r="E86" s="151">
        <v>0</v>
      </c>
      <c r="F86" s="151">
        <v>0</v>
      </c>
      <c r="G86" s="151">
        <v>0</v>
      </c>
      <c r="H86" s="151">
        <v>0</v>
      </c>
      <c r="I86" s="151">
        <v>0</v>
      </c>
      <c r="J86" s="151">
        <v>0</v>
      </c>
      <c r="K86" s="151">
        <v>0</v>
      </c>
      <c r="L86" s="151">
        <v>0</v>
      </c>
      <c r="M86" s="151">
        <v>0</v>
      </c>
      <c r="N86" s="151">
        <v>0</v>
      </c>
      <c r="O86" s="151">
        <v>0</v>
      </c>
      <c r="P86" s="151">
        <v>0</v>
      </c>
      <c r="Q86" s="151">
        <v>0</v>
      </c>
    </row>
    <row r="87" spans="1:17" x14ac:dyDescent="0.25">
      <c r="A87" s="156" t="s">
        <v>148</v>
      </c>
      <c r="B87" s="206">
        <v>0</v>
      </c>
      <c r="C87" s="206">
        <v>0</v>
      </c>
      <c r="D87" s="206">
        <v>0</v>
      </c>
      <c r="E87" s="206">
        <v>0</v>
      </c>
      <c r="F87" s="206">
        <v>0</v>
      </c>
      <c r="G87" s="206">
        <v>0</v>
      </c>
      <c r="H87" s="206">
        <v>0</v>
      </c>
      <c r="I87" s="206">
        <v>0</v>
      </c>
      <c r="J87" s="206">
        <v>0</v>
      </c>
      <c r="K87" s="206">
        <v>0</v>
      </c>
      <c r="L87" s="206">
        <v>0</v>
      </c>
      <c r="M87" s="206">
        <v>0</v>
      </c>
      <c r="N87" s="206">
        <v>0</v>
      </c>
      <c r="O87" s="206">
        <v>0</v>
      </c>
      <c r="P87" s="206">
        <v>0</v>
      </c>
      <c r="Q87" s="206">
        <v>0</v>
      </c>
    </row>
    <row r="88" spans="1:17" x14ac:dyDescent="0.25">
      <c r="A88" s="152" t="s">
        <v>164</v>
      </c>
      <c r="B88" s="151">
        <v>0</v>
      </c>
      <c r="C88" s="151">
        <v>0</v>
      </c>
      <c r="D88" s="151">
        <v>0</v>
      </c>
      <c r="E88" s="151">
        <v>0</v>
      </c>
      <c r="F88" s="151">
        <v>0</v>
      </c>
      <c r="G88" s="151">
        <v>0</v>
      </c>
      <c r="H88" s="151">
        <v>0</v>
      </c>
      <c r="I88" s="151">
        <v>0</v>
      </c>
      <c r="J88" s="151">
        <v>0</v>
      </c>
      <c r="K88" s="151">
        <v>0</v>
      </c>
      <c r="L88" s="151">
        <v>0</v>
      </c>
      <c r="M88" s="151">
        <v>0</v>
      </c>
      <c r="N88" s="151">
        <v>0</v>
      </c>
      <c r="O88" s="151">
        <v>0</v>
      </c>
      <c r="P88" s="151">
        <v>0</v>
      </c>
      <c r="Q88" s="151">
        <v>0</v>
      </c>
    </row>
    <row r="89" spans="1:17" x14ac:dyDescent="0.25">
      <c r="A89" s="154" t="s">
        <v>30</v>
      </c>
      <c r="B89" s="205">
        <v>0</v>
      </c>
      <c r="C89" s="205">
        <v>0</v>
      </c>
      <c r="D89" s="205">
        <v>0</v>
      </c>
      <c r="E89" s="205">
        <v>0</v>
      </c>
      <c r="F89" s="205">
        <v>0</v>
      </c>
      <c r="G89" s="205">
        <v>0</v>
      </c>
      <c r="H89" s="205">
        <v>0</v>
      </c>
      <c r="I89" s="205">
        <v>0</v>
      </c>
      <c r="J89" s="205">
        <v>0</v>
      </c>
      <c r="K89" s="205">
        <v>0</v>
      </c>
      <c r="L89" s="205">
        <v>0</v>
      </c>
      <c r="M89" s="205">
        <v>0</v>
      </c>
      <c r="N89" s="205">
        <v>0</v>
      </c>
      <c r="O89" s="205">
        <v>0</v>
      </c>
      <c r="P89" s="205">
        <v>0</v>
      </c>
      <c r="Q89" s="205">
        <v>0</v>
      </c>
    </row>
    <row r="90" spans="1:17" x14ac:dyDescent="0.25">
      <c r="A90" s="154" t="s">
        <v>125</v>
      </c>
      <c r="B90" s="205">
        <v>0</v>
      </c>
      <c r="C90" s="205">
        <v>0</v>
      </c>
      <c r="D90" s="205">
        <v>0</v>
      </c>
      <c r="E90" s="205">
        <v>0</v>
      </c>
      <c r="F90" s="205">
        <v>0</v>
      </c>
      <c r="G90" s="205">
        <v>0</v>
      </c>
      <c r="H90" s="205">
        <v>0</v>
      </c>
      <c r="I90" s="205">
        <v>0</v>
      </c>
      <c r="J90" s="205">
        <v>0</v>
      </c>
      <c r="K90" s="205">
        <v>0</v>
      </c>
      <c r="L90" s="205">
        <v>0</v>
      </c>
      <c r="M90" s="205">
        <v>0</v>
      </c>
      <c r="N90" s="205">
        <v>0</v>
      </c>
      <c r="O90" s="205">
        <v>0</v>
      </c>
      <c r="P90" s="205">
        <v>0</v>
      </c>
      <c r="Q90" s="205">
        <v>0</v>
      </c>
    </row>
    <row r="91" spans="1:17" x14ac:dyDescent="0.25">
      <c r="A91" s="154" t="s">
        <v>29</v>
      </c>
      <c r="B91" s="205">
        <v>0</v>
      </c>
      <c r="C91" s="205">
        <v>0</v>
      </c>
      <c r="D91" s="205">
        <v>0</v>
      </c>
      <c r="E91" s="205">
        <v>0</v>
      </c>
      <c r="F91" s="205">
        <v>0</v>
      </c>
      <c r="G91" s="205">
        <v>0</v>
      </c>
      <c r="H91" s="205">
        <v>0</v>
      </c>
      <c r="I91" s="205">
        <v>0</v>
      </c>
      <c r="J91" s="205">
        <v>0</v>
      </c>
      <c r="K91" s="205">
        <v>0</v>
      </c>
      <c r="L91" s="205">
        <v>0</v>
      </c>
      <c r="M91" s="205">
        <v>0</v>
      </c>
      <c r="N91" s="205">
        <v>0</v>
      </c>
      <c r="O91" s="205">
        <v>0</v>
      </c>
      <c r="P91" s="205">
        <v>0</v>
      </c>
      <c r="Q91" s="205">
        <v>0</v>
      </c>
    </row>
    <row r="92" spans="1:17" x14ac:dyDescent="0.25">
      <c r="A92" s="154" t="s">
        <v>26</v>
      </c>
      <c r="B92" s="205">
        <v>0</v>
      </c>
      <c r="C92" s="205">
        <v>0</v>
      </c>
      <c r="D92" s="205">
        <v>0</v>
      </c>
      <c r="E92" s="205">
        <v>0</v>
      </c>
      <c r="F92" s="205">
        <v>0</v>
      </c>
      <c r="G92" s="205">
        <v>0</v>
      </c>
      <c r="H92" s="205">
        <v>0</v>
      </c>
      <c r="I92" s="205">
        <v>0</v>
      </c>
      <c r="J92" s="205">
        <v>0</v>
      </c>
      <c r="K92" s="205">
        <v>0</v>
      </c>
      <c r="L92" s="205">
        <v>0</v>
      </c>
      <c r="M92" s="205">
        <v>0</v>
      </c>
      <c r="N92" s="205">
        <v>0</v>
      </c>
      <c r="O92" s="205">
        <v>0</v>
      </c>
      <c r="P92" s="205">
        <v>0</v>
      </c>
      <c r="Q92" s="205">
        <v>0</v>
      </c>
    </row>
    <row r="93" spans="1:17" x14ac:dyDescent="0.25">
      <c r="A93" s="152" t="s">
        <v>163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</v>
      </c>
      <c r="O93" s="151">
        <v>0</v>
      </c>
      <c r="P93" s="151">
        <v>0</v>
      </c>
      <c r="Q93" s="151">
        <v>0</v>
      </c>
    </row>
    <row r="94" spans="1:17" x14ac:dyDescent="0.25">
      <c r="A94" s="156" t="s">
        <v>147</v>
      </c>
      <c r="B94" s="206">
        <v>0</v>
      </c>
      <c r="C94" s="206">
        <v>0</v>
      </c>
      <c r="D94" s="206">
        <v>0</v>
      </c>
      <c r="E94" s="206">
        <v>0</v>
      </c>
      <c r="F94" s="206">
        <v>0</v>
      </c>
      <c r="G94" s="206">
        <v>0</v>
      </c>
      <c r="H94" s="206">
        <v>0</v>
      </c>
      <c r="I94" s="206">
        <v>0</v>
      </c>
      <c r="J94" s="206">
        <v>0</v>
      </c>
      <c r="K94" s="206">
        <v>0</v>
      </c>
      <c r="L94" s="206">
        <v>0</v>
      </c>
      <c r="M94" s="206">
        <v>0</v>
      </c>
      <c r="N94" s="206">
        <v>0</v>
      </c>
      <c r="O94" s="206">
        <v>0</v>
      </c>
      <c r="P94" s="206">
        <v>0</v>
      </c>
      <c r="Q94" s="206">
        <v>0</v>
      </c>
    </row>
    <row r="95" spans="1:17" x14ac:dyDescent="0.25">
      <c r="A95" s="152" t="s">
        <v>162</v>
      </c>
      <c r="B95" s="151">
        <v>0</v>
      </c>
      <c r="C95" s="151">
        <v>0</v>
      </c>
      <c r="D95" s="151">
        <v>0</v>
      </c>
      <c r="E95" s="151">
        <v>0</v>
      </c>
      <c r="F95" s="151">
        <v>0</v>
      </c>
      <c r="G95" s="151">
        <v>0</v>
      </c>
      <c r="H95" s="151">
        <v>0</v>
      </c>
      <c r="I95" s="151">
        <v>0</v>
      </c>
      <c r="J95" s="151">
        <v>0</v>
      </c>
      <c r="K95" s="151">
        <v>0</v>
      </c>
      <c r="L95" s="151">
        <v>0</v>
      </c>
      <c r="M95" s="151">
        <v>0</v>
      </c>
      <c r="N95" s="151">
        <v>0</v>
      </c>
      <c r="O95" s="151">
        <v>0</v>
      </c>
      <c r="P95" s="151">
        <v>0</v>
      </c>
      <c r="Q95" s="151">
        <v>0</v>
      </c>
    </row>
    <row r="96" spans="1:17" x14ac:dyDescent="0.25">
      <c r="A96" s="154" t="s">
        <v>30</v>
      </c>
      <c r="B96" s="153">
        <v>0</v>
      </c>
      <c r="C96" s="153">
        <v>0</v>
      </c>
      <c r="D96" s="153">
        <v>0</v>
      </c>
      <c r="E96" s="153">
        <v>0</v>
      </c>
      <c r="F96" s="153">
        <v>0</v>
      </c>
      <c r="G96" s="153">
        <v>0</v>
      </c>
      <c r="H96" s="153">
        <v>0</v>
      </c>
      <c r="I96" s="153">
        <v>0</v>
      </c>
      <c r="J96" s="153">
        <v>0</v>
      </c>
      <c r="K96" s="153">
        <v>0</v>
      </c>
      <c r="L96" s="153">
        <v>0</v>
      </c>
      <c r="M96" s="153">
        <v>0</v>
      </c>
      <c r="N96" s="153">
        <v>0</v>
      </c>
      <c r="O96" s="153">
        <v>0</v>
      </c>
      <c r="P96" s="153">
        <v>0</v>
      </c>
      <c r="Q96" s="153">
        <v>0</v>
      </c>
    </row>
    <row r="97" spans="1:17" x14ac:dyDescent="0.25">
      <c r="A97" s="154" t="s">
        <v>125</v>
      </c>
      <c r="B97" s="153">
        <v>0</v>
      </c>
      <c r="C97" s="153">
        <v>0</v>
      </c>
      <c r="D97" s="153">
        <v>0</v>
      </c>
      <c r="E97" s="153">
        <v>0</v>
      </c>
      <c r="F97" s="153">
        <v>0</v>
      </c>
      <c r="G97" s="153">
        <v>0</v>
      </c>
      <c r="H97" s="153">
        <v>0</v>
      </c>
      <c r="I97" s="153">
        <v>0</v>
      </c>
      <c r="J97" s="153">
        <v>0</v>
      </c>
      <c r="K97" s="153">
        <v>0</v>
      </c>
      <c r="L97" s="153">
        <v>0</v>
      </c>
      <c r="M97" s="153">
        <v>0</v>
      </c>
      <c r="N97" s="153">
        <v>0</v>
      </c>
      <c r="O97" s="153">
        <v>0</v>
      </c>
      <c r="P97" s="153">
        <v>0</v>
      </c>
      <c r="Q97" s="153">
        <v>0</v>
      </c>
    </row>
    <row r="98" spans="1:17" x14ac:dyDescent="0.25">
      <c r="A98" s="154" t="s">
        <v>26</v>
      </c>
      <c r="B98" s="153">
        <v>0</v>
      </c>
      <c r="C98" s="153">
        <v>0</v>
      </c>
      <c r="D98" s="153">
        <v>0</v>
      </c>
      <c r="E98" s="153">
        <v>0</v>
      </c>
      <c r="F98" s="153">
        <v>0</v>
      </c>
      <c r="G98" s="153">
        <v>0</v>
      </c>
      <c r="H98" s="153">
        <v>0</v>
      </c>
      <c r="I98" s="153">
        <v>0</v>
      </c>
      <c r="J98" s="153">
        <v>0</v>
      </c>
      <c r="K98" s="153">
        <v>0</v>
      </c>
      <c r="L98" s="153">
        <v>0</v>
      </c>
      <c r="M98" s="153">
        <v>0</v>
      </c>
      <c r="N98" s="153">
        <v>0</v>
      </c>
      <c r="O98" s="153">
        <v>0</v>
      </c>
      <c r="P98" s="153">
        <v>0</v>
      </c>
      <c r="Q98" s="153">
        <v>0</v>
      </c>
    </row>
    <row r="99" spans="1:17" x14ac:dyDescent="0.25">
      <c r="A99" s="152" t="s">
        <v>161</v>
      </c>
      <c r="B99" s="151">
        <v>0</v>
      </c>
      <c r="C99" s="151">
        <v>0</v>
      </c>
      <c r="D99" s="151">
        <v>0</v>
      </c>
      <c r="E99" s="151">
        <v>0</v>
      </c>
      <c r="F99" s="151">
        <v>0</v>
      </c>
      <c r="G99" s="151">
        <v>0</v>
      </c>
      <c r="H99" s="151">
        <v>0</v>
      </c>
      <c r="I99" s="151">
        <v>0</v>
      </c>
      <c r="J99" s="151">
        <v>0</v>
      </c>
      <c r="K99" s="151">
        <v>0</v>
      </c>
      <c r="L99" s="151">
        <v>0</v>
      </c>
      <c r="M99" s="151">
        <v>0</v>
      </c>
      <c r="N99" s="151">
        <v>0</v>
      </c>
      <c r="O99" s="151">
        <v>0</v>
      </c>
      <c r="P99" s="151">
        <v>0</v>
      </c>
      <c r="Q99" s="151">
        <v>0</v>
      </c>
    </row>
    <row r="100" spans="1:17" x14ac:dyDescent="0.25">
      <c r="A100" s="150" t="s">
        <v>33</v>
      </c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</row>
    <row r="101" spans="1:17" x14ac:dyDescent="0.25">
      <c r="A101" s="150" t="s">
        <v>31</v>
      </c>
      <c r="B101" s="87">
        <v>0</v>
      </c>
      <c r="C101" s="87">
        <v>0</v>
      </c>
      <c r="D101" s="87">
        <v>0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  <c r="Q101" s="87">
        <v>0</v>
      </c>
    </row>
    <row r="102" spans="1:17" x14ac:dyDescent="0.25">
      <c r="A102" s="150" t="s">
        <v>30</v>
      </c>
      <c r="B102" s="87">
        <v>0</v>
      </c>
      <c r="C102" s="87">
        <v>0</v>
      </c>
      <c r="D102" s="87">
        <v>0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</row>
    <row r="103" spans="1:17" x14ac:dyDescent="0.25">
      <c r="A103" s="150" t="s">
        <v>125</v>
      </c>
      <c r="B103" s="87">
        <v>0</v>
      </c>
      <c r="C103" s="87">
        <v>0</v>
      </c>
      <c r="D103" s="87">
        <v>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0</v>
      </c>
      <c r="N103" s="87">
        <v>0</v>
      </c>
      <c r="O103" s="87">
        <v>0</v>
      </c>
      <c r="P103" s="87">
        <v>0</v>
      </c>
      <c r="Q103" s="87">
        <v>0</v>
      </c>
    </row>
    <row r="104" spans="1:17" x14ac:dyDescent="0.25">
      <c r="A104" s="150" t="s">
        <v>29</v>
      </c>
      <c r="B104" s="87">
        <v>0</v>
      </c>
      <c r="C104" s="87">
        <v>0</v>
      </c>
      <c r="D104" s="87">
        <v>0</v>
      </c>
      <c r="E104" s="87">
        <v>0</v>
      </c>
      <c r="F104" s="87">
        <v>0</v>
      </c>
      <c r="G104" s="87">
        <v>0</v>
      </c>
      <c r="H104" s="87">
        <v>0</v>
      </c>
      <c r="I104" s="87">
        <v>0</v>
      </c>
      <c r="J104" s="87">
        <v>0</v>
      </c>
      <c r="K104" s="87">
        <v>0</v>
      </c>
      <c r="L104" s="87">
        <v>0</v>
      </c>
      <c r="M104" s="87">
        <v>0</v>
      </c>
      <c r="N104" s="87">
        <v>0</v>
      </c>
      <c r="O104" s="87">
        <v>0</v>
      </c>
      <c r="P104" s="87">
        <v>0</v>
      </c>
      <c r="Q104" s="87">
        <v>0</v>
      </c>
    </row>
    <row r="105" spans="1:17" x14ac:dyDescent="0.25">
      <c r="A105" s="150" t="s">
        <v>28</v>
      </c>
      <c r="B105" s="87">
        <v>0</v>
      </c>
      <c r="C105" s="87">
        <v>0</v>
      </c>
      <c r="D105" s="87">
        <v>0</v>
      </c>
      <c r="E105" s="87">
        <v>0</v>
      </c>
      <c r="F105" s="87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  <c r="L105" s="87">
        <v>0</v>
      </c>
      <c r="M105" s="87">
        <v>0</v>
      </c>
      <c r="N105" s="87">
        <v>0</v>
      </c>
      <c r="O105" s="87">
        <v>0</v>
      </c>
      <c r="P105" s="87">
        <v>0</v>
      </c>
      <c r="Q105" s="87">
        <v>0</v>
      </c>
    </row>
    <row r="106" spans="1:17" x14ac:dyDescent="0.25">
      <c r="A106" s="150" t="s">
        <v>26</v>
      </c>
      <c r="B106" s="87">
        <v>0</v>
      </c>
      <c r="C106" s="87">
        <v>0</v>
      </c>
      <c r="D106" s="87">
        <v>0</v>
      </c>
      <c r="E106" s="87">
        <v>0</v>
      </c>
      <c r="F106" s="87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87">
        <v>0</v>
      </c>
      <c r="P106" s="87">
        <v>0</v>
      </c>
      <c r="Q106" s="87">
        <v>0</v>
      </c>
    </row>
    <row r="107" spans="1:17" x14ac:dyDescent="0.25">
      <c r="A107" s="150" t="s">
        <v>25</v>
      </c>
      <c r="B107" s="87">
        <v>0</v>
      </c>
      <c r="C107" s="87">
        <v>0</v>
      </c>
      <c r="D107" s="87">
        <v>0</v>
      </c>
      <c r="E107" s="87">
        <v>0</v>
      </c>
      <c r="F107" s="87">
        <v>0</v>
      </c>
      <c r="G107" s="87">
        <v>0</v>
      </c>
      <c r="H107" s="87">
        <v>0</v>
      </c>
      <c r="I107" s="87">
        <v>0</v>
      </c>
      <c r="J107" s="87">
        <v>0</v>
      </c>
      <c r="K107" s="87">
        <v>0</v>
      </c>
      <c r="L107" s="87">
        <v>0</v>
      </c>
      <c r="M107" s="87">
        <v>0</v>
      </c>
      <c r="N107" s="87">
        <v>0</v>
      </c>
      <c r="O107" s="87">
        <v>0</v>
      </c>
      <c r="P107" s="87">
        <v>0</v>
      </c>
      <c r="Q107" s="87">
        <v>0</v>
      </c>
    </row>
    <row r="108" spans="1:17" x14ac:dyDescent="0.25">
      <c r="A108" s="150" t="s">
        <v>86</v>
      </c>
      <c r="B108" s="87">
        <v>0</v>
      </c>
      <c r="C108" s="87">
        <v>0</v>
      </c>
      <c r="D108" s="87">
        <v>0</v>
      </c>
      <c r="E108" s="87">
        <v>0</v>
      </c>
      <c r="F108" s="87">
        <v>0</v>
      </c>
      <c r="G108" s="87">
        <v>0</v>
      </c>
      <c r="H108" s="87">
        <v>0</v>
      </c>
      <c r="I108" s="87">
        <v>0</v>
      </c>
      <c r="J108" s="87">
        <v>0</v>
      </c>
      <c r="K108" s="87">
        <v>0</v>
      </c>
      <c r="L108" s="87">
        <v>0</v>
      </c>
      <c r="M108" s="87">
        <v>0</v>
      </c>
      <c r="N108" s="87">
        <v>0</v>
      </c>
      <c r="O108" s="87">
        <v>0</v>
      </c>
      <c r="P108" s="87">
        <v>0</v>
      </c>
      <c r="Q108" s="87">
        <v>0</v>
      </c>
    </row>
    <row r="109" spans="1:17" x14ac:dyDescent="0.25">
      <c r="A109" s="150" t="s">
        <v>22</v>
      </c>
      <c r="B109" s="87">
        <v>0</v>
      </c>
      <c r="C109" s="87">
        <v>0</v>
      </c>
      <c r="D109" s="87">
        <v>0</v>
      </c>
      <c r="E109" s="87">
        <v>0</v>
      </c>
      <c r="F109" s="87">
        <v>0</v>
      </c>
      <c r="G109" s="87">
        <v>0</v>
      </c>
      <c r="H109" s="87">
        <v>0</v>
      </c>
      <c r="I109" s="87">
        <v>0</v>
      </c>
      <c r="J109" s="87">
        <v>0</v>
      </c>
      <c r="K109" s="87">
        <v>0</v>
      </c>
      <c r="L109" s="87">
        <v>0</v>
      </c>
      <c r="M109" s="87">
        <v>0</v>
      </c>
      <c r="N109" s="87">
        <v>0</v>
      </c>
      <c r="O109" s="87">
        <v>0</v>
      </c>
      <c r="P109" s="87">
        <v>0</v>
      </c>
      <c r="Q109" s="87">
        <v>0</v>
      </c>
    </row>
    <row r="110" spans="1:17" x14ac:dyDescent="0.25">
      <c r="A110" s="149" t="s">
        <v>160</v>
      </c>
      <c r="B110" s="148">
        <v>0</v>
      </c>
      <c r="C110" s="148">
        <v>0</v>
      </c>
      <c r="D110" s="148">
        <v>0</v>
      </c>
      <c r="E110" s="148">
        <v>0</v>
      </c>
      <c r="F110" s="148">
        <v>0</v>
      </c>
      <c r="G110" s="148">
        <v>0</v>
      </c>
      <c r="H110" s="148">
        <v>0</v>
      </c>
      <c r="I110" s="148">
        <v>0</v>
      </c>
      <c r="J110" s="148">
        <v>0</v>
      </c>
      <c r="K110" s="148">
        <v>0</v>
      </c>
      <c r="L110" s="148">
        <v>0</v>
      </c>
      <c r="M110" s="148">
        <v>0</v>
      </c>
      <c r="N110" s="148">
        <v>0</v>
      </c>
      <c r="O110" s="148">
        <v>0</v>
      </c>
      <c r="P110" s="148">
        <v>0</v>
      </c>
      <c r="Q110" s="148">
        <v>0</v>
      </c>
    </row>
    <row r="111" spans="1:17" x14ac:dyDescent="0.25">
      <c r="A111" s="195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</row>
    <row r="112" spans="1:17" ht="12.75" x14ac:dyDescent="0.25">
      <c r="A112" s="97" t="s">
        <v>42</v>
      </c>
      <c r="B112" s="96">
        <v>0</v>
      </c>
      <c r="C112" s="96">
        <v>0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</row>
    <row r="113" spans="1:17" x14ac:dyDescent="0.25">
      <c r="A113" s="132" t="s">
        <v>83</v>
      </c>
      <c r="B113" s="160">
        <v>0</v>
      </c>
      <c r="C113" s="160">
        <v>0</v>
      </c>
      <c r="D113" s="160">
        <v>0</v>
      </c>
      <c r="E113" s="160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</row>
    <row r="114" spans="1:17" x14ac:dyDescent="0.25">
      <c r="A114" s="76" t="s">
        <v>82</v>
      </c>
      <c r="B114" s="159">
        <v>0</v>
      </c>
      <c r="C114" s="159">
        <v>0</v>
      </c>
      <c r="D114" s="159">
        <v>0</v>
      </c>
      <c r="E114" s="159">
        <v>0</v>
      </c>
      <c r="F114" s="159">
        <v>0</v>
      </c>
      <c r="G114" s="159">
        <v>0</v>
      </c>
      <c r="H114" s="159">
        <v>0</v>
      </c>
      <c r="I114" s="159">
        <v>0</v>
      </c>
      <c r="J114" s="159">
        <v>0</v>
      </c>
      <c r="K114" s="159">
        <v>0</v>
      </c>
      <c r="L114" s="159">
        <v>0</v>
      </c>
      <c r="M114" s="159">
        <v>0</v>
      </c>
      <c r="N114" s="159">
        <v>0</v>
      </c>
      <c r="O114" s="159">
        <v>0</v>
      </c>
      <c r="P114" s="159">
        <v>0</v>
      </c>
      <c r="Q114" s="159">
        <v>0</v>
      </c>
    </row>
    <row r="115" spans="1:17" x14ac:dyDescent="0.25">
      <c r="A115" s="76" t="s">
        <v>81</v>
      </c>
      <c r="B115" s="159">
        <v>0</v>
      </c>
      <c r="C115" s="159">
        <v>0</v>
      </c>
      <c r="D115" s="159">
        <v>0</v>
      </c>
      <c r="E115" s="159">
        <v>0</v>
      </c>
      <c r="F115" s="159">
        <v>0</v>
      </c>
      <c r="G115" s="159">
        <v>0</v>
      </c>
      <c r="H115" s="159">
        <v>0</v>
      </c>
      <c r="I115" s="159">
        <v>0</v>
      </c>
      <c r="J115" s="159">
        <v>0</v>
      </c>
      <c r="K115" s="159">
        <v>0</v>
      </c>
      <c r="L115" s="159">
        <v>0</v>
      </c>
      <c r="M115" s="159">
        <v>0</v>
      </c>
      <c r="N115" s="159">
        <v>0</v>
      </c>
      <c r="O115" s="159">
        <v>0</v>
      </c>
      <c r="P115" s="159">
        <v>0</v>
      </c>
      <c r="Q115" s="159">
        <v>0</v>
      </c>
    </row>
    <row r="116" spans="1:17" x14ac:dyDescent="0.25">
      <c r="A116" s="76" t="s">
        <v>80</v>
      </c>
      <c r="B116" s="159">
        <v>0</v>
      </c>
      <c r="C116" s="159">
        <v>0</v>
      </c>
      <c r="D116" s="159">
        <v>0</v>
      </c>
      <c r="E116" s="159">
        <v>0</v>
      </c>
      <c r="F116" s="159">
        <v>0</v>
      </c>
      <c r="G116" s="159">
        <v>0</v>
      </c>
      <c r="H116" s="159">
        <v>0</v>
      </c>
      <c r="I116" s="159">
        <v>0</v>
      </c>
      <c r="J116" s="159">
        <v>0</v>
      </c>
      <c r="K116" s="159">
        <v>0</v>
      </c>
      <c r="L116" s="159">
        <v>0</v>
      </c>
      <c r="M116" s="159">
        <v>0</v>
      </c>
      <c r="N116" s="159">
        <v>0</v>
      </c>
      <c r="O116" s="159">
        <v>0</v>
      </c>
      <c r="P116" s="159">
        <v>0</v>
      </c>
      <c r="Q116" s="159">
        <v>0</v>
      </c>
    </row>
    <row r="117" spans="1:17" x14ac:dyDescent="0.25">
      <c r="A117" s="129" t="s">
        <v>79</v>
      </c>
      <c r="B117" s="158">
        <v>0</v>
      </c>
      <c r="C117" s="158">
        <v>0</v>
      </c>
      <c r="D117" s="158">
        <v>0</v>
      </c>
      <c r="E117" s="158">
        <v>0</v>
      </c>
      <c r="F117" s="158">
        <v>0</v>
      </c>
      <c r="G117" s="158">
        <v>0</v>
      </c>
      <c r="H117" s="158">
        <v>0</v>
      </c>
      <c r="I117" s="158">
        <v>0</v>
      </c>
      <c r="J117" s="158">
        <v>0</v>
      </c>
      <c r="K117" s="158">
        <v>0</v>
      </c>
      <c r="L117" s="158">
        <v>0</v>
      </c>
      <c r="M117" s="158">
        <v>0</v>
      </c>
      <c r="N117" s="158">
        <v>0</v>
      </c>
      <c r="O117" s="158">
        <v>0</v>
      </c>
      <c r="P117" s="158">
        <v>0</v>
      </c>
      <c r="Q117" s="158">
        <v>0</v>
      </c>
    </row>
    <row r="118" spans="1:17" x14ac:dyDescent="0.25">
      <c r="A118" s="92" t="s">
        <v>125</v>
      </c>
      <c r="B118" s="91">
        <v>0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1">
        <v>0</v>
      </c>
      <c r="K118" s="91">
        <v>0</v>
      </c>
      <c r="L118" s="91">
        <v>0</v>
      </c>
      <c r="M118" s="91">
        <v>0</v>
      </c>
      <c r="N118" s="91">
        <v>0</v>
      </c>
      <c r="O118" s="91">
        <v>0</v>
      </c>
      <c r="P118" s="91">
        <v>0</v>
      </c>
      <c r="Q118" s="91">
        <v>0</v>
      </c>
    </row>
    <row r="119" spans="1:17" x14ac:dyDescent="0.25">
      <c r="A119" s="92" t="s">
        <v>26</v>
      </c>
      <c r="B119" s="91">
        <v>0</v>
      </c>
      <c r="C119" s="91">
        <v>0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1">
        <v>0</v>
      </c>
      <c r="K119" s="91">
        <v>0</v>
      </c>
      <c r="L119" s="91">
        <v>0</v>
      </c>
      <c r="M119" s="91">
        <v>0</v>
      </c>
      <c r="N119" s="91">
        <v>0</v>
      </c>
      <c r="O119" s="91">
        <v>0</v>
      </c>
      <c r="P119" s="91">
        <v>0</v>
      </c>
      <c r="Q119" s="91">
        <v>0</v>
      </c>
    </row>
    <row r="120" spans="1:17" x14ac:dyDescent="0.25">
      <c r="A120" s="92" t="s">
        <v>126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0</v>
      </c>
      <c r="K120" s="91">
        <v>0</v>
      </c>
      <c r="L120" s="91">
        <v>0</v>
      </c>
      <c r="M120" s="91">
        <v>0</v>
      </c>
      <c r="N120" s="91">
        <v>0</v>
      </c>
      <c r="O120" s="91">
        <v>0</v>
      </c>
      <c r="P120" s="91">
        <v>0</v>
      </c>
      <c r="Q120" s="91">
        <v>0</v>
      </c>
    </row>
    <row r="121" spans="1:17" x14ac:dyDescent="0.25">
      <c r="A121" s="92" t="s">
        <v>21</v>
      </c>
      <c r="B121" s="157">
        <v>0</v>
      </c>
      <c r="C121" s="157">
        <v>0</v>
      </c>
      <c r="D121" s="157">
        <v>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</row>
    <row r="122" spans="1:17" x14ac:dyDescent="0.25">
      <c r="A122" s="156" t="s">
        <v>146</v>
      </c>
      <c r="B122" s="206">
        <v>0</v>
      </c>
      <c r="C122" s="206">
        <v>0</v>
      </c>
      <c r="D122" s="206">
        <v>0</v>
      </c>
      <c r="E122" s="206">
        <v>0</v>
      </c>
      <c r="F122" s="206">
        <v>0</v>
      </c>
      <c r="G122" s="206">
        <v>0</v>
      </c>
      <c r="H122" s="206">
        <v>0</v>
      </c>
      <c r="I122" s="206">
        <v>0</v>
      </c>
      <c r="J122" s="206">
        <v>0</v>
      </c>
      <c r="K122" s="206">
        <v>0</v>
      </c>
      <c r="L122" s="206">
        <v>0</v>
      </c>
      <c r="M122" s="206">
        <v>0</v>
      </c>
      <c r="N122" s="206">
        <v>0</v>
      </c>
      <c r="O122" s="206">
        <v>0</v>
      </c>
      <c r="P122" s="206">
        <v>0</v>
      </c>
      <c r="Q122" s="206">
        <v>0</v>
      </c>
    </row>
    <row r="123" spans="1:17" x14ac:dyDescent="0.25">
      <c r="A123" s="152" t="s">
        <v>159</v>
      </c>
      <c r="B123" s="151">
        <v>0</v>
      </c>
      <c r="C123" s="151">
        <v>0</v>
      </c>
      <c r="D123" s="151">
        <v>0</v>
      </c>
      <c r="E123" s="151">
        <v>0</v>
      </c>
      <c r="F123" s="151">
        <v>0</v>
      </c>
      <c r="G123" s="151">
        <v>0</v>
      </c>
      <c r="H123" s="151">
        <v>0</v>
      </c>
      <c r="I123" s="151">
        <v>0</v>
      </c>
      <c r="J123" s="151">
        <v>0</v>
      </c>
      <c r="K123" s="151">
        <v>0</v>
      </c>
      <c r="L123" s="151">
        <v>0</v>
      </c>
      <c r="M123" s="151">
        <v>0</v>
      </c>
      <c r="N123" s="151">
        <v>0</v>
      </c>
      <c r="O123" s="151">
        <v>0</v>
      </c>
      <c r="P123" s="151">
        <v>0</v>
      </c>
      <c r="Q123" s="151">
        <v>0</v>
      </c>
    </row>
    <row r="124" spans="1:17" x14ac:dyDescent="0.25">
      <c r="A124" s="154" t="s">
        <v>33</v>
      </c>
      <c r="B124" s="153">
        <v>0</v>
      </c>
      <c r="C124" s="153">
        <v>0</v>
      </c>
      <c r="D124" s="153">
        <v>0</v>
      </c>
      <c r="E124" s="153">
        <v>0</v>
      </c>
      <c r="F124" s="153">
        <v>0</v>
      </c>
      <c r="G124" s="153">
        <v>0</v>
      </c>
      <c r="H124" s="153">
        <v>0</v>
      </c>
      <c r="I124" s="153">
        <v>0</v>
      </c>
      <c r="J124" s="153">
        <v>0</v>
      </c>
      <c r="K124" s="153">
        <v>0</v>
      </c>
      <c r="L124" s="153">
        <v>0</v>
      </c>
      <c r="M124" s="153">
        <v>0</v>
      </c>
      <c r="N124" s="153">
        <v>0</v>
      </c>
      <c r="O124" s="153">
        <v>0</v>
      </c>
      <c r="P124" s="153">
        <v>0</v>
      </c>
      <c r="Q124" s="153">
        <v>0</v>
      </c>
    </row>
    <row r="125" spans="1:17" x14ac:dyDescent="0.25">
      <c r="A125" s="154" t="s">
        <v>30</v>
      </c>
      <c r="B125" s="153">
        <v>0</v>
      </c>
      <c r="C125" s="153">
        <v>0</v>
      </c>
      <c r="D125" s="153">
        <v>0</v>
      </c>
      <c r="E125" s="153">
        <v>0</v>
      </c>
      <c r="F125" s="153">
        <v>0</v>
      </c>
      <c r="G125" s="153">
        <v>0</v>
      </c>
      <c r="H125" s="153">
        <v>0</v>
      </c>
      <c r="I125" s="153">
        <v>0</v>
      </c>
      <c r="J125" s="153">
        <v>0</v>
      </c>
      <c r="K125" s="153">
        <v>0</v>
      </c>
      <c r="L125" s="153">
        <v>0</v>
      </c>
      <c r="M125" s="153">
        <v>0</v>
      </c>
      <c r="N125" s="153">
        <v>0</v>
      </c>
      <c r="O125" s="153">
        <v>0</v>
      </c>
      <c r="P125" s="153">
        <v>0</v>
      </c>
      <c r="Q125" s="153">
        <v>0</v>
      </c>
    </row>
    <row r="126" spans="1:17" x14ac:dyDescent="0.25">
      <c r="A126" s="154" t="s">
        <v>125</v>
      </c>
      <c r="B126" s="153">
        <v>0</v>
      </c>
      <c r="C126" s="153">
        <v>0</v>
      </c>
      <c r="D126" s="153">
        <v>0</v>
      </c>
      <c r="E126" s="153">
        <v>0</v>
      </c>
      <c r="F126" s="153">
        <v>0</v>
      </c>
      <c r="G126" s="153">
        <v>0</v>
      </c>
      <c r="H126" s="153">
        <v>0</v>
      </c>
      <c r="I126" s="153">
        <v>0</v>
      </c>
      <c r="J126" s="153">
        <v>0</v>
      </c>
      <c r="K126" s="153">
        <v>0</v>
      </c>
      <c r="L126" s="153">
        <v>0</v>
      </c>
      <c r="M126" s="153">
        <v>0</v>
      </c>
      <c r="N126" s="153">
        <v>0</v>
      </c>
      <c r="O126" s="153">
        <v>0</v>
      </c>
      <c r="P126" s="153">
        <v>0</v>
      </c>
      <c r="Q126" s="153">
        <v>0</v>
      </c>
    </row>
    <row r="127" spans="1:17" x14ac:dyDescent="0.25">
      <c r="A127" s="154" t="s">
        <v>29</v>
      </c>
      <c r="B127" s="153">
        <v>0</v>
      </c>
      <c r="C127" s="153">
        <v>0</v>
      </c>
      <c r="D127" s="153">
        <v>0</v>
      </c>
      <c r="E127" s="153">
        <v>0</v>
      </c>
      <c r="F127" s="153">
        <v>0</v>
      </c>
      <c r="G127" s="153">
        <v>0</v>
      </c>
      <c r="H127" s="153">
        <v>0</v>
      </c>
      <c r="I127" s="153">
        <v>0</v>
      </c>
      <c r="J127" s="153">
        <v>0</v>
      </c>
      <c r="K127" s="153">
        <v>0</v>
      </c>
      <c r="L127" s="153">
        <v>0</v>
      </c>
      <c r="M127" s="153">
        <v>0</v>
      </c>
      <c r="N127" s="153">
        <v>0</v>
      </c>
      <c r="O127" s="153">
        <v>0</v>
      </c>
      <c r="P127" s="153">
        <v>0</v>
      </c>
      <c r="Q127" s="153">
        <v>0</v>
      </c>
    </row>
    <row r="128" spans="1:17" x14ac:dyDescent="0.25">
      <c r="A128" s="154" t="s">
        <v>26</v>
      </c>
      <c r="B128" s="153">
        <v>0</v>
      </c>
      <c r="C128" s="153">
        <v>0</v>
      </c>
      <c r="D128" s="153">
        <v>0</v>
      </c>
      <c r="E128" s="153">
        <v>0</v>
      </c>
      <c r="F128" s="153">
        <v>0</v>
      </c>
      <c r="G128" s="153">
        <v>0</v>
      </c>
      <c r="H128" s="153">
        <v>0</v>
      </c>
      <c r="I128" s="153">
        <v>0</v>
      </c>
      <c r="J128" s="153">
        <v>0</v>
      </c>
      <c r="K128" s="153">
        <v>0</v>
      </c>
      <c r="L128" s="153">
        <v>0</v>
      </c>
      <c r="M128" s="153">
        <v>0</v>
      </c>
      <c r="N128" s="153">
        <v>0</v>
      </c>
      <c r="O128" s="153">
        <v>0</v>
      </c>
      <c r="P128" s="153">
        <v>0</v>
      </c>
      <c r="Q128" s="153">
        <v>0</v>
      </c>
    </row>
    <row r="129" spans="1:17" x14ac:dyDescent="0.25">
      <c r="A129" s="152" t="s">
        <v>158</v>
      </c>
      <c r="B129" s="151">
        <v>0</v>
      </c>
      <c r="C129" s="151">
        <v>0</v>
      </c>
      <c r="D129" s="151">
        <v>0</v>
      </c>
      <c r="E129" s="151">
        <v>0</v>
      </c>
      <c r="F129" s="151">
        <v>0</v>
      </c>
      <c r="G129" s="151">
        <v>0</v>
      </c>
      <c r="H129" s="151">
        <v>0</v>
      </c>
      <c r="I129" s="151">
        <v>0</v>
      </c>
      <c r="J129" s="151">
        <v>0</v>
      </c>
      <c r="K129" s="151">
        <v>0</v>
      </c>
      <c r="L129" s="151">
        <v>0</v>
      </c>
      <c r="M129" s="151">
        <v>0</v>
      </c>
      <c r="N129" s="151">
        <v>0</v>
      </c>
      <c r="O129" s="151">
        <v>0</v>
      </c>
      <c r="P129" s="151">
        <v>0</v>
      </c>
      <c r="Q129" s="151">
        <v>0</v>
      </c>
    </row>
    <row r="130" spans="1:17" x14ac:dyDescent="0.25">
      <c r="A130" s="156" t="s">
        <v>145</v>
      </c>
      <c r="B130" s="206">
        <v>0</v>
      </c>
      <c r="C130" s="206">
        <v>0</v>
      </c>
      <c r="D130" s="206">
        <v>0</v>
      </c>
      <c r="E130" s="206">
        <v>0</v>
      </c>
      <c r="F130" s="206">
        <v>0</v>
      </c>
      <c r="G130" s="206">
        <v>0</v>
      </c>
      <c r="H130" s="206">
        <v>0</v>
      </c>
      <c r="I130" s="206">
        <v>0</v>
      </c>
      <c r="J130" s="206">
        <v>0</v>
      </c>
      <c r="K130" s="206">
        <v>0</v>
      </c>
      <c r="L130" s="206">
        <v>0</v>
      </c>
      <c r="M130" s="206">
        <v>0</v>
      </c>
      <c r="N130" s="206">
        <v>0</v>
      </c>
      <c r="O130" s="206">
        <v>0</v>
      </c>
      <c r="P130" s="206">
        <v>0</v>
      </c>
      <c r="Q130" s="206">
        <v>0</v>
      </c>
    </row>
    <row r="131" spans="1:17" x14ac:dyDescent="0.25">
      <c r="A131" s="152" t="s">
        <v>157</v>
      </c>
      <c r="B131" s="151">
        <v>0</v>
      </c>
      <c r="C131" s="151">
        <v>0</v>
      </c>
      <c r="D131" s="151">
        <v>0</v>
      </c>
      <c r="E131" s="151">
        <v>0</v>
      </c>
      <c r="F131" s="151">
        <v>0</v>
      </c>
      <c r="G131" s="151">
        <v>0</v>
      </c>
      <c r="H131" s="151">
        <v>0</v>
      </c>
      <c r="I131" s="151">
        <v>0</v>
      </c>
      <c r="J131" s="151">
        <v>0</v>
      </c>
      <c r="K131" s="151">
        <v>0</v>
      </c>
      <c r="L131" s="151">
        <v>0</v>
      </c>
      <c r="M131" s="151">
        <v>0</v>
      </c>
      <c r="N131" s="151">
        <v>0</v>
      </c>
      <c r="O131" s="151">
        <v>0</v>
      </c>
      <c r="P131" s="151">
        <v>0</v>
      </c>
      <c r="Q131" s="151">
        <v>0</v>
      </c>
    </row>
    <row r="132" spans="1:17" x14ac:dyDescent="0.25">
      <c r="A132" s="154" t="s">
        <v>30</v>
      </c>
      <c r="B132" s="205">
        <v>0</v>
      </c>
      <c r="C132" s="205">
        <v>0</v>
      </c>
      <c r="D132" s="205">
        <v>0</v>
      </c>
      <c r="E132" s="205">
        <v>0</v>
      </c>
      <c r="F132" s="205">
        <v>0</v>
      </c>
      <c r="G132" s="205">
        <v>0</v>
      </c>
      <c r="H132" s="205">
        <v>0</v>
      </c>
      <c r="I132" s="205">
        <v>0</v>
      </c>
      <c r="J132" s="205">
        <v>0</v>
      </c>
      <c r="K132" s="205">
        <v>0</v>
      </c>
      <c r="L132" s="205">
        <v>0</v>
      </c>
      <c r="M132" s="205">
        <v>0</v>
      </c>
      <c r="N132" s="205">
        <v>0</v>
      </c>
      <c r="O132" s="205">
        <v>0</v>
      </c>
      <c r="P132" s="205">
        <v>0</v>
      </c>
      <c r="Q132" s="205">
        <v>0</v>
      </c>
    </row>
    <row r="133" spans="1:17" x14ac:dyDescent="0.25">
      <c r="A133" s="154" t="s">
        <v>125</v>
      </c>
      <c r="B133" s="205">
        <v>0</v>
      </c>
      <c r="C133" s="205">
        <v>0</v>
      </c>
      <c r="D133" s="205">
        <v>0</v>
      </c>
      <c r="E133" s="205">
        <v>0</v>
      </c>
      <c r="F133" s="205">
        <v>0</v>
      </c>
      <c r="G133" s="205">
        <v>0</v>
      </c>
      <c r="H133" s="205">
        <v>0</v>
      </c>
      <c r="I133" s="205">
        <v>0</v>
      </c>
      <c r="J133" s="205">
        <v>0</v>
      </c>
      <c r="K133" s="205">
        <v>0</v>
      </c>
      <c r="L133" s="205">
        <v>0</v>
      </c>
      <c r="M133" s="205">
        <v>0</v>
      </c>
      <c r="N133" s="205">
        <v>0</v>
      </c>
      <c r="O133" s="205">
        <v>0</v>
      </c>
      <c r="P133" s="205">
        <v>0</v>
      </c>
      <c r="Q133" s="205">
        <v>0</v>
      </c>
    </row>
    <row r="134" spans="1:17" x14ac:dyDescent="0.25">
      <c r="A134" s="154" t="s">
        <v>29</v>
      </c>
      <c r="B134" s="205">
        <v>0</v>
      </c>
      <c r="C134" s="205">
        <v>0</v>
      </c>
      <c r="D134" s="205">
        <v>0</v>
      </c>
      <c r="E134" s="205">
        <v>0</v>
      </c>
      <c r="F134" s="205">
        <v>0</v>
      </c>
      <c r="G134" s="205">
        <v>0</v>
      </c>
      <c r="H134" s="205">
        <v>0</v>
      </c>
      <c r="I134" s="205">
        <v>0</v>
      </c>
      <c r="J134" s="205">
        <v>0</v>
      </c>
      <c r="K134" s="205">
        <v>0</v>
      </c>
      <c r="L134" s="205">
        <v>0</v>
      </c>
      <c r="M134" s="205">
        <v>0</v>
      </c>
      <c r="N134" s="205">
        <v>0</v>
      </c>
      <c r="O134" s="205">
        <v>0</v>
      </c>
      <c r="P134" s="205">
        <v>0</v>
      </c>
      <c r="Q134" s="205">
        <v>0</v>
      </c>
    </row>
    <row r="135" spans="1:17" x14ac:dyDescent="0.25">
      <c r="A135" s="154" t="s">
        <v>26</v>
      </c>
      <c r="B135" s="205">
        <v>0</v>
      </c>
      <c r="C135" s="205">
        <v>0</v>
      </c>
      <c r="D135" s="205">
        <v>0</v>
      </c>
      <c r="E135" s="205">
        <v>0</v>
      </c>
      <c r="F135" s="205">
        <v>0</v>
      </c>
      <c r="G135" s="205">
        <v>0</v>
      </c>
      <c r="H135" s="205">
        <v>0</v>
      </c>
      <c r="I135" s="205">
        <v>0</v>
      </c>
      <c r="J135" s="205">
        <v>0</v>
      </c>
      <c r="K135" s="205">
        <v>0</v>
      </c>
      <c r="L135" s="205">
        <v>0</v>
      </c>
      <c r="M135" s="205">
        <v>0</v>
      </c>
      <c r="N135" s="205">
        <v>0</v>
      </c>
      <c r="O135" s="205">
        <v>0</v>
      </c>
      <c r="P135" s="205">
        <v>0</v>
      </c>
      <c r="Q135" s="205">
        <v>0</v>
      </c>
    </row>
    <row r="136" spans="1:17" x14ac:dyDescent="0.25">
      <c r="A136" s="152" t="s">
        <v>156</v>
      </c>
      <c r="B136" s="151">
        <v>0</v>
      </c>
      <c r="C136" s="151">
        <v>0</v>
      </c>
      <c r="D136" s="151">
        <v>0</v>
      </c>
      <c r="E136" s="151">
        <v>0</v>
      </c>
      <c r="F136" s="151">
        <v>0</v>
      </c>
      <c r="G136" s="151">
        <v>0</v>
      </c>
      <c r="H136" s="151">
        <v>0</v>
      </c>
      <c r="I136" s="151">
        <v>0</v>
      </c>
      <c r="J136" s="151">
        <v>0</v>
      </c>
      <c r="K136" s="151">
        <v>0</v>
      </c>
      <c r="L136" s="151">
        <v>0</v>
      </c>
      <c r="M136" s="151">
        <v>0</v>
      </c>
      <c r="N136" s="151">
        <v>0</v>
      </c>
      <c r="O136" s="151">
        <v>0</v>
      </c>
      <c r="P136" s="151">
        <v>0</v>
      </c>
      <c r="Q136" s="151">
        <v>0</v>
      </c>
    </row>
    <row r="137" spans="1:17" x14ac:dyDescent="0.25">
      <c r="A137" s="156" t="s">
        <v>144</v>
      </c>
      <c r="B137" s="204">
        <v>0</v>
      </c>
      <c r="C137" s="204">
        <v>0</v>
      </c>
      <c r="D137" s="204">
        <v>0</v>
      </c>
      <c r="E137" s="204">
        <v>0</v>
      </c>
      <c r="F137" s="204">
        <v>0</v>
      </c>
      <c r="G137" s="204">
        <v>0</v>
      </c>
      <c r="H137" s="204">
        <v>0</v>
      </c>
      <c r="I137" s="204">
        <v>0</v>
      </c>
      <c r="J137" s="204">
        <v>0</v>
      </c>
      <c r="K137" s="204">
        <v>0</v>
      </c>
      <c r="L137" s="204">
        <v>0</v>
      </c>
      <c r="M137" s="204">
        <v>0</v>
      </c>
      <c r="N137" s="204">
        <v>0</v>
      </c>
      <c r="O137" s="204">
        <v>0</v>
      </c>
      <c r="P137" s="204">
        <v>0</v>
      </c>
      <c r="Q137" s="204">
        <v>0</v>
      </c>
    </row>
    <row r="138" spans="1:17" x14ac:dyDescent="0.25">
      <c r="A138" s="152" t="s">
        <v>155</v>
      </c>
      <c r="B138" s="151">
        <v>0</v>
      </c>
      <c r="C138" s="151">
        <v>0</v>
      </c>
      <c r="D138" s="151">
        <v>0</v>
      </c>
      <c r="E138" s="151">
        <v>0</v>
      </c>
      <c r="F138" s="151">
        <v>0</v>
      </c>
      <c r="G138" s="151">
        <v>0</v>
      </c>
      <c r="H138" s="151">
        <v>0</v>
      </c>
      <c r="I138" s="151">
        <v>0</v>
      </c>
      <c r="J138" s="151">
        <v>0</v>
      </c>
      <c r="K138" s="151">
        <v>0</v>
      </c>
      <c r="L138" s="151">
        <v>0</v>
      </c>
      <c r="M138" s="151">
        <v>0</v>
      </c>
      <c r="N138" s="151">
        <v>0</v>
      </c>
      <c r="O138" s="151">
        <v>0</v>
      </c>
      <c r="P138" s="151">
        <v>0</v>
      </c>
      <c r="Q138" s="151">
        <v>0</v>
      </c>
    </row>
    <row r="139" spans="1:17" x14ac:dyDescent="0.25">
      <c r="A139" s="154" t="s">
        <v>30</v>
      </c>
      <c r="B139" s="153">
        <v>0</v>
      </c>
      <c r="C139" s="153">
        <v>0</v>
      </c>
      <c r="D139" s="153">
        <v>0</v>
      </c>
      <c r="E139" s="153">
        <v>0</v>
      </c>
      <c r="F139" s="153">
        <v>0</v>
      </c>
      <c r="G139" s="153">
        <v>0</v>
      </c>
      <c r="H139" s="153">
        <v>0</v>
      </c>
      <c r="I139" s="153">
        <v>0</v>
      </c>
      <c r="J139" s="153">
        <v>0</v>
      </c>
      <c r="K139" s="153">
        <v>0</v>
      </c>
      <c r="L139" s="153">
        <v>0</v>
      </c>
      <c r="M139" s="153">
        <v>0</v>
      </c>
      <c r="N139" s="153">
        <v>0</v>
      </c>
      <c r="O139" s="153">
        <v>0</v>
      </c>
      <c r="P139" s="153">
        <v>0</v>
      </c>
      <c r="Q139" s="153">
        <v>0</v>
      </c>
    </row>
    <row r="140" spans="1:17" x14ac:dyDescent="0.25">
      <c r="A140" s="154" t="s">
        <v>125</v>
      </c>
      <c r="B140" s="153">
        <v>0</v>
      </c>
      <c r="C140" s="153">
        <v>0</v>
      </c>
      <c r="D140" s="153">
        <v>0</v>
      </c>
      <c r="E140" s="153">
        <v>0</v>
      </c>
      <c r="F140" s="153">
        <v>0</v>
      </c>
      <c r="G140" s="153">
        <v>0</v>
      </c>
      <c r="H140" s="153">
        <v>0</v>
      </c>
      <c r="I140" s="153">
        <v>0</v>
      </c>
      <c r="J140" s="153">
        <v>0</v>
      </c>
      <c r="K140" s="153">
        <v>0</v>
      </c>
      <c r="L140" s="153">
        <v>0</v>
      </c>
      <c r="M140" s="153">
        <v>0</v>
      </c>
      <c r="N140" s="153">
        <v>0</v>
      </c>
      <c r="O140" s="153">
        <v>0</v>
      </c>
      <c r="P140" s="153">
        <v>0</v>
      </c>
      <c r="Q140" s="153">
        <v>0</v>
      </c>
    </row>
    <row r="141" spans="1:17" x14ac:dyDescent="0.25">
      <c r="A141" s="154" t="s">
        <v>26</v>
      </c>
      <c r="B141" s="153">
        <v>0</v>
      </c>
      <c r="C141" s="153">
        <v>0</v>
      </c>
      <c r="D141" s="153">
        <v>0</v>
      </c>
      <c r="E141" s="153">
        <v>0</v>
      </c>
      <c r="F141" s="153">
        <v>0</v>
      </c>
      <c r="G141" s="153">
        <v>0</v>
      </c>
      <c r="H141" s="153">
        <v>0</v>
      </c>
      <c r="I141" s="153">
        <v>0</v>
      </c>
      <c r="J141" s="153">
        <v>0</v>
      </c>
      <c r="K141" s="153">
        <v>0</v>
      </c>
      <c r="L141" s="153">
        <v>0</v>
      </c>
      <c r="M141" s="153">
        <v>0</v>
      </c>
      <c r="N141" s="153">
        <v>0</v>
      </c>
      <c r="O141" s="153">
        <v>0</v>
      </c>
      <c r="P141" s="153">
        <v>0</v>
      </c>
      <c r="Q141" s="153">
        <v>0</v>
      </c>
    </row>
    <row r="142" spans="1:17" x14ac:dyDescent="0.25">
      <c r="A142" s="152" t="s">
        <v>154</v>
      </c>
      <c r="B142" s="151">
        <v>0</v>
      </c>
      <c r="C142" s="151">
        <v>0</v>
      </c>
      <c r="D142" s="151">
        <v>0</v>
      </c>
      <c r="E142" s="151">
        <v>0</v>
      </c>
      <c r="F142" s="151">
        <v>0</v>
      </c>
      <c r="G142" s="151">
        <v>0</v>
      </c>
      <c r="H142" s="151">
        <v>0</v>
      </c>
      <c r="I142" s="151">
        <v>0</v>
      </c>
      <c r="J142" s="151">
        <v>0</v>
      </c>
      <c r="K142" s="151">
        <v>0</v>
      </c>
      <c r="L142" s="151">
        <v>0</v>
      </c>
      <c r="M142" s="151">
        <v>0</v>
      </c>
      <c r="N142" s="151">
        <v>0</v>
      </c>
      <c r="O142" s="151">
        <v>0</v>
      </c>
      <c r="P142" s="151">
        <v>0</v>
      </c>
      <c r="Q142" s="151">
        <v>0</v>
      </c>
    </row>
    <row r="143" spans="1:17" x14ac:dyDescent="0.25">
      <c r="A143" s="150" t="s">
        <v>33</v>
      </c>
      <c r="B143" s="87">
        <v>0</v>
      </c>
      <c r="C143" s="87">
        <v>0</v>
      </c>
      <c r="D143" s="87">
        <v>0</v>
      </c>
      <c r="E143" s="87">
        <v>0</v>
      </c>
      <c r="F143" s="87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  <c r="L143" s="87">
        <v>0</v>
      </c>
      <c r="M143" s="87">
        <v>0</v>
      </c>
      <c r="N143" s="87">
        <v>0</v>
      </c>
      <c r="O143" s="87">
        <v>0</v>
      </c>
      <c r="P143" s="87">
        <v>0</v>
      </c>
      <c r="Q143" s="87">
        <v>0</v>
      </c>
    </row>
    <row r="144" spans="1:17" x14ac:dyDescent="0.25">
      <c r="A144" s="150" t="s">
        <v>31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  <c r="Q144" s="87">
        <v>0</v>
      </c>
    </row>
    <row r="145" spans="1:17" x14ac:dyDescent="0.25">
      <c r="A145" s="150" t="s">
        <v>30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0</v>
      </c>
      <c r="I145" s="87">
        <v>0</v>
      </c>
      <c r="J145" s="87">
        <v>0</v>
      </c>
      <c r="K145" s="87">
        <v>0</v>
      </c>
      <c r="L145" s="87">
        <v>0</v>
      </c>
      <c r="M145" s="87">
        <v>0</v>
      </c>
      <c r="N145" s="87">
        <v>0</v>
      </c>
      <c r="O145" s="87">
        <v>0</v>
      </c>
      <c r="P145" s="87">
        <v>0</v>
      </c>
      <c r="Q145" s="87">
        <v>0</v>
      </c>
    </row>
    <row r="146" spans="1:17" x14ac:dyDescent="0.25">
      <c r="A146" s="150" t="s">
        <v>125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  <c r="Q146" s="87">
        <v>0</v>
      </c>
    </row>
    <row r="147" spans="1:17" x14ac:dyDescent="0.25">
      <c r="A147" s="150" t="s">
        <v>29</v>
      </c>
      <c r="B147" s="87">
        <v>0</v>
      </c>
      <c r="C147" s="87">
        <v>0</v>
      </c>
      <c r="D147" s="87">
        <v>0</v>
      </c>
      <c r="E147" s="87">
        <v>0</v>
      </c>
      <c r="F147" s="87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  <c r="Q147" s="87">
        <v>0</v>
      </c>
    </row>
    <row r="148" spans="1:17" x14ac:dyDescent="0.25">
      <c r="A148" s="150" t="s">
        <v>28</v>
      </c>
      <c r="B148" s="87">
        <v>0</v>
      </c>
      <c r="C148" s="87">
        <v>0</v>
      </c>
      <c r="D148" s="87">
        <v>0</v>
      </c>
      <c r="E148" s="87">
        <v>0</v>
      </c>
      <c r="F148" s="87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  <c r="L148" s="87">
        <v>0</v>
      </c>
      <c r="M148" s="87">
        <v>0</v>
      </c>
      <c r="N148" s="87">
        <v>0</v>
      </c>
      <c r="O148" s="87">
        <v>0</v>
      </c>
      <c r="P148" s="87">
        <v>0</v>
      </c>
      <c r="Q148" s="87">
        <v>0</v>
      </c>
    </row>
    <row r="149" spans="1:17" x14ac:dyDescent="0.25">
      <c r="A149" s="150" t="s">
        <v>26</v>
      </c>
      <c r="B149" s="87">
        <v>0</v>
      </c>
      <c r="C149" s="87">
        <v>0</v>
      </c>
      <c r="D149" s="87">
        <v>0</v>
      </c>
      <c r="E149" s="87">
        <v>0</v>
      </c>
      <c r="F149" s="87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</v>
      </c>
    </row>
    <row r="150" spans="1:17" x14ac:dyDescent="0.25">
      <c r="A150" s="150" t="s">
        <v>25</v>
      </c>
      <c r="B150" s="87">
        <v>0</v>
      </c>
      <c r="C150" s="87">
        <v>0</v>
      </c>
      <c r="D150" s="87">
        <v>0</v>
      </c>
      <c r="E150" s="87">
        <v>0</v>
      </c>
      <c r="F150" s="87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  <c r="L150" s="87">
        <v>0</v>
      </c>
      <c r="M150" s="87">
        <v>0</v>
      </c>
      <c r="N150" s="87">
        <v>0</v>
      </c>
      <c r="O150" s="87">
        <v>0</v>
      </c>
      <c r="P150" s="87">
        <v>0</v>
      </c>
      <c r="Q150" s="87">
        <v>0</v>
      </c>
    </row>
    <row r="151" spans="1:17" x14ac:dyDescent="0.25">
      <c r="A151" s="150" t="s">
        <v>86</v>
      </c>
      <c r="B151" s="87">
        <v>0</v>
      </c>
      <c r="C151" s="87">
        <v>0</v>
      </c>
      <c r="D151" s="87">
        <v>0</v>
      </c>
      <c r="E151" s="87">
        <v>0</v>
      </c>
      <c r="F151" s="87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  <c r="Q151" s="87">
        <v>0</v>
      </c>
    </row>
    <row r="152" spans="1:17" x14ac:dyDescent="0.25">
      <c r="A152" s="150" t="s">
        <v>22</v>
      </c>
      <c r="B152" s="87">
        <v>0</v>
      </c>
      <c r="C152" s="87">
        <v>0</v>
      </c>
      <c r="D152" s="87">
        <v>0</v>
      </c>
      <c r="E152" s="87">
        <v>0</v>
      </c>
      <c r="F152" s="87">
        <v>0</v>
      </c>
      <c r="G152" s="87">
        <v>0</v>
      </c>
      <c r="H152" s="87">
        <v>0</v>
      </c>
      <c r="I152" s="87">
        <v>0</v>
      </c>
      <c r="J152" s="87">
        <v>0</v>
      </c>
      <c r="K152" s="87">
        <v>0</v>
      </c>
      <c r="L152" s="87">
        <v>0</v>
      </c>
      <c r="M152" s="87">
        <v>0</v>
      </c>
      <c r="N152" s="87">
        <v>0</v>
      </c>
      <c r="O152" s="87">
        <v>0</v>
      </c>
      <c r="P152" s="87">
        <v>0</v>
      </c>
      <c r="Q152" s="87">
        <v>0</v>
      </c>
    </row>
    <row r="153" spans="1:17" x14ac:dyDescent="0.25">
      <c r="A153" s="149" t="s">
        <v>153</v>
      </c>
      <c r="B153" s="148">
        <v>0</v>
      </c>
      <c r="C153" s="148">
        <v>0</v>
      </c>
      <c r="D153" s="148">
        <v>0</v>
      </c>
      <c r="E153" s="148">
        <v>0</v>
      </c>
      <c r="F153" s="148">
        <v>0</v>
      </c>
      <c r="G153" s="148">
        <v>0</v>
      </c>
      <c r="H153" s="148">
        <v>0</v>
      </c>
      <c r="I153" s="148">
        <v>0</v>
      </c>
      <c r="J153" s="148">
        <v>0</v>
      </c>
      <c r="K153" s="148">
        <v>0</v>
      </c>
      <c r="L153" s="148">
        <v>0</v>
      </c>
      <c r="M153" s="148">
        <v>0</v>
      </c>
      <c r="N153" s="148">
        <v>0</v>
      </c>
      <c r="O153" s="148">
        <v>0</v>
      </c>
      <c r="P153" s="148">
        <v>0</v>
      </c>
      <c r="Q153" s="148">
        <v>0</v>
      </c>
    </row>
    <row r="154" spans="1:17" hidden="1" x14ac:dyDescent="0.25">
      <c r="A154" s="195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</row>
    <row r="155" spans="1:17" x14ac:dyDescent="0.25">
      <c r="A155" s="195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</row>
    <row r="156" spans="1:17" ht="12.75" x14ac:dyDescent="0.25">
      <c r="A156" s="98" t="s">
        <v>129</v>
      </c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</row>
    <row r="157" spans="1:17" x14ac:dyDescent="0.25">
      <c r="A157" s="164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</row>
    <row r="158" spans="1:17" x14ac:dyDescent="0.25">
      <c r="A158" s="78" t="s">
        <v>44</v>
      </c>
      <c r="B158" s="77">
        <f t="shared" ref="B158:Q158" si="0">SUM(B$159:B$165)</f>
        <v>0</v>
      </c>
      <c r="C158" s="77">
        <f t="shared" si="0"/>
        <v>0</v>
      </c>
      <c r="D158" s="77">
        <f t="shared" si="0"/>
        <v>0</v>
      </c>
      <c r="E158" s="77">
        <f t="shared" si="0"/>
        <v>0</v>
      </c>
      <c r="F158" s="77">
        <f t="shared" si="0"/>
        <v>0</v>
      </c>
      <c r="G158" s="77">
        <f t="shared" si="0"/>
        <v>0</v>
      </c>
      <c r="H158" s="77">
        <f t="shared" si="0"/>
        <v>0</v>
      </c>
      <c r="I158" s="77">
        <f t="shared" si="0"/>
        <v>0</v>
      </c>
      <c r="J158" s="77">
        <f t="shared" si="0"/>
        <v>0</v>
      </c>
      <c r="K158" s="77">
        <f t="shared" si="0"/>
        <v>0</v>
      </c>
      <c r="L158" s="77">
        <f t="shared" si="0"/>
        <v>0</v>
      </c>
      <c r="M158" s="77">
        <f t="shared" si="0"/>
        <v>0</v>
      </c>
      <c r="N158" s="77">
        <f t="shared" si="0"/>
        <v>0</v>
      </c>
      <c r="O158" s="77">
        <f t="shared" si="0"/>
        <v>0</v>
      </c>
      <c r="P158" s="77">
        <f t="shared" si="0"/>
        <v>0</v>
      </c>
      <c r="Q158" s="77">
        <f t="shared" si="0"/>
        <v>0</v>
      </c>
    </row>
    <row r="159" spans="1:17" x14ac:dyDescent="0.25">
      <c r="A159" s="132" t="s">
        <v>83</v>
      </c>
      <c r="B159" s="203">
        <f t="shared" ref="B159:Q159" si="1">IF(B$6=0,0,B$6/B$5)</f>
        <v>0</v>
      </c>
      <c r="C159" s="203">
        <f t="shared" si="1"/>
        <v>0</v>
      </c>
      <c r="D159" s="203">
        <f t="shared" si="1"/>
        <v>0</v>
      </c>
      <c r="E159" s="203">
        <f t="shared" si="1"/>
        <v>0</v>
      </c>
      <c r="F159" s="203">
        <f t="shared" si="1"/>
        <v>0</v>
      </c>
      <c r="G159" s="203">
        <f t="shared" si="1"/>
        <v>0</v>
      </c>
      <c r="H159" s="203">
        <f t="shared" si="1"/>
        <v>0</v>
      </c>
      <c r="I159" s="203">
        <f t="shared" si="1"/>
        <v>0</v>
      </c>
      <c r="J159" s="203">
        <f t="shared" si="1"/>
        <v>0</v>
      </c>
      <c r="K159" s="203">
        <f t="shared" si="1"/>
        <v>0</v>
      </c>
      <c r="L159" s="203">
        <f t="shared" si="1"/>
        <v>0</v>
      </c>
      <c r="M159" s="203">
        <f t="shared" si="1"/>
        <v>0</v>
      </c>
      <c r="N159" s="203">
        <f t="shared" si="1"/>
        <v>0</v>
      </c>
      <c r="O159" s="203">
        <f t="shared" si="1"/>
        <v>0</v>
      </c>
      <c r="P159" s="203">
        <f t="shared" si="1"/>
        <v>0</v>
      </c>
      <c r="Q159" s="203">
        <f t="shared" si="1"/>
        <v>0</v>
      </c>
    </row>
    <row r="160" spans="1:17" x14ac:dyDescent="0.25">
      <c r="A160" s="76" t="s">
        <v>82</v>
      </c>
      <c r="B160" s="202">
        <f t="shared" ref="B160:Q160" si="2">IF(B$7=0,0,B$7/B$5)</f>
        <v>0</v>
      </c>
      <c r="C160" s="202">
        <f t="shared" si="2"/>
        <v>0</v>
      </c>
      <c r="D160" s="202">
        <f t="shared" si="2"/>
        <v>0</v>
      </c>
      <c r="E160" s="202">
        <f t="shared" si="2"/>
        <v>0</v>
      </c>
      <c r="F160" s="202">
        <f t="shared" si="2"/>
        <v>0</v>
      </c>
      <c r="G160" s="202">
        <f t="shared" si="2"/>
        <v>0</v>
      </c>
      <c r="H160" s="202">
        <f t="shared" si="2"/>
        <v>0</v>
      </c>
      <c r="I160" s="202">
        <f t="shared" si="2"/>
        <v>0</v>
      </c>
      <c r="J160" s="202">
        <f t="shared" si="2"/>
        <v>0</v>
      </c>
      <c r="K160" s="202">
        <f t="shared" si="2"/>
        <v>0</v>
      </c>
      <c r="L160" s="202">
        <f t="shared" si="2"/>
        <v>0</v>
      </c>
      <c r="M160" s="202">
        <f t="shared" si="2"/>
        <v>0</v>
      </c>
      <c r="N160" s="202">
        <f t="shared" si="2"/>
        <v>0</v>
      </c>
      <c r="O160" s="202">
        <f t="shared" si="2"/>
        <v>0</v>
      </c>
      <c r="P160" s="202">
        <f t="shared" si="2"/>
        <v>0</v>
      </c>
      <c r="Q160" s="202">
        <f t="shared" si="2"/>
        <v>0</v>
      </c>
    </row>
    <row r="161" spans="1:17" x14ac:dyDescent="0.25">
      <c r="A161" s="76" t="s">
        <v>81</v>
      </c>
      <c r="B161" s="202">
        <f t="shared" ref="B161:Q161" si="3">IF(B$8=0,0,B$8/B$5)</f>
        <v>0</v>
      </c>
      <c r="C161" s="202">
        <f t="shared" si="3"/>
        <v>0</v>
      </c>
      <c r="D161" s="202">
        <f t="shared" si="3"/>
        <v>0</v>
      </c>
      <c r="E161" s="202">
        <f t="shared" si="3"/>
        <v>0</v>
      </c>
      <c r="F161" s="202">
        <f t="shared" si="3"/>
        <v>0</v>
      </c>
      <c r="G161" s="202">
        <f t="shared" si="3"/>
        <v>0</v>
      </c>
      <c r="H161" s="202">
        <f t="shared" si="3"/>
        <v>0</v>
      </c>
      <c r="I161" s="202">
        <f t="shared" si="3"/>
        <v>0</v>
      </c>
      <c r="J161" s="202">
        <f t="shared" si="3"/>
        <v>0</v>
      </c>
      <c r="K161" s="202">
        <f t="shared" si="3"/>
        <v>0</v>
      </c>
      <c r="L161" s="202">
        <f t="shared" si="3"/>
        <v>0</v>
      </c>
      <c r="M161" s="202">
        <f t="shared" si="3"/>
        <v>0</v>
      </c>
      <c r="N161" s="202">
        <f t="shared" si="3"/>
        <v>0</v>
      </c>
      <c r="O161" s="202">
        <f t="shared" si="3"/>
        <v>0</v>
      </c>
      <c r="P161" s="202">
        <f t="shared" si="3"/>
        <v>0</v>
      </c>
      <c r="Q161" s="202">
        <f t="shared" si="3"/>
        <v>0</v>
      </c>
    </row>
    <row r="162" spans="1:17" x14ac:dyDescent="0.25">
      <c r="A162" s="76" t="s">
        <v>80</v>
      </c>
      <c r="B162" s="202">
        <f t="shared" ref="B162:Q162" si="4">IF(B$9=0,0,B$9/B$5)</f>
        <v>0</v>
      </c>
      <c r="C162" s="202">
        <f t="shared" si="4"/>
        <v>0</v>
      </c>
      <c r="D162" s="202">
        <f t="shared" si="4"/>
        <v>0</v>
      </c>
      <c r="E162" s="202">
        <f t="shared" si="4"/>
        <v>0</v>
      </c>
      <c r="F162" s="202">
        <f t="shared" si="4"/>
        <v>0</v>
      </c>
      <c r="G162" s="202">
        <f t="shared" si="4"/>
        <v>0</v>
      </c>
      <c r="H162" s="202">
        <f t="shared" si="4"/>
        <v>0</v>
      </c>
      <c r="I162" s="202">
        <f t="shared" si="4"/>
        <v>0</v>
      </c>
      <c r="J162" s="202">
        <f t="shared" si="4"/>
        <v>0</v>
      </c>
      <c r="K162" s="202">
        <f t="shared" si="4"/>
        <v>0</v>
      </c>
      <c r="L162" s="202">
        <f t="shared" si="4"/>
        <v>0</v>
      </c>
      <c r="M162" s="202">
        <f t="shared" si="4"/>
        <v>0</v>
      </c>
      <c r="N162" s="202">
        <f t="shared" si="4"/>
        <v>0</v>
      </c>
      <c r="O162" s="202">
        <f t="shared" si="4"/>
        <v>0</v>
      </c>
      <c r="P162" s="202">
        <f t="shared" si="4"/>
        <v>0</v>
      </c>
      <c r="Q162" s="202">
        <f t="shared" si="4"/>
        <v>0</v>
      </c>
    </row>
    <row r="163" spans="1:17" x14ac:dyDescent="0.25">
      <c r="A163" s="129" t="s">
        <v>79</v>
      </c>
      <c r="B163" s="201">
        <f t="shared" ref="B163:Q163" si="5">IF(B$10=0,0,B$10/B$5)</f>
        <v>0</v>
      </c>
      <c r="C163" s="201">
        <f t="shared" si="5"/>
        <v>0</v>
      </c>
      <c r="D163" s="201">
        <f t="shared" si="5"/>
        <v>0</v>
      </c>
      <c r="E163" s="201">
        <f t="shared" si="5"/>
        <v>0</v>
      </c>
      <c r="F163" s="201">
        <f t="shared" si="5"/>
        <v>0</v>
      </c>
      <c r="G163" s="201">
        <f t="shared" si="5"/>
        <v>0</v>
      </c>
      <c r="H163" s="201">
        <f t="shared" si="5"/>
        <v>0</v>
      </c>
      <c r="I163" s="201">
        <f t="shared" si="5"/>
        <v>0</v>
      </c>
      <c r="J163" s="201">
        <f t="shared" si="5"/>
        <v>0</v>
      </c>
      <c r="K163" s="201">
        <f t="shared" si="5"/>
        <v>0</v>
      </c>
      <c r="L163" s="201">
        <f t="shared" si="5"/>
        <v>0</v>
      </c>
      <c r="M163" s="201">
        <f t="shared" si="5"/>
        <v>0</v>
      </c>
      <c r="N163" s="201">
        <f t="shared" si="5"/>
        <v>0</v>
      </c>
      <c r="O163" s="201">
        <f t="shared" si="5"/>
        <v>0</v>
      </c>
      <c r="P163" s="201">
        <f t="shared" si="5"/>
        <v>0</v>
      </c>
      <c r="Q163" s="201">
        <f t="shared" si="5"/>
        <v>0</v>
      </c>
    </row>
    <row r="164" spans="1:17" x14ac:dyDescent="0.25">
      <c r="A164" s="127" t="s">
        <v>152</v>
      </c>
      <c r="B164" s="200">
        <f t="shared" ref="B164:Q164" si="6">IF(B$15=0,0,B$15/B$5)</f>
        <v>0</v>
      </c>
      <c r="C164" s="200">
        <f t="shared" si="6"/>
        <v>0</v>
      </c>
      <c r="D164" s="200">
        <f t="shared" si="6"/>
        <v>0</v>
      </c>
      <c r="E164" s="200">
        <f t="shared" si="6"/>
        <v>0</v>
      </c>
      <c r="F164" s="200">
        <f t="shared" si="6"/>
        <v>0</v>
      </c>
      <c r="G164" s="200">
        <f t="shared" si="6"/>
        <v>0</v>
      </c>
      <c r="H164" s="200">
        <f t="shared" si="6"/>
        <v>0</v>
      </c>
      <c r="I164" s="200">
        <f t="shared" si="6"/>
        <v>0</v>
      </c>
      <c r="J164" s="200">
        <f t="shared" si="6"/>
        <v>0</v>
      </c>
      <c r="K164" s="200">
        <f t="shared" si="6"/>
        <v>0</v>
      </c>
      <c r="L164" s="200">
        <f t="shared" si="6"/>
        <v>0</v>
      </c>
      <c r="M164" s="200">
        <f t="shared" si="6"/>
        <v>0</v>
      </c>
      <c r="N164" s="200">
        <f t="shared" si="6"/>
        <v>0</v>
      </c>
      <c r="O164" s="200">
        <f t="shared" si="6"/>
        <v>0</v>
      </c>
      <c r="P164" s="200">
        <f t="shared" si="6"/>
        <v>0</v>
      </c>
      <c r="Q164" s="200">
        <f t="shared" si="6"/>
        <v>0</v>
      </c>
    </row>
    <row r="165" spans="1:17" x14ac:dyDescent="0.25">
      <c r="A165" s="72" t="s">
        <v>151</v>
      </c>
      <c r="B165" s="71">
        <f t="shared" ref="B165:Q165" si="7">IF(B$26=0,0,B$26/B$5)</f>
        <v>0</v>
      </c>
      <c r="C165" s="71">
        <f t="shared" si="7"/>
        <v>0</v>
      </c>
      <c r="D165" s="71">
        <f t="shared" si="7"/>
        <v>0</v>
      </c>
      <c r="E165" s="71">
        <f t="shared" si="7"/>
        <v>0</v>
      </c>
      <c r="F165" s="71">
        <f t="shared" si="7"/>
        <v>0</v>
      </c>
      <c r="G165" s="71">
        <f t="shared" si="7"/>
        <v>0</v>
      </c>
      <c r="H165" s="71">
        <f t="shared" si="7"/>
        <v>0</v>
      </c>
      <c r="I165" s="71">
        <f t="shared" si="7"/>
        <v>0</v>
      </c>
      <c r="J165" s="71">
        <f t="shared" si="7"/>
        <v>0</v>
      </c>
      <c r="K165" s="71">
        <f t="shared" si="7"/>
        <v>0</v>
      </c>
      <c r="L165" s="71">
        <f t="shared" si="7"/>
        <v>0</v>
      </c>
      <c r="M165" s="71">
        <f t="shared" si="7"/>
        <v>0</v>
      </c>
      <c r="N165" s="71">
        <f t="shared" si="7"/>
        <v>0</v>
      </c>
      <c r="O165" s="71">
        <f t="shared" si="7"/>
        <v>0</v>
      </c>
      <c r="P165" s="71">
        <f t="shared" si="7"/>
        <v>0</v>
      </c>
      <c r="Q165" s="71">
        <f t="shared" si="7"/>
        <v>0</v>
      </c>
    </row>
    <row r="166" spans="1:17" x14ac:dyDescent="0.25">
      <c r="A166" s="196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</row>
    <row r="167" spans="1:17" x14ac:dyDescent="0.25">
      <c r="A167" s="78" t="s">
        <v>43</v>
      </c>
      <c r="B167" s="77">
        <f t="shared" ref="B167:Q167" si="8">SUM(B$168:B$173,B$175:B$176,B$178:B$180)</f>
        <v>0</v>
      </c>
      <c r="C167" s="77">
        <f t="shared" si="8"/>
        <v>0</v>
      </c>
      <c r="D167" s="77">
        <f t="shared" si="8"/>
        <v>0</v>
      </c>
      <c r="E167" s="77">
        <f t="shared" si="8"/>
        <v>0</v>
      </c>
      <c r="F167" s="77">
        <f t="shared" si="8"/>
        <v>0</v>
      </c>
      <c r="G167" s="77">
        <f t="shared" si="8"/>
        <v>0</v>
      </c>
      <c r="H167" s="77">
        <f t="shared" si="8"/>
        <v>0</v>
      </c>
      <c r="I167" s="77">
        <f t="shared" si="8"/>
        <v>0</v>
      </c>
      <c r="J167" s="77">
        <f t="shared" si="8"/>
        <v>0</v>
      </c>
      <c r="K167" s="77">
        <f t="shared" si="8"/>
        <v>0</v>
      </c>
      <c r="L167" s="77">
        <f t="shared" si="8"/>
        <v>0</v>
      </c>
      <c r="M167" s="77">
        <f t="shared" si="8"/>
        <v>0</v>
      </c>
      <c r="N167" s="77">
        <f t="shared" si="8"/>
        <v>0</v>
      </c>
      <c r="O167" s="77">
        <f t="shared" si="8"/>
        <v>0</v>
      </c>
      <c r="P167" s="77">
        <f t="shared" si="8"/>
        <v>0</v>
      </c>
      <c r="Q167" s="77">
        <f t="shared" si="8"/>
        <v>0</v>
      </c>
    </row>
    <row r="168" spans="1:17" x14ac:dyDescent="0.25">
      <c r="A168" s="132" t="s">
        <v>83</v>
      </c>
      <c r="B168" s="203">
        <f t="shared" ref="B168:Q168" si="9">IF(B$34=0,0,B$34/B$33)</f>
        <v>0</v>
      </c>
      <c r="C168" s="203">
        <f t="shared" si="9"/>
        <v>0</v>
      </c>
      <c r="D168" s="203">
        <f t="shared" si="9"/>
        <v>0</v>
      </c>
      <c r="E168" s="203">
        <f t="shared" si="9"/>
        <v>0</v>
      </c>
      <c r="F168" s="203">
        <f t="shared" si="9"/>
        <v>0</v>
      </c>
      <c r="G168" s="203">
        <f t="shared" si="9"/>
        <v>0</v>
      </c>
      <c r="H168" s="203">
        <f t="shared" si="9"/>
        <v>0</v>
      </c>
      <c r="I168" s="203">
        <f t="shared" si="9"/>
        <v>0</v>
      </c>
      <c r="J168" s="203">
        <f t="shared" si="9"/>
        <v>0</v>
      </c>
      <c r="K168" s="203">
        <f t="shared" si="9"/>
        <v>0</v>
      </c>
      <c r="L168" s="203">
        <f t="shared" si="9"/>
        <v>0</v>
      </c>
      <c r="M168" s="203">
        <f t="shared" si="9"/>
        <v>0</v>
      </c>
      <c r="N168" s="203">
        <f t="shared" si="9"/>
        <v>0</v>
      </c>
      <c r="O168" s="203">
        <f t="shared" si="9"/>
        <v>0</v>
      </c>
      <c r="P168" s="203">
        <f t="shared" si="9"/>
        <v>0</v>
      </c>
      <c r="Q168" s="203">
        <f t="shared" si="9"/>
        <v>0</v>
      </c>
    </row>
    <row r="169" spans="1:17" x14ac:dyDescent="0.25">
      <c r="A169" s="76" t="s">
        <v>82</v>
      </c>
      <c r="B169" s="202">
        <f t="shared" ref="B169:Q169" si="10">IF(B$35=0,0,B$35/B$33)</f>
        <v>0</v>
      </c>
      <c r="C169" s="202">
        <f t="shared" si="10"/>
        <v>0</v>
      </c>
      <c r="D169" s="202">
        <f t="shared" si="10"/>
        <v>0</v>
      </c>
      <c r="E169" s="202">
        <f t="shared" si="10"/>
        <v>0</v>
      </c>
      <c r="F169" s="202">
        <f t="shared" si="10"/>
        <v>0</v>
      </c>
      <c r="G169" s="202">
        <f t="shared" si="10"/>
        <v>0</v>
      </c>
      <c r="H169" s="202">
        <f t="shared" si="10"/>
        <v>0</v>
      </c>
      <c r="I169" s="202">
        <f t="shared" si="10"/>
        <v>0</v>
      </c>
      <c r="J169" s="202">
        <f t="shared" si="10"/>
        <v>0</v>
      </c>
      <c r="K169" s="202">
        <f t="shared" si="10"/>
        <v>0</v>
      </c>
      <c r="L169" s="202">
        <f t="shared" si="10"/>
        <v>0</v>
      </c>
      <c r="M169" s="202">
        <f t="shared" si="10"/>
        <v>0</v>
      </c>
      <c r="N169" s="202">
        <f t="shared" si="10"/>
        <v>0</v>
      </c>
      <c r="O169" s="202">
        <f t="shared" si="10"/>
        <v>0</v>
      </c>
      <c r="P169" s="202">
        <f t="shared" si="10"/>
        <v>0</v>
      </c>
      <c r="Q169" s="202">
        <f t="shared" si="10"/>
        <v>0</v>
      </c>
    </row>
    <row r="170" spans="1:17" x14ac:dyDescent="0.25">
      <c r="A170" s="76" t="s">
        <v>81</v>
      </c>
      <c r="B170" s="202">
        <f t="shared" ref="B170:Q170" si="11">IF(B$36=0,0,B$36/B$33)</f>
        <v>0</v>
      </c>
      <c r="C170" s="202">
        <f t="shared" si="11"/>
        <v>0</v>
      </c>
      <c r="D170" s="202">
        <f t="shared" si="11"/>
        <v>0</v>
      </c>
      <c r="E170" s="202">
        <f t="shared" si="11"/>
        <v>0</v>
      </c>
      <c r="F170" s="202">
        <f t="shared" si="11"/>
        <v>0</v>
      </c>
      <c r="G170" s="202">
        <f t="shared" si="11"/>
        <v>0</v>
      </c>
      <c r="H170" s="202">
        <f t="shared" si="11"/>
        <v>0</v>
      </c>
      <c r="I170" s="202">
        <f t="shared" si="11"/>
        <v>0</v>
      </c>
      <c r="J170" s="202">
        <f t="shared" si="11"/>
        <v>0</v>
      </c>
      <c r="K170" s="202">
        <f t="shared" si="11"/>
        <v>0</v>
      </c>
      <c r="L170" s="202">
        <f t="shared" si="11"/>
        <v>0</v>
      </c>
      <c r="M170" s="202">
        <f t="shared" si="11"/>
        <v>0</v>
      </c>
      <c r="N170" s="202">
        <f t="shared" si="11"/>
        <v>0</v>
      </c>
      <c r="O170" s="202">
        <f t="shared" si="11"/>
        <v>0</v>
      </c>
      <c r="P170" s="202">
        <f t="shared" si="11"/>
        <v>0</v>
      </c>
      <c r="Q170" s="202">
        <f t="shared" si="11"/>
        <v>0</v>
      </c>
    </row>
    <row r="171" spans="1:17" x14ac:dyDescent="0.25">
      <c r="A171" s="76" t="s">
        <v>80</v>
      </c>
      <c r="B171" s="202">
        <f t="shared" ref="B171:Q171" si="12">IF(B$37=0,0,B$37/B$33)</f>
        <v>0</v>
      </c>
      <c r="C171" s="202">
        <f t="shared" si="12"/>
        <v>0</v>
      </c>
      <c r="D171" s="202">
        <f t="shared" si="12"/>
        <v>0</v>
      </c>
      <c r="E171" s="202">
        <f t="shared" si="12"/>
        <v>0</v>
      </c>
      <c r="F171" s="202">
        <f t="shared" si="12"/>
        <v>0</v>
      </c>
      <c r="G171" s="202">
        <f t="shared" si="12"/>
        <v>0</v>
      </c>
      <c r="H171" s="202">
        <f t="shared" si="12"/>
        <v>0</v>
      </c>
      <c r="I171" s="202">
        <f t="shared" si="12"/>
        <v>0</v>
      </c>
      <c r="J171" s="202">
        <f t="shared" si="12"/>
        <v>0</v>
      </c>
      <c r="K171" s="202">
        <f t="shared" si="12"/>
        <v>0</v>
      </c>
      <c r="L171" s="202">
        <f t="shared" si="12"/>
        <v>0</v>
      </c>
      <c r="M171" s="202">
        <f t="shared" si="12"/>
        <v>0</v>
      </c>
      <c r="N171" s="202">
        <f t="shared" si="12"/>
        <v>0</v>
      </c>
      <c r="O171" s="202">
        <f t="shared" si="12"/>
        <v>0</v>
      </c>
      <c r="P171" s="202">
        <f t="shared" si="12"/>
        <v>0</v>
      </c>
      <c r="Q171" s="202">
        <f t="shared" si="12"/>
        <v>0</v>
      </c>
    </row>
    <row r="172" spans="1:17" x14ac:dyDescent="0.25">
      <c r="A172" s="129" t="s">
        <v>79</v>
      </c>
      <c r="B172" s="201">
        <f t="shared" ref="B172:Q172" si="13">IF(B$38=0,0,B$38/B$33)</f>
        <v>0</v>
      </c>
      <c r="C172" s="201">
        <f t="shared" si="13"/>
        <v>0</v>
      </c>
      <c r="D172" s="201">
        <f t="shared" si="13"/>
        <v>0</v>
      </c>
      <c r="E172" s="201">
        <f t="shared" si="13"/>
        <v>0</v>
      </c>
      <c r="F172" s="201">
        <f t="shared" si="13"/>
        <v>0</v>
      </c>
      <c r="G172" s="201">
        <f t="shared" si="13"/>
        <v>0</v>
      </c>
      <c r="H172" s="201">
        <f t="shared" si="13"/>
        <v>0</v>
      </c>
      <c r="I172" s="201">
        <f t="shared" si="13"/>
        <v>0</v>
      </c>
      <c r="J172" s="201">
        <f t="shared" si="13"/>
        <v>0</v>
      </c>
      <c r="K172" s="201">
        <f t="shared" si="13"/>
        <v>0</v>
      </c>
      <c r="L172" s="201">
        <f t="shared" si="13"/>
        <v>0</v>
      </c>
      <c r="M172" s="201">
        <f t="shared" si="13"/>
        <v>0</v>
      </c>
      <c r="N172" s="201">
        <f t="shared" si="13"/>
        <v>0</v>
      </c>
      <c r="O172" s="201">
        <f t="shared" si="13"/>
        <v>0</v>
      </c>
      <c r="P172" s="201">
        <f t="shared" si="13"/>
        <v>0</v>
      </c>
      <c r="Q172" s="201">
        <f t="shared" si="13"/>
        <v>0</v>
      </c>
    </row>
    <row r="173" spans="1:17" x14ac:dyDescent="0.25">
      <c r="A173" s="127" t="s">
        <v>150</v>
      </c>
      <c r="B173" s="200">
        <f t="shared" ref="B173:Q173" si="14">IF(B$43=0,0,B$43/B$33)</f>
        <v>0</v>
      </c>
      <c r="C173" s="200">
        <f t="shared" si="14"/>
        <v>0</v>
      </c>
      <c r="D173" s="200">
        <f t="shared" si="14"/>
        <v>0</v>
      </c>
      <c r="E173" s="200">
        <f t="shared" si="14"/>
        <v>0</v>
      </c>
      <c r="F173" s="200">
        <f t="shared" si="14"/>
        <v>0</v>
      </c>
      <c r="G173" s="200">
        <f t="shared" si="14"/>
        <v>0</v>
      </c>
      <c r="H173" s="200">
        <f t="shared" si="14"/>
        <v>0</v>
      </c>
      <c r="I173" s="200">
        <f t="shared" si="14"/>
        <v>0</v>
      </c>
      <c r="J173" s="200">
        <f t="shared" si="14"/>
        <v>0</v>
      </c>
      <c r="K173" s="200">
        <f t="shared" si="14"/>
        <v>0</v>
      </c>
      <c r="L173" s="200">
        <f t="shared" si="14"/>
        <v>0</v>
      </c>
      <c r="M173" s="200">
        <f t="shared" si="14"/>
        <v>0</v>
      </c>
      <c r="N173" s="200">
        <f t="shared" si="14"/>
        <v>0</v>
      </c>
      <c r="O173" s="200">
        <f t="shared" si="14"/>
        <v>0</v>
      </c>
      <c r="P173" s="200">
        <f t="shared" si="14"/>
        <v>0</v>
      </c>
      <c r="Q173" s="200">
        <f t="shared" si="14"/>
        <v>0</v>
      </c>
    </row>
    <row r="174" spans="1:17" x14ac:dyDescent="0.25">
      <c r="A174" s="127" t="s">
        <v>148</v>
      </c>
      <c r="B174" s="200">
        <f t="shared" ref="B174:Q174" si="15">IF(B$44=0,0,B$44/B$33)</f>
        <v>0</v>
      </c>
      <c r="C174" s="200">
        <f t="shared" si="15"/>
        <v>0</v>
      </c>
      <c r="D174" s="200">
        <f t="shared" si="15"/>
        <v>0</v>
      </c>
      <c r="E174" s="200">
        <f t="shared" si="15"/>
        <v>0</v>
      </c>
      <c r="F174" s="200">
        <f t="shared" si="15"/>
        <v>0</v>
      </c>
      <c r="G174" s="200">
        <f t="shared" si="15"/>
        <v>0</v>
      </c>
      <c r="H174" s="200">
        <f t="shared" si="15"/>
        <v>0</v>
      </c>
      <c r="I174" s="200">
        <f t="shared" si="15"/>
        <v>0</v>
      </c>
      <c r="J174" s="200">
        <f t="shared" si="15"/>
        <v>0</v>
      </c>
      <c r="K174" s="200">
        <f t="shared" si="15"/>
        <v>0</v>
      </c>
      <c r="L174" s="200">
        <f t="shared" si="15"/>
        <v>0</v>
      </c>
      <c r="M174" s="200">
        <f t="shared" si="15"/>
        <v>0</v>
      </c>
      <c r="N174" s="200">
        <f t="shared" si="15"/>
        <v>0</v>
      </c>
      <c r="O174" s="200">
        <f t="shared" si="15"/>
        <v>0</v>
      </c>
      <c r="P174" s="200">
        <f t="shared" si="15"/>
        <v>0</v>
      </c>
      <c r="Q174" s="200">
        <f t="shared" si="15"/>
        <v>0</v>
      </c>
    </row>
    <row r="175" spans="1:17" x14ac:dyDescent="0.25">
      <c r="A175" s="142" t="s">
        <v>164</v>
      </c>
      <c r="B175" s="199">
        <f t="shared" ref="B175:Q175" si="16">IF(B$45=0,0,B$45/B$33)</f>
        <v>0</v>
      </c>
      <c r="C175" s="199">
        <f t="shared" si="16"/>
        <v>0</v>
      </c>
      <c r="D175" s="199">
        <f t="shared" si="16"/>
        <v>0</v>
      </c>
      <c r="E175" s="199">
        <f t="shared" si="16"/>
        <v>0</v>
      </c>
      <c r="F175" s="199">
        <f t="shared" si="16"/>
        <v>0</v>
      </c>
      <c r="G175" s="199">
        <f t="shared" si="16"/>
        <v>0</v>
      </c>
      <c r="H175" s="199">
        <f t="shared" si="16"/>
        <v>0</v>
      </c>
      <c r="I175" s="199">
        <f t="shared" si="16"/>
        <v>0</v>
      </c>
      <c r="J175" s="199">
        <f t="shared" si="16"/>
        <v>0</v>
      </c>
      <c r="K175" s="199">
        <f t="shared" si="16"/>
        <v>0</v>
      </c>
      <c r="L175" s="199">
        <f t="shared" si="16"/>
        <v>0</v>
      </c>
      <c r="M175" s="199">
        <f t="shared" si="16"/>
        <v>0</v>
      </c>
      <c r="N175" s="199">
        <f t="shared" si="16"/>
        <v>0</v>
      </c>
      <c r="O175" s="199">
        <f t="shared" si="16"/>
        <v>0</v>
      </c>
      <c r="P175" s="199">
        <f t="shared" si="16"/>
        <v>0</v>
      </c>
      <c r="Q175" s="199">
        <f t="shared" si="16"/>
        <v>0</v>
      </c>
    </row>
    <row r="176" spans="1:17" x14ac:dyDescent="0.25">
      <c r="A176" s="142" t="s">
        <v>163</v>
      </c>
      <c r="B176" s="199">
        <f t="shared" ref="B176:Q176" si="17">IF(B$50=0,0,B$50/B$33)</f>
        <v>0</v>
      </c>
      <c r="C176" s="199">
        <f t="shared" si="17"/>
        <v>0</v>
      </c>
      <c r="D176" s="199">
        <f t="shared" si="17"/>
        <v>0</v>
      </c>
      <c r="E176" s="199">
        <f t="shared" si="17"/>
        <v>0</v>
      </c>
      <c r="F176" s="199">
        <f t="shared" si="17"/>
        <v>0</v>
      </c>
      <c r="G176" s="199">
        <f t="shared" si="17"/>
        <v>0</v>
      </c>
      <c r="H176" s="199">
        <f t="shared" si="17"/>
        <v>0</v>
      </c>
      <c r="I176" s="199">
        <f t="shared" si="17"/>
        <v>0</v>
      </c>
      <c r="J176" s="199">
        <f t="shared" si="17"/>
        <v>0</v>
      </c>
      <c r="K176" s="199">
        <f t="shared" si="17"/>
        <v>0</v>
      </c>
      <c r="L176" s="199">
        <f t="shared" si="17"/>
        <v>0</v>
      </c>
      <c r="M176" s="199">
        <f t="shared" si="17"/>
        <v>0</v>
      </c>
      <c r="N176" s="199">
        <f t="shared" si="17"/>
        <v>0</v>
      </c>
      <c r="O176" s="199">
        <f t="shared" si="17"/>
        <v>0</v>
      </c>
      <c r="P176" s="199">
        <f t="shared" si="17"/>
        <v>0</v>
      </c>
      <c r="Q176" s="199">
        <f t="shared" si="17"/>
        <v>0</v>
      </c>
    </row>
    <row r="177" spans="1:17" x14ac:dyDescent="0.25">
      <c r="A177" s="127" t="s">
        <v>147</v>
      </c>
      <c r="B177" s="200">
        <f t="shared" ref="B177:Q177" si="18">IF(B$51=0,0,B$51/B$33)</f>
        <v>0</v>
      </c>
      <c r="C177" s="200">
        <f t="shared" si="18"/>
        <v>0</v>
      </c>
      <c r="D177" s="200">
        <f t="shared" si="18"/>
        <v>0</v>
      </c>
      <c r="E177" s="200">
        <f t="shared" si="18"/>
        <v>0</v>
      </c>
      <c r="F177" s="200">
        <f t="shared" si="18"/>
        <v>0</v>
      </c>
      <c r="G177" s="200">
        <f t="shared" si="18"/>
        <v>0</v>
      </c>
      <c r="H177" s="200">
        <f t="shared" si="18"/>
        <v>0</v>
      </c>
      <c r="I177" s="200">
        <f t="shared" si="18"/>
        <v>0</v>
      </c>
      <c r="J177" s="200">
        <f t="shared" si="18"/>
        <v>0</v>
      </c>
      <c r="K177" s="200">
        <f t="shared" si="18"/>
        <v>0</v>
      </c>
      <c r="L177" s="200">
        <f t="shared" si="18"/>
        <v>0</v>
      </c>
      <c r="M177" s="200">
        <f t="shared" si="18"/>
        <v>0</v>
      </c>
      <c r="N177" s="200">
        <f t="shared" si="18"/>
        <v>0</v>
      </c>
      <c r="O177" s="200">
        <f t="shared" si="18"/>
        <v>0</v>
      </c>
      <c r="P177" s="200">
        <f t="shared" si="18"/>
        <v>0</v>
      </c>
      <c r="Q177" s="200">
        <f t="shared" si="18"/>
        <v>0</v>
      </c>
    </row>
    <row r="178" spans="1:17" x14ac:dyDescent="0.25">
      <c r="A178" s="142" t="s">
        <v>162</v>
      </c>
      <c r="B178" s="199">
        <f t="shared" ref="B178:Q178" si="19">IF(B$52=0,0,B$52/B$33)</f>
        <v>0</v>
      </c>
      <c r="C178" s="199">
        <f t="shared" si="19"/>
        <v>0</v>
      </c>
      <c r="D178" s="199">
        <f t="shared" si="19"/>
        <v>0</v>
      </c>
      <c r="E178" s="199">
        <f t="shared" si="19"/>
        <v>0</v>
      </c>
      <c r="F178" s="199">
        <f t="shared" si="19"/>
        <v>0</v>
      </c>
      <c r="G178" s="199">
        <f t="shared" si="19"/>
        <v>0</v>
      </c>
      <c r="H178" s="199">
        <f t="shared" si="19"/>
        <v>0</v>
      </c>
      <c r="I178" s="199">
        <f t="shared" si="19"/>
        <v>0</v>
      </c>
      <c r="J178" s="199">
        <f t="shared" si="19"/>
        <v>0</v>
      </c>
      <c r="K178" s="199">
        <f t="shared" si="19"/>
        <v>0</v>
      </c>
      <c r="L178" s="199">
        <f t="shared" si="19"/>
        <v>0</v>
      </c>
      <c r="M178" s="199">
        <f t="shared" si="19"/>
        <v>0</v>
      </c>
      <c r="N178" s="199">
        <f t="shared" si="19"/>
        <v>0</v>
      </c>
      <c r="O178" s="199">
        <f t="shared" si="19"/>
        <v>0</v>
      </c>
      <c r="P178" s="199">
        <f t="shared" si="19"/>
        <v>0</v>
      </c>
      <c r="Q178" s="199">
        <f t="shared" si="19"/>
        <v>0</v>
      </c>
    </row>
    <row r="179" spans="1:17" x14ac:dyDescent="0.25">
      <c r="A179" s="142" t="s">
        <v>161</v>
      </c>
      <c r="B179" s="199">
        <f t="shared" ref="B179:Q179" si="20">IF(B$56=0,0,B$56/B$33)</f>
        <v>0</v>
      </c>
      <c r="C179" s="199">
        <f t="shared" si="20"/>
        <v>0</v>
      </c>
      <c r="D179" s="199">
        <f t="shared" si="20"/>
        <v>0</v>
      </c>
      <c r="E179" s="199">
        <f t="shared" si="20"/>
        <v>0</v>
      </c>
      <c r="F179" s="199">
        <f t="shared" si="20"/>
        <v>0</v>
      </c>
      <c r="G179" s="199">
        <f t="shared" si="20"/>
        <v>0</v>
      </c>
      <c r="H179" s="199">
        <f t="shared" si="20"/>
        <v>0</v>
      </c>
      <c r="I179" s="199">
        <f t="shared" si="20"/>
        <v>0</v>
      </c>
      <c r="J179" s="199">
        <f t="shared" si="20"/>
        <v>0</v>
      </c>
      <c r="K179" s="199">
        <f t="shared" si="20"/>
        <v>0</v>
      </c>
      <c r="L179" s="199">
        <f t="shared" si="20"/>
        <v>0</v>
      </c>
      <c r="M179" s="199">
        <f t="shared" si="20"/>
        <v>0</v>
      </c>
      <c r="N179" s="199">
        <f t="shared" si="20"/>
        <v>0</v>
      </c>
      <c r="O179" s="199">
        <f t="shared" si="20"/>
        <v>0</v>
      </c>
      <c r="P179" s="199">
        <f t="shared" si="20"/>
        <v>0</v>
      </c>
      <c r="Q179" s="199">
        <f t="shared" si="20"/>
        <v>0</v>
      </c>
    </row>
    <row r="180" spans="1:17" x14ac:dyDescent="0.25">
      <c r="A180" s="140" t="s">
        <v>160</v>
      </c>
      <c r="B180" s="198">
        <f t="shared" ref="B180:Q180" si="21">IF(B$67=0,0,B$67/B$33)</f>
        <v>0</v>
      </c>
      <c r="C180" s="198">
        <f t="shared" si="21"/>
        <v>0</v>
      </c>
      <c r="D180" s="198">
        <f t="shared" si="21"/>
        <v>0</v>
      </c>
      <c r="E180" s="198">
        <f t="shared" si="21"/>
        <v>0</v>
      </c>
      <c r="F180" s="198">
        <f t="shared" si="21"/>
        <v>0</v>
      </c>
      <c r="G180" s="198">
        <f t="shared" si="21"/>
        <v>0</v>
      </c>
      <c r="H180" s="198">
        <f t="shared" si="21"/>
        <v>0</v>
      </c>
      <c r="I180" s="198">
        <f t="shared" si="21"/>
        <v>0</v>
      </c>
      <c r="J180" s="198">
        <f t="shared" si="21"/>
        <v>0</v>
      </c>
      <c r="K180" s="198">
        <f t="shared" si="21"/>
        <v>0</v>
      </c>
      <c r="L180" s="198">
        <f t="shared" si="21"/>
        <v>0</v>
      </c>
      <c r="M180" s="198">
        <f t="shared" si="21"/>
        <v>0</v>
      </c>
      <c r="N180" s="198">
        <f t="shared" si="21"/>
        <v>0</v>
      </c>
      <c r="O180" s="198">
        <f t="shared" si="21"/>
        <v>0</v>
      </c>
      <c r="P180" s="198">
        <f t="shared" si="21"/>
        <v>0</v>
      </c>
      <c r="Q180" s="198">
        <f t="shared" si="21"/>
        <v>0</v>
      </c>
    </row>
    <row r="181" spans="1:17" hidden="1" x14ac:dyDescent="0.25">
      <c r="A181" s="196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</row>
    <row r="182" spans="1:17" x14ac:dyDescent="0.25">
      <c r="A182" s="196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</row>
    <row r="183" spans="1:17" x14ac:dyDescent="0.25">
      <c r="A183" s="78" t="s">
        <v>344</v>
      </c>
      <c r="B183" s="77">
        <f t="shared" ref="B183:Q183" si="22">SUM(B$184:B$189,B$193:B$194,B$196:B$198)</f>
        <v>0</v>
      </c>
      <c r="C183" s="77">
        <f t="shared" si="22"/>
        <v>0</v>
      </c>
      <c r="D183" s="77">
        <f t="shared" si="22"/>
        <v>0</v>
      </c>
      <c r="E183" s="77">
        <f t="shared" si="22"/>
        <v>0</v>
      </c>
      <c r="F183" s="77">
        <f t="shared" si="22"/>
        <v>0</v>
      </c>
      <c r="G183" s="77">
        <f t="shared" si="22"/>
        <v>0</v>
      </c>
      <c r="H183" s="77">
        <f t="shared" si="22"/>
        <v>0</v>
      </c>
      <c r="I183" s="77">
        <f t="shared" si="22"/>
        <v>0</v>
      </c>
      <c r="J183" s="77">
        <f t="shared" si="22"/>
        <v>0</v>
      </c>
      <c r="K183" s="77">
        <f t="shared" si="22"/>
        <v>0</v>
      </c>
      <c r="L183" s="77">
        <f t="shared" si="22"/>
        <v>0</v>
      </c>
      <c r="M183" s="77">
        <f t="shared" si="22"/>
        <v>0</v>
      </c>
      <c r="N183" s="77">
        <f t="shared" si="22"/>
        <v>0</v>
      </c>
      <c r="O183" s="77">
        <f t="shared" si="22"/>
        <v>0</v>
      </c>
      <c r="P183" s="77">
        <f t="shared" si="22"/>
        <v>0</v>
      </c>
      <c r="Q183" s="77">
        <f t="shared" si="22"/>
        <v>0</v>
      </c>
    </row>
    <row r="184" spans="1:17" x14ac:dyDescent="0.25">
      <c r="A184" s="132" t="s">
        <v>83</v>
      </c>
      <c r="B184" s="203">
        <f t="shared" ref="B184:Q184" si="23">IF(B$71=0,0,B$71/B$70)</f>
        <v>0</v>
      </c>
      <c r="C184" s="203">
        <f t="shared" si="23"/>
        <v>0</v>
      </c>
      <c r="D184" s="203">
        <f t="shared" si="23"/>
        <v>0</v>
      </c>
      <c r="E184" s="203">
        <f t="shared" si="23"/>
        <v>0</v>
      </c>
      <c r="F184" s="203">
        <f t="shared" si="23"/>
        <v>0</v>
      </c>
      <c r="G184" s="203">
        <f t="shared" si="23"/>
        <v>0</v>
      </c>
      <c r="H184" s="203">
        <f t="shared" si="23"/>
        <v>0</v>
      </c>
      <c r="I184" s="203">
        <f t="shared" si="23"/>
        <v>0</v>
      </c>
      <c r="J184" s="203">
        <f t="shared" si="23"/>
        <v>0</v>
      </c>
      <c r="K184" s="203">
        <f t="shared" si="23"/>
        <v>0</v>
      </c>
      <c r="L184" s="203">
        <f t="shared" si="23"/>
        <v>0</v>
      </c>
      <c r="M184" s="203">
        <f t="shared" si="23"/>
        <v>0</v>
      </c>
      <c r="N184" s="203">
        <f t="shared" si="23"/>
        <v>0</v>
      </c>
      <c r="O184" s="203">
        <f t="shared" si="23"/>
        <v>0</v>
      </c>
      <c r="P184" s="203">
        <f t="shared" si="23"/>
        <v>0</v>
      </c>
      <c r="Q184" s="203">
        <f t="shared" si="23"/>
        <v>0</v>
      </c>
    </row>
    <row r="185" spans="1:17" x14ac:dyDescent="0.25">
      <c r="A185" s="76" t="s">
        <v>82</v>
      </c>
      <c r="B185" s="202">
        <f t="shared" ref="B185:Q185" si="24">IF(B$72=0,0,B$72/B$70)</f>
        <v>0</v>
      </c>
      <c r="C185" s="202">
        <f t="shared" si="24"/>
        <v>0</v>
      </c>
      <c r="D185" s="202">
        <f t="shared" si="24"/>
        <v>0</v>
      </c>
      <c r="E185" s="202">
        <f t="shared" si="24"/>
        <v>0</v>
      </c>
      <c r="F185" s="202">
        <f t="shared" si="24"/>
        <v>0</v>
      </c>
      <c r="G185" s="202">
        <f t="shared" si="24"/>
        <v>0</v>
      </c>
      <c r="H185" s="202">
        <f t="shared" si="24"/>
        <v>0</v>
      </c>
      <c r="I185" s="202">
        <f t="shared" si="24"/>
        <v>0</v>
      </c>
      <c r="J185" s="202">
        <f t="shared" si="24"/>
        <v>0</v>
      </c>
      <c r="K185" s="202">
        <f t="shared" si="24"/>
        <v>0</v>
      </c>
      <c r="L185" s="202">
        <f t="shared" si="24"/>
        <v>0</v>
      </c>
      <c r="M185" s="202">
        <f t="shared" si="24"/>
        <v>0</v>
      </c>
      <c r="N185" s="202">
        <f t="shared" si="24"/>
        <v>0</v>
      </c>
      <c r="O185" s="202">
        <f t="shared" si="24"/>
        <v>0</v>
      </c>
      <c r="P185" s="202">
        <f t="shared" si="24"/>
        <v>0</v>
      </c>
      <c r="Q185" s="202">
        <f t="shared" si="24"/>
        <v>0</v>
      </c>
    </row>
    <row r="186" spans="1:17" x14ac:dyDescent="0.25">
      <c r="A186" s="76" t="s">
        <v>81</v>
      </c>
      <c r="B186" s="202">
        <f t="shared" ref="B186:Q186" si="25">IF(B$73=0,0,B$73/B$70)</f>
        <v>0</v>
      </c>
      <c r="C186" s="202">
        <f t="shared" si="25"/>
        <v>0</v>
      </c>
      <c r="D186" s="202">
        <f t="shared" si="25"/>
        <v>0</v>
      </c>
      <c r="E186" s="202">
        <f t="shared" si="25"/>
        <v>0</v>
      </c>
      <c r="F186" s="202">
        <f t="shared" si="25"/>
        <v>0</v>
      </c>
      <c r="G186" s="202">
        <f t="shared" si="25"/>
        <v>0</v>
      </c>
      <c r="H186" s="202">
        <f t="shared" si="25"/>
        <v>0</v>
      </c>
      <c r="I186" s="202">
        <f t="shared" si="25"/>
        <v>0</v>
      </c>
      <c r="J186" s="202">
        <f t="shared" si="25"/>
        <v>0</v>
      </c>
      <c r="K186" s="202">
        <f t="shared" si="25"/>
        <v>0</v>
      </c>
      <c r="L186" s="202">
        <f t="shared" si="25"/>
        <v>0</v>
      </c>
      <c r="M186" s="202">
        <f t="shared" si="25"/>
        <v>0</v>
      </c>
      <c r="N186" s="202">
        <f t="shared" si="25"/>
        <v>0</v>
      </c>
      <c r="O186" s="202">
        <f t="shared" si="25"/>
        <v>0</v>
      </c>
      <c r="P186" s="202">
        <f t="shared" si="25"/>
        <v>0</v>
      </c>
      <c r="Q186" s="202">
        <f t="shared" si="25"/>
        <v>0</v>
      </c>
    </row>
    <row r="187" spans="1:17" x14ac:dyDescent="0.25">
      <c r="A187" s="76" t="s">
        <v>80</v>
      </c>
      <c r="B187" s="202">
        <f t="shared" ref="B187:Q187" si="26">IF(B$74=0,0,B$74/B$70)</f>
        <v>0</v>
      </c>
      <c r="C187" s="202">
        <f t="shared" si="26"/>
        <v>0</v>
      </c>
      <c r="D187" s="202">
        <f t="shared" si="26"/>
        <v>0</v>
      </c>
      <c r="E187" s="202">
        <f t="shared" si="26"/>
        <v>0</v>
      </c>
      <c r="F187" s="202">
        <f t="shared" si="26"/>
        <v>0</v>
      </c>
      <c r="G187" s="202">
        <f t="shared" si="26"/>
        <v>0</v>
      </c>
      <c r="H187" s="202">
        <f t="shared" si="26"/>
        <v>0</v>
      </c>
      <c r="I187" s="202">
        <f t="shared" si="26"/>
        <v>0</v>
      </c>
      <c r="J187" s="202">
        <f t="shared" si="26"/>
        <v>0</v>
      </c>
      <c r="K187" s="202">
        <f t="shared" si="26"/>
        <v>0</v>
      </c>
      <c r="L187" s="202">
        <f t="shared" si="26"/>
        <v>0</v>
      </c>
      <c r="M187" s="202">
        <f t="shared" si="26"/>
        <v>0</v>
      </c>
      <c r="N187" s="202">
        <f t="shared" si="26"/>
        <v>0</v>
      </c>
      <c r="O187" s="202">
        <f t="shared" si="26"/>
        <v>0</v>
      </c>
      <c r="P187" s="202">
        <f t="shared" si="26"/>
        <v>0</v>
      </c>
      <c r="Q187" s="202">
        <f t="shared" si="26"/>
        <v>0</v>
      </c>
    </row>
    <row r="188" spans="1:17" x14ac:dyDescent="0.25">
      <c r="A188" s="129" t="s">
        <v>79</v>
      </c>
      <c r="B188" s="201">
        <f t="shared" ref="B188:Q188" si="27">IF(B$75=0,0,B$75/B$70)</f>
        <v>0</v>
      </c>
      <c r="C188" s="201">
        <f t="shared" si="27"/>
        <v>0</v>
      </c>
      <c r="D188" s="201">
        <f t="shared" si="27"/>
        <v>0</v>
      </c>
      <c r="E188" s="201">
        <f t="shared" si="27"/>
        <v>0</v>
      </c>
      <c r="F188" s="201">
        <f t="shared" si="27"/>
        <v>0</v>
      </c>
      <c r="G188" s="201">
        <f t="shared" si="27"/>
        <v>0</v>
      </c>
      <c r="H188" s="201">
        <f t="shared" si="27"/>
        <v>0</v>
      </c>
      <c r="I188" s="201">
        <f t="shared" si="27"/>
        <v>0</v>
      </c>
      <c r="J188" s="201">
        <f t="shared" si="27"/>
        <v>0</v>
      </c>
      <c r="K188" s="201">
        <f t="shared" si="27"/>
        <v>0</v>
      </c>
      <c r="L188" s="201">
        <f t="shared" si="27"/>
        <v>0</v>
      </c>
      <c r="M188" s="201">
        <f t="shared" si="27"/>
        <v>0</v>
      </c>
      <c r="N188" s="201">
        <f t="shared" si="27"/>
        <v>0</v>
      </c>
      <c r="O188" s="201">
        <f t="shared" si="27"/>
        <v>0</v>
      </c>
      <c r="P188" s="201">
        <f t="shared" si="27"/>
        <v>0</v>
      </c>
      <c r="Q188" s="201">
        <f t="shared" si="27"/>
        <v>0</v>
      </c>
    </row>
    <row r="189" spans="1:17" x14ac:dyDescent="0.25">
      <c r="A189" s="127" t="s">
        <v>149</v>
      </c>
      <c r="B189" s="200">
        <f t="shared" ref="B189:Q189" si="28">IF(B$80=0,0,B$80/B$70)</f>
        <v>0</v>
      </c>
      <c r="C189" s="200">
        <f t="shared" si="28"/>
        <v>0</v>
      </c>
      <c r="D189" s="200">
        <f t="shared" si="28"/>
        <v>0</v>
      </c>
      <c r="E189" s="200">
        <f t="shared" si="28"/>
        <v>0</v>
      </c>
      <c r="F189" s="200">
        <f t="shared" si="28"/>
        <v>0</v>
      </c>
      <c r="G189" s="200">
        <f t="shared" si="28"/>
        <v>0</v>
      </c>
      <c r="H189" s="200">
        <f t="shared" si="28"/>
        <v>0</v>
      </c>
      <c r="I189" s="200">
        <f t="shared" si="28"/>
        <v>0</v>
      </c>
      <c r="J189" s="200">
        <f t="shared" si="28"/>
        <v>0</v>
      </c>
      <c r="K189" s="200">
        <f t="shared" si="28"/>
        <v>0</v>
      </c>
      <c r="L189" s="200">
        <f t="shared" si="28"/>
        <v>0</v>
      </c>
      <c r="M189" s="200">
        <f t="shared" si="28"/>
        <v>0</v>
      </c>
      <c r="N189" s="200">
        <f t="shared" si="28"/>
        <v>0</v>
      </c>
      <c r="O189" s="200">
        <f t="shared" si="28"/>
        <v>0</v>
      </c>
      <c r="P189" s="200">
        <f t="shared" si="28"/>
        <v>0</v>
      </c>
      <c r="Q189" s="200">
        <f t="shared" si="28"/>
        <v>0</v>
      </c>
    </row>
    <row r="190" spans="1:17" x14ac:dyDescent="0.25">
      <c r="A190" s="142" t="s">
        <v>166</v>
      </c>
      <c r="B190" s="199">
        <f t="shared" ref="B190:Q190" si="29">IF(B$81=0,0,B$81/B$70)</f>
        <v>0</v>
      </c>
      <c r="C190" s="199">
        <f t="shared" si="29"/>
        <v>0</v>
      </c>
      <c r="D190" s="199">
        <f t="shared" si="29"/>
        <v>0</v>
      </c>
      <c r="E190" s="199">
        <f t="shared" si="29"/>
        <v>0</v>
      </c>
      <c r="F190" s="199">
        <f t="shared" si="29"/>
        <v>0</v>
      </c>
      <c r="G190" s="199">
        <f t="shared" si="29"/>
        <v>0</v>
      </c>
      <c r="H190" s="199">
        <f t="shared" si="29"/>
        <v>0</v>
      </c>
      <c r="I190" s="199">
        <f t="shared" si="29"/>
        <v>0</v>
      </c>
      <c r="J190" s="199">
        <f t="shared" si="29"/>
        <v>0</v>
      </c>
      <c r="K190" s="199">
        <f t="shared" si="29"/>
        <v>0</v>
      </c>
      <c r="L190" s="199">
        <f t="shared" si="29"/>
        <v>0</v>
      </c>
      <c r="M190" s="199">
        <f t="shared" si="29"/>
        <v>0</v>
      </c>
      <c r="N190" s="199">
        <f t="shared" si="29"/>
        <v>0</v>
      </c>
      <c r="O190" s="199">
        <f t="shared" si="29"/>
        <v>0</v>
      </c>
      <c r="P190" s="199">
        <f t="shared" si="29"/>
        <v>0</v>
      </c>
      <c r="Q190" s="199">
        <f t="shared" si="29"/>
        <v>0</v>
      </c>
    </row>
    <row r="191" spans="1:17" x14ac:dyDescent="0.25">
      <c r="A191" s="142" t="s">
        <v>165</v>
      </c>
      <c r="B191" s="199">
        <f t="shared" ref="B191:Q191" si="30">IF(B$86=0,0,B$86/B$70)</f>
        <v>0</v>
      </c>
      <c r="C191" s="199">
        <f t="shared" si="30"/>
        <v>0</v>
      </c>
      <c r="D191" s="199">
        <f t="shared" si="30"/>
        <v>0</v>
      </c>
      <c r="E191" s="199">
        <f t="shared" si="30"/>
        <v>0</v>
      </c>
      <c r="F191" s="199">
        <f t="shared" si="30"/>
        <v>0</v>
      </c>
      <c r="G191" s="199">
        <f t="shared" si="30"/>
        <v>0</v>
      </c>
      <c r="H191" s="199">
        <f t="shared" si="30"/>
        <v>0</v>
      </c>
      <c r="I191" s="199">
        <f t="shared" si="30"/>
        <v>0</v>
      </c>
      <c r="J191" s="199">
        <f t="shared" si="30"/>
        <v>0</v>
      </c>
      <c r="K191" s="199">
        <f t="shared" si="30"/>
        <v>0</v>
      </c>
      <c r="L191" s="199">
        <f t="shared" si="30"/>
        <v>0</v>
      </c>
      <c r="M191" s="199">
        <f t="shared" si="30"/>
        <v>0</v>
      </c>
      <c r="N191" s="199">
        <f t="shared" si="30"/>
        <v>0</v>
      </c>
      <c r="O191" s="199">
        <f t="shared" si="30"/>
        <v>0</v>
      </c>
      <c r="P191" s="199">
        <f t="shared" si="30"/>
        <v>0</v>
      </c>
      <c r="Q191" s="199">
        <f t="shared" si="30"/>
        <v>0</v>
      </c>
    </row>
    <row r="192" spans="1:17" x14ac:dyDescent="0.25">
      <c r="A192" s="127" t="s">
        <v>148</v>
      </c>
      <c r="B192" s="200">
        <f t="shared" ref="B192:Q192" si="31">IF(B$87=0,0,B$87/B$70)</f>
        <v>0</v>
      </c>
      <c r="C192" s="200">
        <f t="shared" si="31"/>
        <v>0</v>
      </c>
      <c r="D192" s="200">
        <f t="shared" si="31"/>
        <v>0</v>
      </c>
      <c r="E192" s="200">
        <f t="shared" si="31"/>
        <v>0</v>
      </c>
      <c r="F192" s="200">
        <f t="shared" si="31"/>
        <v>0</v>
      </c>
      <c r="G192" s="200">
        <f t="shared" si="31"/>
        <v>0</v>
      </c>
      <c r="H192" s="200">
        <f t="shared" si="31"/>
        <v>0</v>
      </c>
      <c r="I192" s="200">
        <f t="shared" si="31"/>
        <v>0</v>
      </c>
      <c r="J192" s="200">
        <f t="shared" si="31"/>
        <v>0</v>
      </c>
      <c r="K192" s="200">
        <f t="shared" si="31"/>
        <v>0</v>
      </c>
      <c r="L192" s="200">
        <f t="shared" si="31"/>
        <v>0</v>
      </c>
      <c r="M192" s="200">
        <f t="shared" si="31"/>
        <v>0</v>
      </c>
      <c r="N192" s="200">
        <f t="shared" si="31"/>
        <v>0</v>
      </c>
      <c r="O192" s="200">
        <f t="shared" si="31"/>
        <v>0</v>
      </c>
      <c r="P192" s="200">
        <f t="shared" si="31"/>
        <v>0</v>
      </c>
      <c r="Q192" s="200">
        <f t="shared" si="31"/>
        <v>0</v>
      </c>
    </row>
    <row r="193" spans="1:17" x14ac:dyDescent="0.25">
      <c r="A193" s="142" t="s">
        <v>164</v>
      </c>
      <c r="B193" s="199">
        <f t="shared" ref="B193:Q193" si="32">IF(B$88=0,0,B$88/B$70)</f>
        <v>0</v>
      </c>
      <c r="C193" s="199">
        <f t="shared" si="32"/>
        <v>0</v>
      </c>
      <c r="D193" s="199">
        <f t="shared" si="32"/>
        <v>0</v>
      </c>
      <c r="E193" s="199">
        <f t="shared" si="32"/>
        <v>0</v>
      </c>
      <c r="F193" s="199">
        <f t="shared" si="32"/>
        <v>0</v>
      </c>
      <c r="G193" s="199">
        <f t="shared" si="32"/>
        <v>0</v>
      </c>
      <c r="H193" s="199">
        <f t="shared" si="32"/>
        <v>0</v>
      </c>
      <c r="I193" s="199">
        <f t="shared" si="32"/>
        <v>0</v>
      </c>
      <c r="J193" s="199">
        <f t="shared" si="32"/>
        <v>0</v>
      </c>
      <c r="K193" s="199">
        <f t="shared" si="32"/>
        <v>0</v>
      </c>
      <c r="L193" s="199">
        <f t="shared" si="32"/>
        <v>0</v>
      </c>
      <c r="M193" s="199">
        <f t="shared" si="32"/>
        <v>0</v>
      </c>
      <c r="N193" s="199">
        <f t="shared" si="32"/>
        <v>0</v>
      </c>
      <c r="O193" s="199">
        <f t="shared" si="32"/>
        <v>0</v>
      </c>
      <c r="P193" s="199">
        <f t="shared" si="32"/>
        <v>0</v>
      </c>
      <c r="Q193" s="199">
        <f t="shared" si="32"/>
        <v>0</v>
      </c>
    </row>
    <row r="194" spans="1:17" x14ac:dyDescent="0.25">
      <c r="A194" s="142" t="s">
        <v>163</v>
      </c>
      <c r="B194" s="199">
        <f t="shared" ref="B194:Q194" si="33">IF(B$93=0,0,B$93/B$70)</f>
        <v>0</v>
      </c>
      <c r="C194" s="199">
        <f t="shared" si="33"/>
        <v>0</v>
      </c>
      <c r="D194" s="199">
        <f t="shared" si="33"/>
        <v>0</v>
      </c>
      <c r="E194" s="199">
        <f t="shared" si="33"/>
        <v>0</v>
      </c>
      <c r="F194" s="199">
        <f t="shared" si="33"/>
        <v>0</v>
      </c>
      <c r="G194" s="199">
        <f t="shared" si="33"/>
        <v>0</v>
      </c>
      <c r="H194" s="199">
        <f t="shared" si="33"/>
        <v>0</v>
      </c>
      <c r="I194" s="199">
        <f t="shared" si="33"/>
        <v>0</v>
      </c>
      <c r="J194" s="199">
        <f t="shared" si="33"/>
        <v>0</v>
      </c>
      <c r="K194" s="199">
        <f t="shared" si="33"/>
        <v>0</v>
      </c>
      <c r="L194" s="199">
        <f t="shared" si="33"/>
        <v>0</v>
      </c>
      <c r="M194" s="199">
        <f t="shared" si="33"/>
        <v>0</v>
      </c>
      <c r="N194" s="199">
        <f t="shared" si="33"/>
        <v>0</v>
      </c>
      <c r="O194" s="199">
        <f t="shared" si="33"/>
        <v>0</v>
      </c>
      <c r="P194" s="199">
        <f t="shared" si="33"/>
        <v>0</v>
      </c>
      <c r="Q194" s="199">
        <f t="shared" si="33"/>
        <v>0</v>
      </c>
    </row>
    <row r="195" spans="1:17" x14ac:dyDescent="0.25">
      <c r="A195" s="127" t="s">
        <v>147</v>
      </c>
      <c r="B195" s="200">
        <f t="shared" ref="B195:Q195" si="34">IF(B$94=0,0,B$94/B$70)</f>
        <v>0</v>
      </c>
      <c r="C195" s="200">
        <f t="shared" si="34"/>
        <v>0</v>
      </c>
      <c r="D195" s="200">
        <f t="shared" si="34"/>
        <v>0</v>
      </c>
      <c r="E195" s="200">
        <f t="shared" si="34"/>
        <v>0</v>
      </c>
      <c r="F195" s="200">
        <f t="shared" si="34"/>
        <v>0</v>
      </c>
      <c r="G195" s="200">
        <f t="shared" si="34"/>
        <v>0</v>
      </c>
      <c r="H195" s="200">
        <f t="shared" si="34"/>
        <v>0</v>
      </c>
      <c r="I195" s="200">
        <f t="shared" si="34"/>
        <v>0</v>
      </c>
      <c r="J195" s="200">
        <f t="shared" si="34"/>
        <v>0</v>
      </c>
      <c r="K195" s="200">
        <f t="shared" si="34"/>
        <v>0</v>
      </c>
      <c r="L195" s="200">
        <f t="shared" si="34"/>
        <v>0</v>
      </c>
      <c r="M195" s="200">
        <f t="shared" si="34"/>
        <v>0</v>
      </c>
      <c r="N195" s="200">
        <f t="shared" si="34"/>
        <v>0</v>
      </c>
      <c r="O195" s="200">
        <f t="shared" si="34"/>
        <v>0</v>
      </c>
      <c r="P195" s="200">
        <f t="shared" si="34"/>
        <v>0</v>
      </c>
      <c r="Q195" s="200">
        <f t="shared" si="34"/>
        <v>0</v>
      </c>
    </row>
    <row r="196" spans="1:17" x14ac:dyDescent="0.25">
      <c r="A196" s="142" t="s">
        <v>162</v>
      </c>
      <c r="B196" s="199">
        <f t="shared" ref="B196:Q196" si="35">IF(B$95=0,0,B$95/B$70)</f>
        <v>0</v>
      </c>
      <c r="C196" s="199">
        <f t="shared" si="35"/>
        <v>0</v>
      </c>
      <c r="D196" s="199">
        <f t="shared" si="35"/>
        <v>0</v>
      </c>
      <c r="E196" s="199">
        <f t="shared" si="35"/>
        <v>0</v>
      </c>
      <c r="F196" s="199">
        <f t="shared" si="35"/>
        <v>0</v>
      </c>
      <c r="G196" s="199">
        <f t="shared" si="35"/>
        <v>0</v>
      </c>
      <c r="H196" s="199">
        <f t="shared" si="35"/>
        <v>0</v>
      </c>
      <c r="I196" s="199">
        <f t="shared" si="35"/>
        <v>0</v>
      </c>
      <c r="J196" s="199">
        <f t="shared" si="35"/>
        <v>0</v>
      </c>
      <c r="K196" s="199">
        <f t="shared" si="35"/>
        <v>0</v>
      </c>
      <c r="L196" s="199">
        <f t="shared" si="35"/>
        <v>0</v>
      </c>
      <c r="M196" s="199">
        <f t="shared" si="35"/>
        <v>0</v>
      </c>
      <c r="N196" s="199">
        <f t="shared" si="35"/>
        <v>0</v>
      </c>
      <c r="O196" s="199">
        <f t="shared" si="35"/>
        <v>0</v>
      </c>
      <c r="P196" s="199">
        <f t="shared" si="35"/>
        <v>0</v>
      </c>
      <c r="Q196" s="199">
        <f t="shared" si="35"/>
        <v>0</v>
      </c>
    </row>
    <row r="197" spans="1:17" x14ac:dyDescent="0.25">
      <c r="A197" s="142" t="s">
        <v>161</v>
      </c>
      <c r="B197" s="199">
        <f t="shared" ref="B197:Q197" si="36">IF(B$99=0,0,B$99/B$70)</f>
        <v>0</v>
      </c>
      <c r="C197" s="199">
        <f t="shared" si="36"/>
        <v>0</v>
      </c>
      <c r="D197" s="199">
        <f t="shared" si="36"/>
        <v>0</v>
      </c>
      <c r="E197" s="199">
        <f t="shared" si="36"/>
        <v>0</v>
      </c>
      <c r="F197" s="199">
        <f t="shared" si="36"/>
        <v>0</v>
      </c>
      <c r="G197" s="199">
        <f t="shared" si="36"/>
        <v>0</v>
      </c>
      <c r="H197" s="199">
        <f t="shared" si="36"/>
        <v>0</v>
      </c>
      <c r="I197" s="199">
        <f t="shared" si="36"/>
        <v>0</v>
      </c>
      <c r="J197" s="199">
        <f t="shared" si="36"/>
        <v>0</v>
      </c>
      <c r="K197" s="199">
        <f t="shared" si="36"/>
        <v>0</v>
      </c>
      <c r="L197" s="199">
        <f t="shared" si="36"/>
        <v>0</v>
      </c>
      <c r="M197" s="199">
        <f t="shared" si="36"/>
        <v>0</v>
      </c>
      <c r="N197" s="199">
        <f t="shared" si="36"/>
        <v>0</v>
      </c>
      <c r="O197" s="199">
        <f t="shared" si="36"/>
        <v>0</v>
      </c>
      <c r="P197" s="199">
        <f t="shared" si="36"/>
        <v>0</v>
      </c>
      <c r="Q197" s="199">
        <f t="shared" si="36"/>
        <v>0</v>
      </c>
    </row>
    <row r="198" spans="1:17" x14ac:dyDescent="0.25">
      <c r="A198" s="140" t="s">
        <v>160</v>
      </c>
      <c r="B198" s="198">
        <f t="shared" ref="B198:Q198" si="37">IF(B$110=0,0,B$110/B$70)</f>
        <v>0</v>
      </c>
      <c r="C198" s="198">
        <f t="shared" si="37"/>
        <v>0</v>
      </c>
      <c r="D198" s="198">
        <f t="shared" si="37"/>
        <v>0</v>
      </c>
      <c r="E198" s="198">
        <f t="shared" si="37"/>
        <v>0</v>
      </c>
      <c r="F198" s="198">
        <f t="shared" si="37"/>
        <v>0</v>
      </c>
      <c r="G198" s="198">
        <f t="shared" si="37"/>
        <v>0</v>
      </c>
      <c r="H198" s="198">
        <f t="shared" si="37"/>
        <v>0</v>
      </c>
      <c r="I198" s="198">
        <f t="shared" si="37"/>
        <v>0</v>
      </c>
      <c r="J198" s="198">
        <f t="shared" si="37"/>
        <v>0</v>
      </c>
      <c r="K198" s="198">
        <f t="shared" si="37"/>
        <v>0</v>
      </c>
      <c r="L198" s="198">
        <f t="shared" si="37"/>
        <v>0</v>
      </c>
      <c r="M198" s="198">
        <f t="shared" si="37"/>
        <v>0</v>
      </c>
      <c r="N198" s="198">
        <f t="shared" si="37"/>
        <v>0</v>
      </c>
      <c r="O198" s="198">
        <f t="shared" si="37"/>
        <v>0</v>
      </c>
      <c r="P198" s="198">
        <f t="shared" si="37"/>
        <v>0</v>
      </c>
      <c r="Q198" s="198">
        <f t="shared" si="37"/>
        <v>0</v>
      </c>
    </row>
    <row r="199" spans="1:17" x14ac:dyDescent="0.25">
      <c r="A199" s="195"/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</row>
    <row r="200" spans="1:17" x14ac:dyDescent="0.25">
      <c r="A200" s="78" t="s">
        <v>42</v>
      </c>
      <c r="B200" s="77">
        <f t="shared" ref="B200:Q200" si="38">SUM(B$201:B$206,B$210:B$211,B$213:B$215)</f>
        <v>0</v>
      </c>
      <c r="C200" s="77">
        <f t="shared" si="38"/>
        <v>0</v>
      </c>
      <c r="D200" s="77">
        <f t="shared" si="38"/>
        <v>0</v>
      </c>
      <c r="E200" s="77">
        <f t="shared" si="38"/>
        <v>0</v>
      </c>
      <c r="F200" s="77">
        <f t="shared" si="38"/>
        <v>0</v>
      </c>
      <c r="G200" s="77">
        <f t="shared" si="38"/>
        <v>0</v>
      </c>
      <c r="H200" s="77">
        <f t="shared" si="38"/>
        <v>0</v>
      </c>
      <c r="I200" s="77">
        <f t="shared" si="38"/>
        <v>0</v>
      </c>
      <c r="J200" s="77">
        <f t="shared" si="38"/>
        <v>0</v>
      </c>
      <c r="K200" s="77">
        <f t="shared" si="38"/>
        <v>0</v>
      </c>
      <c r="L200" s="77">
        <f t="shared" si="38"/>
        <v>0</v>
      </c>
      <c r="M200" s="77">
        <f t="shared" si="38"/>
        <v>0</v>
      </c>
      <c r="N200" s="77">
        <f t="shared" si="38"/>
        <v>0</v>
      </c>
      <c r="O200" s="77">
        <f t="shared" si="38"/>
        <v>0</v>
      </c>
      <c r="P200" s="77">
        <f t="shared" si="38"/>
        <v>0</v>
      </c>
      <c r="Q200" s="77">
        <f t="shared" si="38"/>
        <v>0</v>
      </c>
    </row>
    <row r="201" spans="1:17" x14ac:dyDescent="0.25">
      <c r="A201" s="132" t="s">
        <v>83</v>
      </c>
      <c r="B201" s="203">
        <f t="shared" ref="B201:Q201" si="39">IF(B$113=0,0,B$113/B$112)</f>
        <v>0</v>
      </c>
      <c r="C201" s="203">
        <f t="shared" si="39"/>
        <v>0</v>
      </c>
      <c r="D201" s="203">
        <f t="shared" si="39"/>
        <v>0</v>
      </c>
      <c r="E201" s="203">
        <f t="shared" si="39"/>
        <v>0</v>
      </c>
      <c r="F201" s="203">
        <f t="shared" si="39"/>
        <v>0</v>
      </c>
      <c r="G201" s="203">
        <f t="shared" si="39"/>
        <v>0</v>
      </c>
      <c r="H201" s="203">
        <f t="shared" si="39"/>
        <v>0</v>
      </c>
      <c r="I201" s="203">
        <f t="shared" si="39"/>
        <v>0</v>
      </c>
      <c r="J201" s="203">
        <f t="shared" si="39"/>
        <v>0</v>
      </c>
      <c r="K201" s="203">
        <f t="shared" si="39"/>
        <v>0</v>
      </c>
      <c r="L201" s="203">
        <f t="shared" si="39"/>
        <v>0</v>
      </c>
      <c r="M201" s="203">
        <f t="shared" si="39"/>
        <v>0</v>
      </c>
      <c r="N201" s="203">
        <f t="shared" si="39"/>
        <v>0</v>
      </c>
      <c r="O201" s="203">
        <f t="shared" si="39"/>
        <v>0</v>
      </c>
      <c r="P201" s="203">
        <f t="shared" si="39"/>
        <v>0</v>
      </c>
      <c r="Q201" s="203">
        <f t="shared" si="39"/>
        <v>0</v>
      </c>
    </row>
    <row r="202" spans="1:17" x14ac:dyDescent="0.25">
      <c r="A202" s="76" t="s">
        <v>82</v>
      </c>
      <c r="B202" s="202">
        <f t="shared" ref="B202:Q202" si="40">IF(B$114=0,0,B$114/B$112)</f>
        <v>0</v>
      </c>
      <c r="C202" s="202">
        <f t="shared" si="40"/>
        <v>0</v>
      </c>
      <c r="D202" s="202">
        <f t="shared" si="40"/>
        <v>0</v>
      </c>
      <c r="E202" s="202">
        <f t="shared" si="40"/>
        <v>0</v>
      </c>
      <c r="F202" s="202">
        <f t="shared" si="40"/>
        <v>0</v>
      </c>
      <c r="G202" s="202">
        <f t="shared" si="40"/>
        <v>0</v>
      </c>
      <c r="H202" s="202">
        <f t="shared" si="40"/>
        <v>0</v>
      </c>
      <c r="I202" s="202">
        <f t="shared" si="40"/>
        <v>0</v>
      </c>
      <c r="J202" s="202">
        <f t="shared" si="40"/>
        <v>0</v>
      </c>
      <c r="K202" s="202">
        <f t="shared" si="40"/>
        <v>0</v>
      </c>
      <c r="L202" s="202">
        <f t="shared" si="40"/>
        <v>0</v>
      </c>
      <c r="M202" s="202">
        <f t="shared" si="40"/>
        <v>0</v>
      </c>
      <c r="N202" s="202">
        <f t="shared" si="40"/>
        <v>0</v>
      </c>
      <c r="O202" s="202">
        <f t="shared" si="40"/>
        <v>0</v>
      </c>
      <c r="P202" s="202">
        <f t="shared" si="40"/>
        <v>0</v>
      </c>
      <c r="Q202" s="202">
        <f t="shared" si="40"/>
        <v>0</v>
      </c>
    </row>
    <row r="203" spans="1:17" x14ac:dyDescent="0.25">
      <c r="A203" s="76" t="s">
        <v>81</v>
      </c>
      <c r="B203" s="202">
        <f t="shared" ref="B203:Q203" si="41">IF(B$115=0,0,B$115/B$112)</f>
        <v>0</v>
      </c>
      <c r="C203" s="202">
        <f t="shared" si="41"/>
        <v>0</v>
      </c>
      <c r="D203" s="202">
        <f t="shared" si="41"/>
        <v>0</v>
      </c>
      <c r="E203" s="202">
        <f t="shared" si="41"/>
        <v>0</v>
      </c>
      <c r="F203" s="202">
        <f t="shared" si="41"/>
        <v>0</v>
      </c>
      <c r="G203" s="202">
        <f t="shared" si="41"/>
        <v>0</v>
      </c>
      <c r="H203" s="202">
        <f t="shared" si="41"/>
        <v>0</v>
      </c>
      <c r="I203" s="202">
        <f t="shared" si="41"/>
        <v>0</v>
      </c>
      <c r="J203" s="202">
        <f t="shared" si="41"/>
        <v>0</v>
      </c>
      <c r="K203" s="202">
        <f t="shared" si="41"/>
        <v>0</v>
      </c>
      <c r="L203" s="202">
        <f t="shared" si="41"/>
        <v>0</v>
      </c>
      <c r="M203" s="202">
        <f t="shared" si="41"/>
        <v>0</v>
      </c>
      <c r="N203" s="202">
        <f t="shared" si="41"/>
        <v>0</v>
      </c>
      <c r="O203" s="202">
        <f t="shared" si="41"/>
        <v>0</v>
      </c>
      <c r="P203" s="202">
        <f t="shared" si="41"/>
        <v>0</v>
      </c>
      <c r="Q203" s="202">
        <f t="shared" si="41"/>
        <v>0</v>
      </c>
    </row>
    <row r="204" spans="1:17" x14ac:dyDescent="0.25">
      <c r="A204" s="76" t="s">
        <v>80</v>
      </c>
      <c r="B204" s="202">
        <f t="shared" ref="B204:Q204" si="42">IF(B$116=0,0,B$116/B$112)</f>
        <v>0</v>
      </c>
      <c r="C204" s="202">
        <f t="shared" si="42"/>
        <v>0</v>
      </c>
      <c r="D204" s="202">
        <f t="shared" si="42"/>
        <v>0</v>
      </c>
      <c r="E204" s="202">
        <f t="shared" si="42"/>
        <v>0</v>
      </c>
      <c r="F204" s="202">
        <f t="shared" si="42"/>
        <v>0</v>
      </c>
      <c r="G204" s="202">
        <f t="shared" si="42"/>
        <v>0</v>
      </c>
      <c r="H204" s="202">
        <f t="shared" si="42"/>
        <v>0</v>
      </c>
      <c r="I204" s="202">
        <f t="shared" si="42"/>
        <v>0</v>
      </c>
      <c r="J204" s="202">
        <f t="shared" si="42"/>
        <v>0</v>
      </c>
      <c r="K204" s="202">
        <f t="shared" si="42"/>
        <v>0</v>
      </c>
      <c r="L204" s="202">
        <f t="shared" si="42"/>
        <v>0</v>
      </c>
      <c r="M204" s="202">
        <f t="shared" si="42"/>
        <v>0</v>
      </c>
      <c r="N204" s="202">
        <f t="shared" si="42"/>
        <v>0</v>
      </c>
      <c r="O204" s="202">
        <f t="shared" si="42"/>
        <v>0</v>
      </c>
      <c r="P204" s="202">
        <f t="shared" si="42"/>
        <v>0</v>
      </c>
      <c r="Q204" s="202">
        <f t="shared" si="42"/>
        <v>0</v>
      </c>
    </row>
    <row r="205" spans="1:17" x14ac:dyDescent="0.25">
      <c r="A205" s="129" t="s">
        <v>79</v>
      </c>
      <c r="B205" s="201">
        <f t="shared" ref="B205:Q205" si="43">IF(B$117=0,0,B$117/B$112)</f>
        <v>0</v>
      </c>
      <c r="C205" s="201">
        <f t="shared" si="43"/>
        <v>0</v>
      </c>
      <c r="D205" s="201">
        <f t="shared" si="43"/>
        <v>0</v>
      </c>
      <c r="E205" s="201">
        <f t="shared" si="43"/>
        <v>0</v>
      </c>
      <c r="F205" s="201">
        <f t="shared" si="43"/>
        <v>0</v>
      </c>
      <c r="G205" s="201">
        <f t="shared" si="43"/>
        <v>0</v>
      </c>
      <c r="H205" s="201">
        <f t="shared" si="43"/>
        <v>0</v>
      </c>
      <c r="I205" s="201">
        <f t="shared" si="43"/>
        <v>0</v>
      </c>
      <c r="J205" s="201">
        <f t="shared" si="43"/>
        <v>0</v>
      </c>
      <c r="K205" s="201">
        <f t="shared" si="43"/>
        <v>0</v>
      </c>
      <c r="L205" s="201">
        <f t="shared" si="43"/>
        <v>0</v>
      </c>
      <c r="M205" s="201">
        <f t="shared" si="43"/>
        <v>0</v>
      </c>
      <c r="N205" s="201">
        <f t="shared" si="43"/>
        <v>0</v>
      </c>
      <c r="O205" s="201">
        <f t="shared" si="43"/>
        <v>0</v>
      </c>
      <c r="P205" s="201">
        <f t="shared" si="43"/>
        <v>0</v>
      </c>
      <c r="Q205" s="201">
        <f t="shared" si="43"/>
        <v>0</v>
      </c>
    </row>
    <row r="206" spans="1:17" x14ac:dyDescent="0.25">
      <c r="A206" s="127" t="s">
        <v>146</v>
      </c>
      <c r="B206" s="200">
        <f t="shared" ref="B206:Q206" si="44">IF(B$122=0,0,B$122/B$112)</f>
        <v>0</v>
      </c>
      <c r="C206" s="200">
        <f t="shared" si="44"/>
        <v>0</v>
      </c>
      <c r="D206" s="200">
        <f t="shared" si="44"/>
        <v>0</v>
      </c>
      <c r="E206" s="200">
        <f t="shared" si="44"/>
        <v>0</v>
      </c>
      <c r="F206" s="200">
        <f t="shared" si="44"/>
        <v>0</v>
      </c>
      <c r="G206" s="200">
        <f t="shared" si="44"/>
        <v>0</v>
      </c>
      <c r="H206" s="200">
        <f t="shared" si="44"/>
        <v>0</v>
      </c>
      <c r="I206" s="200">
        <f t="shared" si="44"/>
        <v>0</v>
      </c>
      <c r="J206" s="200">
        <f t="shared" si="44"/>
        <v>0</v>
      </c>
      <c r="K206" s="200">
        <f t="shared" si="44"/>
        <v>0</v>
      </c>
      <c r="L206" s="200">
        <f t="shared" si="44"/>
        <v>0</v>
      </c>
      <c r="M206" s="200">
        <f t="shared" si="44"/>
        <v>0</v>
      </c>
      <c r="N206" s="200">
        <f t="shared" si="44"/>
        <v>0</v>
      </c>
      <c r="O206" s="200">
        <f t="shared" si="44"/>
        <v>0</v>
      </c>
      <c r="P206" s="200">
        <f t="shared" si="44"/>
        <v>0</v>
      </c>
      <c r="Q206" s="200">
        <f t="shared" si="44"/>
        <v>0</v>
      </c>
    </row>
    <row r="207" spans="1:17" x14ac:dyDescent="0.25">
      <c r="A207" s="142" t="s">
        <v>159</v>
      </c>
      <c r="B207" s="199">
        <f t="shared" ref="B207:Q207" si="45">IF(B$123=0,0,B$123/B$112)</f>
        <v>0</v>
      </c>
      <c r="C207" s="199">
        <f t="shared" si="45"/>
        <v>0</v>
      </c>
      <c r="D207" s="199">
        <f t="shared" si="45"/>
        <v>0</v>
      </c>
      <c r="E207" s="199">
        <f t="shared" si="45"/>
        <v>0</v>
      </c>
      <c r="F207" s="199">
        <f t="shared" si="45"/>
        <v>0</v>
      </c>
      <c r="G207" s="199">
        <f t="shared" si="45"/>
        <v>0</v>
      </c>
      <c r="H207" s="199">
        <f t="shared" si="45"/>
        <v>0</v>
      </c>
      <c r="I207" s="199">
        <f t="shared" si="45"/>
        <v>0</v>
      </c>
      <c r="J207" s="199">
        <f t="shared" si="45"/>
        <v>0</v>
      </c>
      <c r="K207" s="199">
        <f t="shared" si="45"/>
        <v>0</v>
      </c>
      <c r="L207" s="199">
        <f t="shared" si="45"/>
        <v>0</v>
      </c>
      <c r="M207" s="199">
        <f t="shared" si="45"/>
        <v>0</v>
      </c>
      <c r="N207" s="199">
        <f t="shared" si="45"/>
        <v>0</v>
      </c>
      <c r="O207" s="199">
        <f t="shared" si="45"/>
        <v>0</v>
      </c>
      <c r="P207" s="199">
        <f t="shared" si="45"/>
        <v>0</v>
      </c>
      <c r="Q207" s="199">
        <f t="shared" si="45"/>
        <v>0</v>
      </c>
    </row>
    <row r="208" spans="1:17" x14ac:dyDescent="0.25">
      <c r="A208" s="142" t="s">
        <v>158</v>
      </c>
      <c r="B208" s="199">
        <f t="shared" ref="B208:Q208" si="46">IF(B$129=0,0,B$129/B$112)</f>
        <v>0</v>
      </c>
      <c r="C208" s="199">
        <f t="shared" si="46"/>
        <v>0</v>
      </c>
      <c r="D208" s="199">
        <f t="shared" si="46"/>
        <v>0</v>
      </c>
      <c r="E208" s="199">
        <f t="shared" si="46"/>
        <v>0</v>
      </c>
      <c r="F208" s="199">
        <f t="shared" si="46"/>
        <v>0</v>
      </c>
      <c r="G208" s="199">
        <f t="shared" si="46"/>
        <v>0</v>
      </c>
      <c r="H208" s="199">
        <f t="shared" si="46"/>
        <v>0</v>
      </c>
      <c r="I208" s="199">
        <f t="shared" si="46"/>
        <v>0</v>
      </c>
      <c r="J208" s="199">
        <f t="shared" si="46"/>
        <v>0</v>
      </c>
      <c r="K208" s="199">
        <f t="shared" si="46"/>
        <v>0</v>
      </c>
      <c r="L208" s="199">
        <f t="shared" si="46"/>
        <v>0</v>
      </c>
      <c r="M208" s="199">
        <f t="shared" si="46"/>
        <v>0</v>
      </c>
      <c r="N208" s="199">
        <f t="shared" si="46"/>
        <v>0</v>
      </c>
      <c r="O208" s="199">
        <f t="shared" si="46"/>
        <v>0</v>
      </c>
      <c r="P208" s="199">
        <f t="shared" si="46"/>
        <v>0</v>
      </c>
      <c r="Q208" s="199">
        <f t="shared" si="46"/>
        <v>0</v>
      </c>
    </row>
    <row r="209" spans="1:17" x14ac:dyDescent="0.25">
      <c r="A209" s="127" t="s">
        <v>145</v>
      </c>
      <c r="B209" s="200">
        <f t="shared" ref="B209:Q209" si="47">IF(B$130=0,0,B$130/B$112)</f>
        <v>0</v>
      </c>
      <c r="C209" s="200">
        <f t="shared" si="47"/>
        <v>0</v>
      </c>
      <c r="D209" s="200">
        <f t="shared" si="47"/>
        <v>0</v>
      </c>
      <c r="E209" s="200">
        <f t="shared" si="47"/>
        <v>0</v>
      </c>
      <c r="F209" s="200">
        <f t="shared" si="47"/>
        <v>0</v>
      </c>
      <c r="G209" s="200">
        <f t="shared" si="47"/>
        <v>0</v>
      </c>
      <c r="H209" s="200">
        <f t="shared" si="47"/>
        <v>0</v>
      </c>
      <c r="I209" s="200">
        <f t="shared" si="47"/>
        <v>0</v>
      </c>
      <c r="J209" s="200">
        <f t="shared" si="47"/>
        <v>0</v>
      </c>
      <c r="K209" s="200">
        <f t="shared" si="47"/>
        <v>0</v>
      </c>
      <c r="L209" s="200">
        <f t="shared" si="47"/>
        <v>0</v>
      </c>
      <c r="M209" s="200">
        <f t="shared" si="47"/>
        <v>0</v>
      </c>
      <c r="N209" s="200">
        <f t="shared" si="47"/>
        <v>0</v>
      </c>
      <c r="O209" s="200">
        <f t="shared" si="47"/>
        <v>0</v>
      </c>
      <c r="P209" s="200">
        <f t="shared" si="47"/>
        <v>0</v>
      </c>
      <c r="Q209" s="200">
        <f t="shared" si="47"/>
        <v>0</v>
      </c>
    </row>
    <row r="210" spans="1:17" x14ac:dyDescent="0.25">
      <c r="A210" s="142" t="s">
        <v>157</v>
      </c>
      <c r="B210" s="199">
        <f t="shared" ref="B210:Q210" si="48">IF(B$131=0,0,B$131/B$112)</f>
        <v>0</v>
      </c>
      <c r="C210" s="199">
        <f t="shared" si="48"/>
        <v>0</v>
      </c>
      <c r="D210" s="199">
        <f t="shared" si="48"/>
        <v>0</v>
      </c>
      <c r="E210" s="199">
        <f t="shared" si="48"/>
        <v>0</v>
      </c>
      <c r="F210" s="199">
        <f t="shared" si="48"/>
        <v>0</v>
      </c>
      <c r="G210" s="199">
        <f t="shared" si="48"/>
        <v>0</v>
      </c>
      <c r="H210" s="199">
        <f t="shared" si="48"/>
        <v>0</v>
      </c>
      <c r="I210" s="199">
        <f t="shared" si="48"/>
        <v>0</v>
      </c>
      <c r="J210" s="199">
        <f t="shared" si="48"/>
        <v>0</v>
      </c>
      <c r="K210" s="199">
        <f t="shared" si="48"/>
        <v>0</v>
      </c>
      <c r="L210" s="199">
        <f t="shared" si="48"/>
        <v>0</v>
      </c>
      <c r="M210" s="199">
        <f t="shared" si="48"/>
        <v>0</v>
      </c>
      <c r="N210" s="199">
        <f t="shared" si="48"/>
        <v>0</v>
      </c>
      <c r="O210" s="199">
        <f t="shared" si="48"/>
        <v>0</v>
      </c>
      <c r="P210" s="199">
        <f t="shared" si="48"/>
        <v>0</v>
      </c>
      <c r="Q210" s="199">
        <f t="shared" si="48"/>
        <v>0</v>
      </c>
    </row>
    <row r="211" spans="1:17" x14ac:dyDescent="0.25">
      <c r="A211" s="142" t="s">
        <v>156</v>
      </c>
      <c r="B211" s="199">
        <f t="shared" ref="B211:Q211" si="49">IF(B$136=0,0,B$136/B$112)</f>
        <v>0</v>
      </c>
      <c r="C211" s="199">
        <f t="shared" si="49"/>
        <v>0</v>
      </c>
      <c r="D211" s="199">
        <f t="shared" si="49"/>
        <v>0</v>
      </c>
      <c r="E211" s="199">
        <f t="shared" si="49"/>
        <v>0</v>
      </c>
      <c r="F211" s="199">
        <f t="shared" si="49"/>
        <v>0</v>
      </c>
      <c r="G211" s="199">
        <f t="shared" si="49"/>
        <v>0</v>
      </c>
      <c r="H211" s="199">
        <f t="shared" si="49"/>
        <v>0</v>
      </c>
      <c r="I211" s="199">
        <f t="shared" si="49"/>
        <v>0</v>
      </c>
      <c r="J211" s="199">
        <f t="shared" si="49"/>
        <v>0</v>
      </c>
      <c r="K211" s="199">
        <f t="shared" si="49"/>
        <v>0</v>
      </c>
      <c r="L211" s="199">
        <f t="shared" si="49"/>
        <v>0</v>
      </c>
      <c r="M211" s="199">
        <f t="shared" si="49"/>
        <v>0</v>
      </c>
      <c r="N211" s="199">
        <f t="shared" si="49"/>
        <v>0</v>
      </c>
      <c r="O211" s="199">
        <f t="shared" si="49"/>
        <v>0</v>
      </c>
      <c r="P211" s="199">
        <f t="shared" si="49"/>
        <v>0</v>
      </c>
      <c r="Q211" s="199">
        <f t="shared" si="49"/>
        <v>0</v>
      </c>
    </row>
    <row r="212" spans="1:17" x14ac:dyDescent="0.25">
      <c r="A212" s="127" t="s">
        <v>144</v>
      </c>
      <c r="B212" s="200">
        <f t="shared" ref="B212:Q212" si="50">IF(B$137=0,0,B$137/B$112)</f>
        <v>0</v>
      </c>
      <c r="C212" s="200">
        <f t="shared" si="50"/>
        <v>0</v>
      </c>
      <c r="D212" s="200">
        <f t="shared" si="50"/>
        <v>0</v>
      </c>
      <c r="E212" s="200">
        <f t="shared" si="50"/>
        <v>0</v>
      </c>
      <c r="F212" s="200">
        <f t="shared" si="50"/>
        <v>0</v>
      </c>
      <c r="G212" s="200">
        <f t="shared" si="50"/>
        <v>0</v>
      </c>
      <c r="H212" s="200">
        <f t="shared" si="50"/>
        <v>0</v>
      </c>
      <c r="I212" s="200">
        <f t="shared" si="50"/>
        <v>0</v>
      </c>
      <c r="J212" s="200">
        <f t="shared" si="50"/>
        <v>0</v>
      </c>
      <c r="K212" s="200">
        <f t="shared" si="50"/>
        <v>0</v>
      </c>
      <c r="L212" s="200">
        <f t="shared" si="50"/>
        <v>0</v>
      </c>
      <c r="M212" s="200">
        <f t="shared" si="50"/>
        <v>0</v>
      </c>
      <c r="N212" s="200">
        <f t="shared" si="50"/>
        <v>0</v>
      </c>
      <c r="O212" s="200">
        <f t="shared" si="50"/>
        <v>0</v>
      </c>
      <c r="P212" s="200">
        <f t="shared" si="50"/>
        <v>0</v>
      </c>
      <c r="Q212" s="200">
        <f t="shared" si="50"/>
        <v>0</v>
      </c>
    </row>
    <row r="213" spans="1:17" x14ac:dyDescent="0.25">
      <c r="A213" s="142" t="s">
        <v>155</v>
      </c>
      <c r="B213" s="199">
        <f t="shared" ref="B213:Q213" si="51">IF(B$138=0,0,B$138/B$112)</f>
        <v>0</v>
      </c>
      <c r="C213" s="199">
        <f t="shared" si="51"/>
        <v>0</v>
      </c>
      <c r="D213" s="199">
        <f t="shared" si="51"/>
        <v>0</v>
      </c>
      <c r="E213" s="199">
        <f t="shared" si="51"/>
        <v>0</v>
      </c>
      <c r="F213" s="199">
        <f t="shared" si="51"/>
        <v>0</v>
      </c>
      <c r="G213" s="199">
        <f t="shared" si="51"/>
        <v>0</v>
      </c>
      <c r="H213" s="199">
        <f t="shared" si="51"/>
        <v>0</v>
      </c>
      <c r="I213" s="199">
        <f t="shared" si="51"/>
        <v>0</v>
      </c>
      <c r="J213" s="199">
        <f t="shared" si="51"/>
        <v>0</v>
      </c>
      <c r="K213" s="199">
        <f t="shared" si="51"/>
        <v>0</v>
      </c>
      <c r="L213" s="199">
        <f t="shared" si="51"/>
        <v>0</v>
      </c>
      <c r="M213" s="199">
        <f t="shared" si="51"/>
        <v>0</v>
      </c>
      <c r="N213" s="199">
        <f t="shared" si="51"/>
        <v>0</v>
      </c>
      <c r="O213" s="199">
        <f t="shared" si="51"/>
        <v>0</v>
      </c>
      <c r="P213" s="199">
        <f t="shared" si="51"/>
        <v>0</v>
      </c>
      <c r="Q213" s="199">
        <f t="shared" si="51"/>
        <v>0</v>
      </c>
    </row>
    <row r="214" spans="1:17" x14ac:dyDescent="0.25">
      <c r="A214" s="142" t="s">
        <v>154</v>
      </c>
      <c r="B214" s="199">
        <f t="shared" ref="B214:Q214" si="52">IF(B$142=0,0,B$142/B$112)</f>
        <v>0</v>
      </c>
      <c r="C214" s="199">
        <f t="shared" si="52"/>
        <v>0</v>
      </c>
      <c r="D214" s="199">
        <f t="shared" si="52"/>
        <v>0</v>
      </c>
      <c r="E214" s="199">
        <f t="shared" si="52"/>
        <v>0</v>
      </c>
      <c r="F214" s="199">
        <f t="shared" si="52"/>
        <v>0</v>
      </c>
      <c r="G214" s="199">
        <f t="shared" si="52"/>
        <v>0</v>
      </c>
      <c r="H214" s="199">
        <f t="shared" si="52"/>
        <v>0</v>
      </c>
      <c r="I214" s="199">
        <f t="shared" si="52"/>
        <v>0</v>
      </c>
      <c r="J214" s="199">
        <f t="shared" si="52"/>
        <v>0</v>
      </c>
      <c r="K214" s="199">
        <f t="shared" si="52"/>
        <v>0</v>
      </c>
      <c r="L214" s="199">
        <f t="shared" si="52"/>
        <v>0</v>
      </c>
      <c r="M214" s="199">
        <f t="shared" si="52"/>
        <v>0</v>
      </c>
      <c r="N214" s="199">
        <f t="shared" si="52"/>
        <v>0</v>
      </c>
      <c r="O214" s="199">
        <f t="shared" si="52"/>
        <v>0</v>
      </c>
      <c r="P214" s="199">
        <f t="shared" si="52"/>
        <v>0</v>
      </c>
      <c r="Q214" s="199">
        <f t="shared" si="52"/>
        <v>0</v>
      </c>
    </row>
    <row r="215" spans="1:17" x14ac:dyDescent="0.25">
      <c r="A215" s="140" t="s">
        <v>153</v>
      </c>
      <c r="B215" s="198">
        <f t="shared" ref="B215:Q215" si="53">IF(B$153=0,0,B$153/B$112)</f>
        <v>0</v>
      </c>
      <c r="C215" s="198">
        <f t="shared" si="53"/>
        <v>0</v>
      </c>
      <c r="D215" s="198">
        <f t="shared" si="53"/>
        <v>0</v>
      </c>
      <c r="E215" s="198">
        <f t="shared" si="53"/>
        <v>0</v>
      </c>
      <c r="F215" s="198">
        <f t="shared" si="53"/>
        <v>0</v>
      </c>
      <c r="G215" s="198">
        <f t="shared" si="53"/>
        <v>0</v>
      </c>
      <c r="H215" s="198">
        <f t="shared" si="53"/>
        <v>0</v>
      </c>
      <c r="I215" s="198">
        <f t="shared" si="53"/>
        <v>0</v>
      </c>
      <c r="J215" s="198">
        <f t="shared" si="53"/>
        <v>0</v>
      </c>
      <c r="K215" s="198">
        <f t="shared" si="53"/>
        <v>0</v>
      </c>
      <c r="L215" s="198">
        <f t="shared" si="53"/>
        <v>0</v>
      </c>
      <c r="M215" s="198">
        <f t="shared" si="53"/>
        <v>0</v>
      </c>
      <c r="N215" s="198">
        <f t="shared" si="53"/>
        <v>0</v>
      </c>
      <c r="O215" s="198">
        <f t="shared" si="53"/>
        <v>0</v>
      </c>
      <c r="P215" s="198">
        <f t="shared" si="53"/>
        <v>0</v>
      </c>
      <c r="Q215" s="198">
        <f t="shared" si="53"/>
        <v>0</v>
      </c>
    </row>
    <row r="216" spans="1:17" hidden="1" x14ac:dyDescent="0.25">
      <c r="A216" s="164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</row>
    <row r="217" spans="1:17" x14ac:dyDescent="0.25">
      <c r="A217" s="164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</row>
    <row r="218" spans="1:17" ht="12.75" x14ac:dyDescent="0.25">
      <c r="A218" s="98" t="s">
        <v>128</v>
      </c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</row>
    <row r="219" spans="1:17" x14ac:dyDescent="0.25">
      <c r="A219" s="164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</row>
    <row r="220" spans="1:17" x14ac:dyDescent="0.25">
      <c r="A220" s="78" t="s">
        <v>44</v>
      </c>
      <c r="B220" s="170">
        <f>IF(B$5=0,0,B$5/NFM_fec!B$5)</f>
        <v>0</v>
      </c>
      <c r="C220" s="170">
        <f>IF(C$5=0,0,C$5/NFM_fec!C$5)</f>
        <v>0</v>
      </c>
      <c r="D220" s="170">
        <f>IF(D$5=0,0,D$5/NFM_fec!D$5)</f>
        <v>0</v>
      </c>
      <c r="E220" s="170">
        <f>IF(E$5=0,0,E$5/NFM_fec!E$5)</f>
        <v>0</v>
      </c>
      <c r="F220" s="170">
        <f>IF(F$5=0,0,F$5/NFM_fec!F$5)</f>
        <v>0</v>
      </c>
      <c r="G220" s="170">
        <f>IF(G$5=0,0,G$5/NFM_fec!G$5)</f>
        <v>0</v>
      </c>
      <c r="H220" s="170">
        <f>IF(H$5=0,0,H$5/NFM_fec!H$5)</f>
        <v>0</v>
      </c>
      <c r="I220" s="170">
        <f>IF(I$5=0,0,I$5/NFM_fec!I$5)</f>
        <v>0</v>
      </c>
      <c r="J220" s="170">
        <f>IF(J$5=0,0,J$5/NFM_fec!J$5)</f>
        <v>0</v>
      </c>
      <c r="K220" s="170">
        <f>IF(K$5=0,0,K$5/NFM_fec!K$5)</f>
        <v>0</v>
      </c>
      <c r="L220" s="170">
        <f>IF(L$5=0,0,L$5/NFM_fec!L$5)</f>
        <v>0</v>
      </c>
      <c r="M220" s="170">
        <f>IF(M$5=0,0,M$5/NFM_fec!M$5)</f>
        <v>0</v>
      </c>
      <c r="N220" s="170">
        <f>IF(N$5=0,0,N$5/NFM_fec!N$5)</f>
        <v>0</v>
      </c>
      <c r="O220" s="170">
        <f>IF(O$5=0,0,O$5/NFM_fec!O$5)</f>
        <v>0</v>
      </c>
      <c r="P220" s="170">
        <f>IF(P$5=0,0,P$5/NFM_fec!P$5)</f>
        <v>0</v>
      </c>
      <c r="Q220" s="170">
        <f>IF(Q$5=0,0,Q$5/NFM_fec!Q$5)</f>
        <v>0</v>
      </c>
    </row>
    <row r="221" spans="1:17" x14ac:dyDescent="0.25">
      <c r="A221" s="132" t="s">
        <v>83</v>
      </c>
      <c r="B221" s="169">
        <f>IF(B$6=0,0,B$6/NFM_fec!B$6)</f>
        <v>0</v>
      </c>
      <c r="C221" s="169">
        <f>IF(C$6=0,0,C$6/NFM_fec!C$6)</f>
        <v>0</v>
      </c>
      <c r="D221" s="169">
        <f>IF(D$6=0,0,D$6/NFM_fec!D$6)</f>
        <v>0</v>
      </c>
      <c r="E221" s="169">
        <f>IF(E$6=0,0,E$6/NFM_fec!E$6)</f>
        <v>0</v>
      </c>
      <c r="F221" s="169">
        <f>IF(F$6=0,0,F$6/NFM_fec!F$6)</f>
        <v>0</v>
      </c>
      <c r="G221" s="169">
        <f>IF(G$6=0,0,G$6/NFM_fec!G$6)</f>
        <v>0</v>
      </c>
      <c r="H221" s="169">
        <f>IF(H$6=0,0,H$6/NFM_fec!H$6)</f>
        <v>0</v>
      </c>
      <c r="I221" s="169">
        <f>IF(I$6=0,0,I$6/NFM_fec!I$6)</f>
        <v>0</v>
      </c>
      <c r="J221" s="169">
        <f>IF(J$6=0,0,J$6/NFM_fec!J$6)</f>
        <v>0</v>
      </c>
      <c r="K221" s="169">
        <f>IF(K$6=0,0,K$6/NFM_fec!K$6)</f>
        <v>0</v>
      </c>
      <c r="L221" s="169">
        <f>IF(L$6=0,0,L$6/NFM_fec!L$6)</f>
        <v>0</v>
      </c>
      <c r="M221" s="169">
        <f>IF(M$6=0,0,M$6/NFM_fec!M$6)</f>
        <v>0</v>
      </c>
      <c r="N221" s="169">
        <f>IF(N$6=0,0,N$6/NFM_fec!N$6)</f>
        <v>0</v>
      </c>
      <c r="O221" s="169">
        <f>IF(O$6=0,0,O$6/NFM_fec!O$6)</f>
        <v>0</v>
      </c>
      <c r="P221" s="169">
        <f>IF(P$6=0,0,P$6/NFM_fec!P$6)</f>
        <v>0</v>
      </c>
      <c r="Q221" s="169">
        <f>IF(Q$6=0,0,Q$6/NFM_fec!Q$6)</f>
        <v>0</v>
      </c>
    </row>
    <row r="222" spans="1:17" x14ac:dyDescent="0.25">
      <c r="A222" s="76" t="s">
        <v>82</v>
      </c>
      <c r="B222" s="168">
        <f>IF(B$7=0,0,B$7/NFM_fec!B$7)</f>
        <v>0</v>
      </c>
      <c r="C222" s="168">
        <f>IF(C$7=0,0,C$7/NFM_fec!C$7)</f>
        <v>0</v>
      </c>
      <c r="D222" s="168">
        <f>IF(D$7=0,0,D$7/NFM_fec!D$7)</f>
        <v>0</v>
      </c>
      <c r="E222" s="168">
        <f>IF(E$7=0,0,E$7/NFM_fec!E$7)</f>
        <v>0</v>
      </c>
      <c r="F222" s="168">
        <f>IF(F$7=0,0,F$7/NFM_fec!F$7)</f>
        <v>0</v>
      </c>
      <c r="G222" s="168">
        <f>IF(G$7=0,0,G$7/NFM_fec!G$7)</f>
        <v>0</v>
      </c>
      <c r="H222" s="168">
        <f>IF(H$7=0,0,H$7/NFM_fec!H$7)</f>
        <v>0</v>
      </c>
      <c r="I222" s="168">
        <f>IF(I$7=0,0,I$7/NFM_fec!I$7)</f>
        <v>0</v>
      </c>
      <c r="J222" s="168">
        <f>IF(J$7=0,0,J$7/NFM_fec!J$7)</f>
        <v>0</v>
      </c>
      <c r="K222" s="168">
        <f>IF(K$7=0,0,K$7/NFM_fec!K$7)</f>
        <v>0</v>
      </c>
      <c r="L222" s="168">
        <f>IF(L$7=0,0,L$7/NFM_fec!L$7)</f>
        <v>0</v>
      </c>
      <c r="M222" s="168">
        <f>IF(M$7=0,0,M$7/NFM_fec!M$7)</f>
        <v>0</v>
      </c>
      <c r="N222" s="168">
        <f>IF(N$7=0,0,N$7/NFM_fec!N$7)</f>
        <v>0</v>
      </c>
      <c r="O222" s="168">
        <f>IF(O$7=0,0,O$7/NFM_fec!O$7)</f>
        <v>0</v>
      </c>
      <c r="P222" s="168">
        <f>IF(P$7=0,0,P$7/NFM_fec!P$7)</f>
        <v>0</v>
      </c>
      <c r="Q222" s="168">
        <f>IF(Q$7=0,0,Q$7/NFM_fec!Q$7)</f>
        <v>0</v>
      </c>
    </row>
    <row r="223" spans="1:17" x14ac:dyDescent="0.25">
      <c r="A223" s="76" t="s">
        <v>81</v>
      </c>
      <c r="B223" s="168">
        <f>IF(B$8=0,0,B$8/NFM_fec!B$8)</f>
        <v>0</v>
      </c>
      <c r="C223" s="168">
        <f>IF(C$8=0,0,C$8/NFM_fec!C$8)</f>
        <v>0</v>
      </c>
      <c r="D223" s="168">
        <f>IF(D$8=0,0,D$8/NFM_fec!D$8)</f>
        <v>0</v>
      </c>
      <c r="E223" s="168">
        <f>IF(E$8=0,0,E$8/NFM_fec!E$8)</f>
        <v>0</v>
      </c>
      <c r="F223" s="168">
        <f>IF(F$8=0,0,F$8/NFM_fec!F$8)</f>
        <v>0</v>
      </c>
      <c r="G223" s="168">
        <f>IF(G$8=0,0,G$8/NFM_fec!G$8)</f>
        <v>0</v>
      </c>
      <c r="H223" s="168">
        <f>IF(H$8=0,0,H$8/NFM_fec!H$8)</f>
        <v>0</v>
      </c>
      <c r="I223" s="168">
        <f>IF(I$8=0,0,I$8/NFM_fec!I$8)</f>
        <v>0</v>
      </c>
      <c r="J223" s="168">
        <f>IF(J$8=0,0,J$8/NFM_fec!J$8)</f>
        <v>0</v>
      </c>
      <c r="K223" s="168">
        <f>IF(K$8=0,0,K$8/NFM_fec!K$8)</f>
        <v>0</v>
      </c>
      <c r="L223" s="168">
        <f>IF(L$8=0,0,L$8/NFM_fec!L$8)</f>
        <v>0</v>
      </c>
      <c r="M223" s="168">
        <f>IF(M$8=0,0,M$8/NFM_fec!M$8)</f>
        <v>0</v>
      </c>
      <c r="N223" s="168">
        <f>IF(N$8=0,0,N$8/NFM_fec!N$8)</f>
        <v>0</v>
      </c>
      <c r="O223" s="168">
        <f>IF(O$8=0,0,O$8/NFM_fec!O$8)</f>
        <v>0</v>
      </c>
      <c r="P223" s="168">
        <f>IF(P$8=0,0,P$8/NFM_fec!P$8)</f>
        <v>0</v>
      </c>
      <c r="Q223" s="168">
        <f>IF(Q$8=0,0,Q$8/NFM_fec!Q$8)</f>
        <v>0</v>
      </c>
    </row>
    <row r="224" spans="1:17" x14ac:dyDescent="0.25">
      <c r="A224" s="76" t="s">
        <v>80</v>
      </c>
      <c r="B224" s="168">
        <f>IF(B$9=0,0,B$9/NFM_fec!B$9)</f>
        <v>0</v>
      </c>
      <c r="C224" s="168">
        <f>IF(C$9=0,0,C$9/NFM_fec!C$9)</f>
        <v>0</v>
      </c>
      <c r="D224" s="168">
        <f>IF(D$9=0,0,D$9/NFM_fec!D$9)</f>
        <v>0</v>
      </c>
      <c r="E224" s="168">
        <f>IF(E$9=0,0,E$9/NFM_fec!E$9)</f>
        <v>0</v>
      </c>
      <c r="F224" s="168">
        <f>IF(F$9=0,0,F$9/NFM_fec!F$9)</f>
        <v>0</v>
      </c>
      <c r="G224" s="168">
        <f>IF(G$9=0,0,G$9/NFM_fec!G$9)</f>
        <v>0</v>
      </c>
      <c r="H224" s="168">
        <f>IF(H$9=0,0,H$9/NFM_fec!H$9)</f>
        <v>0</v>
      </c>
      <c r="I224" s="168">
        <f>IF(I$9=0,0,I$9/NFM_fec!I$9)</f>
        <v>0</v>
      </c>
      <c r="J224" s="168">
        <f>IF(J$9=0,0,J$9/NFM_fec!J$9)</f>
        <v>0</v>
      </c>
      <c r="K224" s="168">
        <f>IF(K$9=0,0,K$9/NFM_fec!K$9)</f>
        <v>0</v>
      </c>
      <c r="L224" s="168">
        <f>IF(L$9=0,0,L$9/NFM_fec!L$9)</f>
        <v>0</v>
      </c>
      <c r="M224" s="168">
        <f>IF(M$9=0,0,M$9/NFM_fec!M$9)</f>
        <v>0</v>
      </c>
      <c r="N224" s="168">
        <f>IF(N$9=0,0,N$9/NFM_fec!N$9)</f>
        <v>0</v>
      </c>
      <c r="O224" s="168">
        <f>IF(O$9=0,0,O$9/NFM_fec!O$9)</f>
        <v>0</v>
      </c>
      <c r="P224" s="168">
        <f>IF(P$9=0,0,P$9/NFM_fec!P$9)</f>
        <v>0</v>
      </c>
      <c r="Q224" s="168">
        <f>IF(Q$9=0,0,Q$9/NFM_fec!Q$9)</f>
        <v>0</v>
      </c>
    </row>
    <row r="225" spans="1:17" x14ac:dyDescent="0.25">
      <c r="A225" s="129" t="s">
        <v>79</v>
      </c>
      <c r="B225" s="167">
        <f>IF(B$10=0,0,B$10/NFM_fec!B$10)</f>
        <v>0</v>
      </c>
      <c r="C225" s="167">
        <f>IF(C$10=0,0,C$10/NFM_fec!C$10)</f>
        <v>0</v>
      </c>
      <c r="D225" s="167">
        <f>IF(D$10=0,0,D$10/NFM_fec!D$10)</f>
        <v>0</v>
      </c>
      <c r="E225" s="167">
        <f>IF(E$10=0,0,E$10/NFM_fec!E$10)</f>
        <v>0</v>
      </c>
      <c r="F225" s="167">
        <f>IF(F$10=0,0,F$10/NFM_fec!F$10)</f>
        <v>0</v>
      </c>
      <c r="G225" s="167">
        <f>IF(G$10=0,0,G$10/NFM_fec!G$10)</f>
        <v>0</v>
      </c>
      <c r="H225" s="167">
        <f>IF(H$10=0,0,H$10/NFM_fec!H$10)</f>
        <v>0</v>
      </c>
      <c r="I225" s="167">
        <f>IF(I$10=0,0,I$10/NFM_fec!I$10)</f>
        <v>0</v>
      </c>
      <c r="J225" s="167">
        <f>IF(J$10=0,0,J$10/NFM_fec!J$10)</f>
        <v>0</v>
      </c>
      <c r="K225" s="167">
        <f>IF(K$10=0,0,K$10/NFM_fec!K$10)</f>
        <v>0</v>
      </c>
      <c r="L225" s="167">
        <f>IF(L$10=0,0,L$10/NFM_fec!L$10)</f>
        <v>0</v>
      </c>
      <c r="M225" s="167">
        <f>IF(M$10=0,0,M$10/NFM_fec!M$10)</f>
        <v>0</v>
      </c>
      <c r="N225" s="167">
        <f>IF(N$10=0,0,N$10/NFM_fec!N$10)</f>
        <v>0</v>
      </c>
      <c r="O225" s="167">
        <f>IF(O$10=0,0,O$10/NFM_fec!O$10)</f>
        <v>0</v>
      </c>
      <c r="P225" s="167">
        <f>IF(P$10=0,0,P$10/NFM_fec!P$10)</f>
        <v>0</v>
      </c>
      <c r="Q225" s="167">
        <f>IF(Q$10=0,0,Q$10/NFM_fec!Q$10)</f>
        <v>0</v>
      </c>
    </row>
    <row r="226" spans="1:17" x14ac:dyDescent="0.25">
      <c r="A226" s="127" t="s">
        <v>152</v>
      </c>
      <c r="B226" s="166">
        <f>IF(B$15=0,0,B$15/NFM_fec!B$15)</f>
        <v>0</v>
      </c>
      <c r="C226" s="166">
        <f>IF(C$15=0,0,C$15/NFM_fec!C$15)</f>
        <v>0</v>
      </c>
      <c r="D226" s="166">
        <f>IF(D$15=0,0,D$15/NFM_fec!D$15)</f>
        <v>0</v>
      </c>
      <c r="E226" s="166">
        <f>IF(E$15=0,0,E$15/NFM_fec!E$15)</f>
        <v>0</v>
      </c>
      <c r="F226" s="166">
        <f>IF(F$15=0,0,F$15/NFM_fec!F$15)</f>
        <v>0</v>
      </c>
      <c r="G226" s="166">
        <f>IF(G$15=0,0,G$15/NFM_fec!G$15)</f>
        <v>0</v>
      </c>
      <c r="H226" s="166">
        <f>IF(H$15=0,0,H$15/NFM_fec!H$15)</f>
        <v>0</v>
      </c>
      <c r="I226" s="166">
        <f>IF(I$15=0,0,I$15/NFM_fec!I$15)</f>
        <v>0</v>
      </c>
      <c r="J226" s="166">
        <f>IF(J$15=0,0,J$15/NFM_fec!J$15)</f>
        <v>0</v>
      </c>
      <c r="K226" s="166">
        <f>IF(K$15=0,0,K$15/NFM_fec!K$15)</f>
        <v>0</v>
      </c>
      <c r="L226" s="166">
        <f>IF(L$15=0,0,L$15/NFM_fec!L$15)</f>
        <v>0</v>
      </c>
      <c r="M226" s="166">
        <f>IF(M$15=0,0,M$15/NFM_fec!M$15)</f>
        <v>0</v>
      </c>
      <c r="N226" s="166">
        <f>IF(N$15=0,0,N$15/NFM_fec!N$15)</f>
        <v>0</v>
      </c>
      <c r="O226" s="166">
        <f>IF(O$15=0,0,O$15/NFM_fec!O$15)</f>
        <v>0</v>
      </c>
      <c r="P226" s="166">
        <f>IF(P$15=0,0,P$15/NFM_fec!P$15)</f>
        <v>0</v>
      </c>
      <c r="Q226" s="166">
        <f>IF(Q$15=0,0,Q$15/NFM_fec!Q$15)</f>
        <v>0</v>
      </c>
    </row>
    <row r="227" spans="1:17" x14ac:dyDescent="0.25">
      <c r="A227" s="72" t="s">
        <v>151</v>
      </c>
      <c r="B227" s="165">
        <f>IF(B$26=0,0,B$26/NFM_fec!B$26)</f>
        <v>0</v>
      </c>
      <c r="C227" s="165">
        <f>IF(C$26=0,0,C$26/NFM_fec!C$26)</f>
        <v>0</v>
      </c>
      <c r="D227" s="165">
        <f>IF(D$26=0,0,D$26/NFM_fec!D$26)</f>
        <v>0</v>
      </c>
      <c r="E227" s="165">
        <f>IF(E$26=0,0,E$26/NFM_fec!E$26)</f>
        <v>0</v>
      </c>
      <c r="F227" s="165">
        <f>IF(F$26=0,0,F$26/NFM_fec!F$26)</f>
        <v>0</v>
      </c>
      <c r="G227" s="165">
        <f>IF(G$26=0,0,G$26/NFM_fec!G$26)</f>
        <v>0</v>
      </c>
      <c r="H227" s="165">
        <f>IF(H$26=0,0,H$26/NFM_fec!H$26)</f>
        <v>0</v>
      </c>
      <c r="I227" s="165">
        <f>IF(I$26=0,0,I$26/NFM_fec!I$26)</f>
        <v>0</v>
      </c>
      <c r="J227" s="165">
        <f>IF(J$26=0,0,J$26/NFM_fec!J$26)</f>
        <v>0</v>
      </c>
      <c r="K227" s="165">
        <f>IF(K$26=0,0,K$26/NFM_fec!K$26)</f>
        <v>0</v>
      </c>
      <c r="L227" s="165">
        <f>IF(L$26=0,0,L$26/NFM_fec!L$26)</f>
        <v>0</v>
      </c>
      <c r="M227" s="165">
        <f>IF(M$26=0,0,M$26/NFM_fec!M$26)</f>
        <v>0</v>
      </c>
      <c r="N227" s="165">
        <f>IF(N$26=0,0,N$26/NFM_fec!N$26)</f>
        <v>0</v>
      </c>
      <c r="O227" s="165">
        <f>IF(O$26=0,0,O$26/NFM_fec!O$26)</f>
        <v>0</v>
      </c>
      <c r="P227" s="165">
        <f>IF(P$26=0,0,P$26/NFM_fec!P$26)</f>
        <v>0</v>
      </c>
      <c r="Q227" s="165">
        <f>IF(Q$26=0,0,Q$26/NFM_fec!Q$26)</f>
        <v>0</v>
      </c>
    </row>
    <row r="228" spans="1:17" x14ac:dyDescent="0.25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</row>
    <row r="229" spans="1:17" x14ac:dyDescent="0.25">
      <c r="A229" s="78" t="s">
        <v>43</v>
      </c>
      <c r="B229" s="170">
        <f>IF(B$33=0,0,B$33/NFM_fec!B$33)</f>
        <v>0</v>
      </c>
      <c r="C229" s="170">
        <f>IF(C$33=0,0,C$33/NFM_fec!C$33)</f>
        <v>0</v>
      </c>
      <c r="D229" s="170">
        <f>IF(D$33=0,0,D$33/NFM_fec!D$33)</f>
        <v>0</v>
      </c>
      <c r="E229" s="170">
        <f>IF(E$33=0,0,E$33/NFM_fec!E$33)</f>
        <v>0</v>
      </c>
      <c r="F229" s="170">
        <f>IF(F$33=0,0,F$33/NFM_fec!F$33)</f>
        <v>0</v>
      </c>
      <c r="G229" s="170">
        <f>IF(G$33=0,0,G$33/NFM_fec!G$33)</f>
        <v>0</v>
      </c>
      <c r="H229" s="170">
        <f>IF(H$33=0,0,H$33/NFM_fec!H$33)</f>
        <v>0</v>
      </c>
      <c r="I229" s="170">
        <f>IF(I$33=0,0,I$33/NFM_fec!I$33)</f>
        <v>0</v>
      </c>
      <c r="J229" s="170">
        <f>IF(J$33=0,0,J$33/NFM_fec!J$33)</f>
        <v>0</v>
      </c>
      <c r="K229" s="170">
        <f>IF(K$33=0,0,K$33/NFM_fec!K$33)</f>
        <v>0</v>
      </c>
      <c r="L229" s="170">
        <f>IF(L$33=0,0,L$33/NFM_fec!L$33)</f>
        <v>0</v>
      </c>
      <c r="M229" s="170">
        <f>IF(M$33=0,0,M$33/NFM_fec!M$33)</f>
        <v>0</v>
      </c>
      <c r="N229" s="170">
        <f>IF(N$33=0,0,N$33/NFM_fec!N$33)</f>
        <v>0</v>
      </c>
      <c r="O229" s="170">
        <f>IF(O$33=0,0,O$33/NFM_fec!O$33)</f>
        <v>0</v>
      </c>
      <c r="P229" s="170">
        <f>IF(P$33=0,0,P$33/NFM_fec!P$33)</f>
        <v>0</v>
      </c>
      <c r="Q229" s="170">
        <f>IF(Q$33=0,0,Q$33/NFM_fec!Q$33)</f>
        <v>0</v>
      </c>
    </row>
    <row r="230" spans="1:17" x14ac:dyDescent="0.25">
      <c r="A230" s="132" t="s">
        <v>83</v>
      </c>
      <c r="B230" s="169">
        <f>IF(B$34=0,0,B$34/NFM_fec!B$34)</f>
        <v>0</v>
      </c>
      <c r="C230" s="169">
        <f>IF(C$34=0,0,C$34/NFM_fec!C$34)</f>
        <v>0</v>
      </c>
      <c r="D230" s="169">
        <f>IF(D$34=0,0,D$34/NFM_fec!D$34)</f>
        <v>0</v>
      </c>
      <c r="E230" s="169">
        <f>IF(E$34=0,0,E$34/NFM_fec!E$34)</f>
        <v>0</v>
      </c>
      <c r="F230" s="169">
        <f>IF(F$34=0,0,F$34/NFM_fec!F$34)</f>
        <v>0</v>
      </c>
      <c r="G230" s="169">
        <f>IF(G$34=0,0,G$34/NFM_fec!G$34)</f>
        <v>0</v>
      </c>
      <c r="H230" s="169">
        <f>IF(H$34=0,0,H$34/NFM_fec!H$34)</f>
        <v>0</v>
      </c>
      <c r="I230" s="169">
        <f>IF(I$34=0,0,I$34/NFM_fec!I$34)</f>
        <v>0</v>
      </c>
      <c r="J230" s="169">
        <f>IF(J$34=0,0,J$34/NFM_fec!J$34)</f>
        <v>0</v>
      </c>
      <c r="K230" s="169">
        <f>IF(K$34=0,0,K$34/NFM_fec!K$34)</f>
        <v>0</v>
      </c>
      <c r="L230" s="169">
        <f>IF(L$34=0,0,L$34/NFM_fec!L$34)</f>
        <v>0</v>
      </c>
      <c r="M230" s="169">
        <f>IF(M$34=0,0,M$34/NFM_fec!M$34)</f>
        <v>0</v>
      </c>
      <c r="N230" s="169">
        <f>IF(N$34=0,0,N$34/NFM_fec!N$34)</f>
        <v>0</v>
      </c>
      <c r="O230" s="169">
        <f>IF(O$34=0,0,O$34/NFM_fec!O$34)</f>
        <v>0</v>
      </c>
      <c r="P230" s="169">
        <f>IF(P$34=0,0,P$34/NFM_fec!P$34)</f>
        <v>0</v>
      </c>
      <c r="Q230" s="169">
        <f>IF(Q$34=0,0,Q$34/NFM_fec!Q$34)</f>
        <v>0</v>
      </c>
    </row>
    <row r="231" spans="1:17" x14ac:dyDescent="0.25">
      <c r="A231" s="76" t="s">
        <v>82</v>
      </c>
      <c r="B231" s="168">
        <f>IF(B$35=0,0,B$35/NFM_fec!B$35)</f>
        <v>0</v>
      </c>
      <c r="C231" s="168">
        <f>IF(C$35=0,0,C$35/NFM_fec!C$35)</f>
        <v>0</v>
      </c>
      <c r="D231" s="168">
        <f>IF(D$35=0,0,D$35/NFM_fec!D$35)</f>
        <v>0</v>
      </c>
      <c r="E231" s="168">
        <f>IF(E$35=0,0,E$35/NFM_fec!E$35)</f>
        <v>0</v>
      </c>
      <c r="F231" s="168">
        <f>IF(F$35=0,0,F$35/NFM_fec!F$35)</f>
        <v>0</v>
      </c>
      <c r="G231" s="168">
        <f>IF(G$35=0,0,G$35/NFM_fec!G$35)</f>
        <v>0</v>
      </c>
      <c r="H231" s="168">
        <f>IF(H$35=0,0,H$35/NFM_fec!H$35)</f>
        <v>0</v>
      </c>
      <c r="I231" s="168">
        <f>IF(I$35=0,0,I$35/NFM_fec!I$35)</f>
        <v>0</v>
      </c>
      <c r="J231" s="168">
        <f>IF(J$35=0,0,J$35/NFM_fec!J$35)</f>
        <v>0</v>
      </c>
      <c r="K231" s="168">
        <f>IF(K$35=0,0,K$35/NFM_fec!K$35)</f>
        <v>0</v>
      </c>
      <c r="L231" s="168">
        <f>IF(L$35=0,0,L$35/NFM_fec!L$35)</f>
        <v>0</v>
      </c>
      <c r="M231" s="168">
        <f>IF(M$35=0,0,M$35/NFM_fec!M$35)</f>
        <v>0</v>
      </c>
      <c r="N231" s="168">
        <f>IF(N$35=0,0,N$35/NFM_fec!N$35)</f>
        <v>0</v>
      </c>
      <c r="O231" s="168">
        <f>IF(O$35=0,0,O$35/NFM_fec!O$35)</f>
        <v>0</v>
      </c>
      <c r="P231" s="168">
        <f>IF(P$35=0,0,P$35/NFM_fec!P$35)</f>
        <v>0</v>
      </c>
      <c r="Q231" s="168">
        <f>IF(Q$35=0,0,Q$35/NFM_fec!Q$35)</f>
        <v>0</v>
      </c>
    </row>
    <row r="232" spans="1:17" x14ac:dyDescent="0.25">
      <c r="A232" s="76" t="s">
        <v>81</v>
      </c>
      <c r="B232" s="168">
        <f>IF(B$36=0,0,B$36/NFM_fec!B$36)</f>
        <v>0</v>
      </c>
      <c r="C232" s="168">
        <f>IF(C$36=0,0,C$36/NFM_fec!C$36)</f>
        <v>0</v>
      </c>
      <c r="D232" s="168">
        <f>IF(D$36=0,0,D$36/NFM_fec!D$36)</f>
        <v>0</v>
      </c>
      <c r="E232" s="168">
        <f>IF(E$36=0,0,E$36/NFM_fec!E$36)</f>
        <v>0</v>
      </c>
      <c r="F232" s="168">
        <f>IF(F$36=0,0,F$36/NFM_fec!F$36)</f>
        <v>0</v>
      </c>
      <c r="G232" s="168">
        <f>IF(G$36=0,0,G$36/NFM_fec!G$36)</f>
        <v>0</v>
      </c>
      <c r="H232" s="168">
        <f>IF(H$36=0,0,H$36/NFM_fec!H$36)</f>
        <v>0</v>
      </c>
      <c r="I232" s="168">
        <f>IF(I$36=0,0,I$36/NFM_fec!I$36)</f>
        <v>0</v>
      </c>
      <c r="J232" s="168">
        <f>IF(J$36=0,0,J$36/NFM_fec!J$36)</f>
        <v>0</v>
      </c>
      <c r="K232" s="168">
        <f>IF(K$36=0,0,K$36/NFM_fec!K$36)</f>
        <v>0</v>
      </c>
      <c r="L232" s="168">
        <f>IF(L$36=0,0,L$36/NFM_fec!L$36)</f>
        <v>0</v>
      </c>
      <c r="M232" s="168">
        <f>IF(M$36=0,0,M$36/NFM_fec!M$36)</f>
        <v>0</v>
      </c>
      <c r="N232" s="168">
        <f>IF(N$36=0,0,N$36/NFM_fec!N$36)</f>
        <v>0</v>
      </c>
      <c r="O232" s="168">
        <f>IF(O$36=0,0,O$36/NFM_fec!O$36)</f>
        <v>0</v>
      </c>
      <c r="P232" s="168">
        <f>IF(P$36=0,0,P$36/NFM_fec!P$36)</f>
        <v>0</v>
      </c>
      <c r="Q232" s="168">
        <f>IF(Q$36=0,0,Q$36/NFM_fec!Q$36)</f>
        <v>0</v>
      </c>
    </row>
    <row r="233" spans="1:17" x14ac:dyDescent="0.25">
      <c r="A233" s="76" t="s">
        <v>80</v>
      </c>
      <c r="B233" s="168">
        <f>IF(B$37=0,0,B$37/NFM_fec!B$37)</f>
        <v>0</v>
      </c>
      <c r="C233" s="168">
        <f>IF(C$37=0,0,C$37/NFM_fec!C$37)</f>
        <v>0</v>
      </c>
      <c r="D233" s="168">
        <f>IF(D$37=0,0,D$37/NFM_fec!D$37)</f>
        <v>0</v>
      </c>
      <c r="E233" s="168">
        <f>IF(E$37=0,0,E$37/NFM_fec!E$37)</f>
        <v>0</v>
      </c>
      <c r="F233" s="168">
        <f>IF(F$37=0,0,F$37/NFM_fec!F$37)</f>
        <v>0</v>
      </c>
      <c r="G233" s="168">
        <f>IF(G$37=0,0,G$37/NFM_fec!G$37)</f>
        <v>0</v>
      </c>
      <c r="H233" s="168">
        <f>IF(H$37=0,0,H$37/NFM_fec!H$37)</f>
        <v>0</v>
      </c>
      <c r="I233" s="168">
        <f>IF(I$37=0,0,I$37/NFM_fec!I$37)</f>
        <v>0</v>
      </c>
      <c r="J233" s="168">
        <f>IF(J$37=0,0,J$37/NFM_fec!J$37)</f>
        <v>0</v>
      </c>
      <c r="K233" s="168">
        <f>IF(K$37=0,0,K$37/NFM_fec!K$37)</f>
        <v>0</v>
      </c>
      <c r="L233" s="168">
        <f>IF(L$37=0,0,L$37/NFM_fec!L$37)</f>
        <v>0</v>
      </c>
      <c r="M233" s="168">
        <f>IF(M$37=0,0,M$37/NFM_fec!M$37)</f>
        <v>0</v>
      </c>
      <c r="N233" s="168">
        <f>IF(N$37=0,0,N$37/NFM_fec!N$37)</f>
        <v>0</v>
      </c>
      <c r="O233" s="168">
        <f>IF(O$37=0,0,O$37/NFM_fec!O$37)</f>
        <v>0</v>
      </c>
      <c r="P233" s="168">
        <f>IF(P$37=0,0,P$37/NFM_fec!P$37)</f>
        <v>0</v>
      </c>
      <c r="Q233" s="168">
        <f>IF(Q$37=0,0,Q$37/NFM_fec!Q$37)</f>
        <v>0</v>
      </c>
    </row>
    <row r="234" spans="1:17" x14ac:dyDescent="0.25">
      <c r="A234" s="129" t="s">
        <v>79</v>
      </c>
      <c r="B234" s="167">
        <f>IF(B$38=0,0,B$38/NFM_fec!B$38)</f>
        <v>0</v>
      </c>
      <c r="C234" s="167">
        <f>IF(C$38=0,0,C$38/NFM_fec!C$38)</f>
        <v>0</v>
      </c>
      <c r="D234" s="167">
        <f>IF(D$38=0,0,D$38/NFM_fec!D$38)</f>
        <v>0</v>
      </c>
      <c r="E234" s="167">
        <f>IF(E$38=0,0,E$38/NFM_fec!E$38)</f>
        <v>0</v>
      </c>
      <c r="F234" s="167">
        <f>IF(F$38=0,0,F$38/NFM_fec!F$38)</f>
        <v>0</v>
      </c>
      <c r="G234" s="167">
        <f>IF(G$38=0,0,G$38/NFM_fec!G$38)</f>
        <v>0</v>
      </c>
      <c r="H234" s="167">
        <f>IF(H$38=0,0,H$38/NFM_fec!H$38)</f>
        <v>0</v>
      </c>
      <c r="I234" s="167">
        <f>IF(I$38=0,0,I$38/NFM_fec!I$38)</f>
        <v>0</v>
      </c>
      <c r="J234" s="167">
        <f>IF(J$38=0,0,J$38/NFM_fec!J$38)</f>
        <v>0</v>
      </c>
      <c r="K234" s="167">
        <f>IF(K$38=0,0,K$38/NFM_fec!K$38)</f>
        <v>0</v>
      </c>
      <c r="L234" s="167">
        <f>IF(L$38=0,0,L$38/NFM_fec!L$38)</f>
        <v>0</v>
      </c>
      <c r="M234" s="167">
        <f>IF(M$38=0,0,M$38/NFM_fec!M$38)</f>
        <v>0</v>
      </c>
      <c r="N234" s="167">
        <f>IF(N$38=0,0,N$38/NFM_fec!N$38)</f>
        <v>0</v>
      </c>
      <c r="O234" s="167">
        <f>IF(O$38=0,0,O$38/NFM_fec!O$38)</f>
        <v>0</v>
      </c>
      <c r="P234" s="167">
        <f>IF(P$38=0,0,P$38/NFM_fec!P$38)</f>
        <v>0</v>
      </c>
      <c r="Q234" s="167">
        <f>IF(Q$38=0,0,Q$38/NFM_fec!Q$38)</f>
        <v>0</v>
      </c>
    </row>
    <row r="235" spans="1:17" x14ac:dyDescent="0.25">
      <c r="A235" s="127" t="s">
        <v>150</v>
      </c>
      <c r="B235" s="166">
        <f>IF(B$43=0,0,B$43/NFM_fec!B$43)</f>
        <v>0</v>
      </c>
      <c r="C235" s="166">
        <f>IF(C$43=0,0,C$43/NFM_fec!C$43)</f>
        <v>0</v>
      </c>
      <c r="D235" s="166">
        <f>IF(D$43=0,0,D$43/NFM_fec!D$43)</f>
        <v>0</v>
      </c>
      <c r="E235" s="166">
        <f>IF(E$43=0,0,E$43/NFM_fec!E$43)</f>
        <v>0</v>
      </c>
      <c r="F235" s="166">
        <f>IF(F$43=0,0,F$43/NFM_fec!F$43)</f>
        <v>0</v>
      </c>
      <c r="G235" s="166">
        <f>IF(G$43=0,0,G$43/NFM_fec!G$43)</f>
        <v>0</v>
      </c>
      <c r="H235" s="166">
        <f>IF(H$43=0,0,H$43/NFM_fec!H$43)</f>
        <v>0</v>
      </c>
      <c r="I235" s="166">
        <f>IF(I$43=0,0,I$43/NFM_fec!I$43)</f>
        <v>0</v>
      </c>
      <c r="J235" s="166">
        <f>IF(J$43=0,0,J$43/NFM_fec!J$43)</f>
        <v>0</v>
      </c>
      <c r="K235" s="166">
        <f>IF(K$43=0,0,K$43/NFM_fec!K$43)</f>
        <v>0</v>
      </c>
      <c r="L235" s="166">
        <f>IF(L$43=0,0,L$43/NFM_fec!L$43)</f>
        <v>0</v>
      </c>
      <c r="M235" s="166">
        <f>IF(M$43=0,0,M$43/NFM_fec!M$43)</f>
        <v>0</v>
      </c>
      <c r="N235" s="166">
        <f>IF(N$43=0,0,N$43/NFM_fec!N$43)</f>
        <v>0</v>
      </c>
      <c r="O235" s="166">
        <f>IF(O$43=0,0,O$43/NFM_fec!O$43)</f>
        <v>0</v>
      </c>
      <c r="P235" s="166">
        <f>IF(P$43=0,0,P$43/NFM_fec!P$43)</f>
        <v>0</v>
      </c>
      <c r="Q235" s="166">
        <f>IF(Q$43=0,0,Q$43/NFM_fec!Q$43)</f>
        <v>0</v>
      </c>
    </row>
    <row r="236" spans="1:17" x14ac:dyDescent="0.25">
      <c r="A236" s="127" t="s">
        <v>148</v>
      </c>
      <c r="B236" s="166">
        <f>IF(B$44=0,0,B$44/NFM_fec!B$44)</f>
        <v>0</v>
      </c>
      <c r="C236" s="166">
        <f>IF(C$44=0,0,C$44/NFM_fec!C$44)</f>
        <v>0</v>
      </c>
      <c r="D236" s="166">
        <f>IF(D$44=0,0,D$44/NFM_fec!D$44)</f>
        <v>0</v>
      </c>
      <c r="E236" s="166">
        <f>IF(E$44=0,0,E$44/NFM_fec!E$44)</f>
        <v>0</v>
      </c>
      <c r="F236" s="166">
        <f>IF(F$44=0,0,F$44/NFM_fec!F$44)</f>
        <v>0</v>
      </c>
      <c r="G236" s="166">
        <f>IF(G$44=0,0,G$44/NFM_fec!G$44)</f>
        <v>0</v>
      </c>
      <c r="H236" s="166">
        <f>IF(H$44=0,0,H$44/NFM_fec!H$44)</f>
        <v>0</v>
      </c>
      <c r="I236" s="166">
        <f>IF(I$44=0,0,I$44/NFM_fec!I$44)</f>
        <v>0</v>
      </c>
      <c r="J236" s="166">
        <f>IF(J$44=0,0,J$44/NFM_fec!J$44)</f>
        <v>0</v>
      </c>
      <c r="K236" s="166">
        <f>IF(K$44=0,0,K$44/NFM_fec!K$44)</f>
        <v>0</v>
      </c>
      <c r="L236" s="166">
        <f>IF(L$44=0,0,L$44/NFM_fec!L$44)</f>
        <v>0</v>
      </c>
      <c r="M236" s="166">
        <f>IF(M$44=0,0,M$44/NFM_fec!M$44)</f>
        <v>0</v>
      </c>
      <c r="N236" s="166">
        <f>IF(N$44=0,0,N$44/NFM_fec!N$44)</f>
        <v>0</v>
      </c>
      <c r="O236" s="166">
        <f>IF(O$44=0,0,O$44/NFM_fec!O$44)</f>
        <v>0</v>
      </c>
      <c r="P236" s="166">
        <f>IF(P$44=0,0,P$44/NFM_fec!P$44)</f>
        <v>0</v>
      </c>
      <c r="Q236" s="166">
        <f>IF(Q$44=0,0,Q$44/NFM_fec!Q$44)</f>
        <v>0</v>
      </c>
    </row>
    <row r="237" spans="1:17" x14ac:dyDescent="0.25">
      <c r="A237" s="72" t="s">
        <v>147</v>
      </c>
      <c r="B237" s="165">
        <f>IF(B$51=0,0,B$51/NFM_fec!B$51)</f>
        <v>0</v>
      </c>
      <c r="C237" s="165">
        <f>IF(C$51=0,0,C$51/NFM_fec!C$51)</f>
        <v>0</v>
      </c>
      <c r="D237" s="165">
        <f>IF(D$51=0,0,D$51/NFM_fec!D$51)</f>
        <v>0</v>
      </c>
      <c r="E237" s="165">
        <f>IF(E$51=0,0,E$51/NFM_fec!E$51)</f>
        <v>0</v>
      </c>
      <c r="F237" s="165">
        <f>IF(F$51=0,0,F$51/NFM_fec!F$51)</f>
        <v>0</v>
      </c>
      <c r="G237" s="165">
        <f>IF(G$51=0,0,G$51/NFM_fec!G$51)</f>
        <v>0</v>
      </c>
      <c r="H237" s="165">
        <f>IF(H$51=0,0,H$51/NFM_fec!H$51)</f>
        <v>0</v>
      </c>
      <c r="I237" s="165">
        <f>IF(I$51=0,0,I$51/NFM_fec!I$51)</f>
        <v>0</v>
      </c>
      <c r="J237" s="165">
        <f>IF(J$51=0,0,J$51/NFM_fec!J$51)</f>
        <v>0</v>
      </c>
      <c r="K237" s="165">
        <f>IF(K$51=0,0,K$51/NFM_fec!K$51)</f>
        <v>0</v>
      </c>
      <c r="L237" s="165">
        <f>IF(L$51=0,0,L$51/NFM_fec!L$51)</f>
        <v>0</v>
      </c>
      <c r="M237" s="165">
        <f>IF(M$51=0,0,M$51/NFM_fec!M$51)</f>
        <v>0</v>
      </c>
      <c r="N237" s="165">
        <f>IF(N$51=0,0,N$51/NFM_fec!N$51)</f>
        <v>0</v>
      </c>
      <c r="O237" s="165">
        <f>IF(O$51=0,0,O$51/NFM_fec!O$51)</f>
        <v>0</v>
      </c>
      <c r="P237" s="165">
        <f>IF(P$51=0,0,P$51/NFM_fec!P$51)</f>
        <v>0</v>
      </c>
      <c r="Q237" s="165">
        <f>IF(Q$51=0,0,Q$51/NFM_fec!Q$51)</f>
        <v>0</v>
      </c>
    </row>
    <row r="238" spans="1:17" x14ac:dyDescent="0.25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</row>
    <row r="239" spans="1:17" x14ac:dyDescent="0.25">
      <c r="A239" s="78" t="s">
        <v>344</v>
      </c>
      <c r="B239" s="170">
        <f>IF(B$70=0,0,B$70/NFM_fec!B$70)</f>
        <v>0</v>
      </c>
      <c r="C239" s="170">
        <f>IF(C$70=0,0,C$70/NFM_fec!C$70)</f>
        <v>0</v>
      </c>
      <c r="D239" s="170">
        <f>IF(D$70=0,0,D$70/NFM_fec!D$70)</f>
        <v>0</v>
      </c>
      <c r="E239" s="170">
        <f>IF(E$70=0,0,E$70/NFM_fec!E$70)</f>
        <v>0</v>
      </c>
      <c r="F239" s="170">
        <f>IF(F$70=0,0,F$70/NFM_fec!F$70)</f>
        <v>0</v>
      </c>
      <c r="G239" s="170">
        <f>IF(G$70=0,0,G$70/NFM_fec!G$70)</f>
        <v>0</v>
      </c>
      <c r="H239" s="170">
        <f>IF(H$70=0,0,H$70/NFM_fec!H$70)</f>
        <v>0</v>
      </c>
      <c r="I239" s="170">
        <f>IF(I$70=0,0,I$70/NFM_fec!I$70)</f>
        <v>0</v>
      </c>
      <c r="J239" s="170">
        <f>IF(J$70=0,0,J$70/NFM_fec!J$70)</f>
        <v>0</v>
      </c>
      <c r="K239" s="170">
        <f>IF(K$70=0,0,K$70/NFM_fec!K$70)</f>
        <v>0</v>
      </c>
      <c r="L239" s="170">
        <f>IF(L$70=0,0,L$70/NFM_fec!L$70)</f>
        <v>0</v>
      </c>
      <c r="M239" s="170">
        <f>IF(M$70=0,0,M$70/NFM_fec!M$70)</f>
        <v>0</v>
      </c>
      <c r="N239" s="170">
        <f>IF(N$70=0,0,N$70/NFM_fec!N$70)</f>
        <v>0</v>
      </c>
      <c r="O239" s="170">
        <f>IF(O$70=0,0,O$70/NFM_fec!O$70)</f>
        <v>0</v>
      </c>
      <c r="P239" s="170">
        <f>IF(P$70=0,0,P$70/NFM_fec!P$70)</f>
        <v>0</v>
      </c>
      <c r="Q239" s="170">
        <f>IF(Q$70=0,0,Q$70/NFM_fec!Q$70)</f>
        <v>0</v>
      </c>
    </row>
    <row r="240" spans="1:17" x14ac:dyDescent="0.25">
      <c r="A240" s="132" t="s">
        <v>83</v>
      </c>
      <c r="B240" s="169">
        <f>IF(B$71=0,0,B$71/NFM_fec!B$71)</f>
        <v>0</v>
      </c>
      <c r="C240" s="169">
        <f>IF(C$71=0,0,C$71/NFM_fec!C$71)</f>
        <v>0</v>
      </c>
      <c r="D240" s="169">
        <f>IF(D$71=0,0,D$71/NFM_fec!D$71)</f>
        <v>0</v>
      </c>
      <c r="E240" s="169">
        <f>IF(E$71=0,0,E$71/NFM_fec!E$71)</f>
        <v>0</v>
      </c>
      <c r="F240" s="169">
        <f>IF(F$71=0,0,F$71/NFM_fec!F$71)</f>
        <v>0</v>
      </c>
      <c r="G240" s="169">
        <f>IF(G$71=0,0,G$71/NFM_fec!G$71)</f>
        <v>0</v>
      </c>
      <c r="H240" s="169">
        <f>IF(H$71=0,0,H$71/NFM_fec!H$71)</f>
        <v>0</v>
      </c>
      <c r="I240" s="169">
        <f>IF(I$71=0,0,I$71/NFM_fec!I$71)</f>
        <v>0</v>
      </c>
      <c r="J240" s="169">
        <f>IF(J$71=0,0,J$71/NFM_fec!J$71)</f>
        <v>0</v>
      </c>
      <c r="K240" s="169">
        <f>IF(K$71=0,0,K$71/NFM_fec!K$71)</f>
        <v>0</v>
      </c>
      <c r="L240" s="169">
        <f>IF(L$71=0,0,L$71/NFM_fec!L$71)</f>
        <v>0</v>
      </c>
      <c r="M240" s="169">
        <f>IF(M$71=0,0,M$71/NFM_fec!M$71)</f>
        <v>0</v>
      </c>
      <c r="N240" s="169">
        <f>IF(N$71=0,0,N$71/NFM_fec!N$71)</f>
        <v>0</v>
      </c>
      <c r="O240" s="169">
        <f>IF(O$71=0,0,O$71/NFM_fec!O$71)</f>
        <v>0</v>
      </c>
      <c r="P240" s="169">
        <f>IF(P$71=0,0,P$71/NFM_fec!P$71)</f>
        <v>0</v>
      </c>
      <c r="Q240" s="169">
        <f>IF(Q$71=0,0,Q$71/NFM_fec!Q$71)</f>
        <v>0</v>
      </c>
    </row>
    <row r="241" spans="1:17" x14ac:dyDescent="0.25">
      <c r="A241" s="76" t="s">
        <v>82</v>
      </c>
      <c r="B241" s="168">
        <f>IF(B$72=0,0,B$72/NFM_fec!B$72)</f>
        <v>0</v>
      </c>
      <c r="C241" s="168">
        <f>IF(C$72=0,0,C$72/NFM_fec!C$72)</f>
        <v>0</v>
      </c>
      <c r="D241" s="168">
        <f>IF(D$72=0,0,D$72/NFM_fec!D$72)</f>
        <v>0</v>
      </c>
      <c r="E241" s="168">
        <f>IF(E$72=0,0,E$72/NFM_fec!E$72)</f>
        <v>0</v>
      </c>
      <c r="F241" s="168">
        <f>IF(F$72=0,0,F$72/NFM_fec!F$72)</f>
        <v>0</v>
      </c>
      <c r="G241" s="168">
        <f>IF(G$72=0,0,G$72/NFM_fec!G$72)</f>
        <v>0</v>
      </c>
      <c r="H241" s="168">
        <f>IF(H$72=0,0,H$72/NFM_fec!H$72)</f>
        <v>0</v>
      </c>
      <c r="I241" s="168">
        <f>IF(I$72=0,0,I$72/NFM_fec!I$72)</f>
        <v>0</v>
      </c>
      <c r="J241" s="168">
        <f>IF(J$72=0,0,J$72/NFM_fec!J$72)</f>
        <v>0</v>
      </c>
      <c r="K241" s="168">
        <f>IF(K$72=0,0,K$72/NFM_fec!K$72)</f>
        <v>0</v>
      </c>
      <c r="L241" s="168">
        <f>IF(L$72=0,0,L$72/NFM_fec!L$72)</f>
        <v>0</v>
      </c>
      <c r="M241" s="168">
        <f>IF(M$72=0,0,M$72/NFM_fec!M$72)</f>
        <v>0</v>
      </c>
      <c r="N241" s="168">
        <f>IF(N$72=0,0,N$72/NFM_fec!N$72)</f>
        <v>0</v>
      </c>
      <c r="O241" s="168">
        <f>IF(O$72=0,0,O$72/NFM_fec!O$72)</f>
        <v>0</v>
      </c>
      <c r="P241" s="168">
        <f>IF(P$72=0,0,P$72/NFM_fec!P$72)</f>
        <v>0</v>
      </c>
      <c r="Q241" s="168">
        <f>IF(Q$72=0,0,Q$72/NFM_fec!Q$72)</f>
        <v>0</v>
      </c>
    </row>
    <row r="242" spans="1:17" x14ac:dyDescent="0.25">
      <c r="A242" s="76" t="s">
        <v>81</v>
      </c>
      <c r="B242" s="168">
        <f>IF(B$73=0,0,B$73/NFM_fec!B$73)</f>
        <v>0</v>
      </c>
      <c r="C242" s="168">
        <f>IF(C$73=0,0,C$73/NFM_fec!C$73)</f>
        <v>0</v>
      </c>
      <c r="D242" s="168">
        <f>IF(D$73=0,0,D$73/NFM_fec!D$73)</f>
        <v>0</v>
      </c>
      <c r="E242" s="168">
        <f>IF(E$73=0,0,E$73/NFM_fec!E$73)</f>
        <v>0</v>
      </c>
      <c r="F242" s="168">
        <f>IF(F$73=0,0,F$73/NFM_fec!F$73)</f>
        <v>0</v>
      </c>
      <c r="G242" s="168">
        <f>IF(G$73=0,0,G$73/NFM_fec!G$73)</f>
        <v>0</v>
      </c>
      <c r="H242" s="168">
        <f>IF(H$73=0,0,H$73/NFM_fec!H$73)</f>
        <v>0</v>
      </c>
      <c r="I242" s="168">
        <f>IF(I$73=0,0,I$73/NFM_fec!I$73)</f>
        <v>0</v>
      </c>
      <c r="J242" s="168">
        <f>IF(J$73=0,0,J$73/NFM_fec!J$73)</f>
        <v>0</v>
      </c>
      <c r="K242" s="168">
        <f>IF(K$73=0,0,K$73/NFM_fec!K$73)</f>
        <v>0</v>
      </c>
      <c r="L242" s="168">
        <f>IF(L$73=0,0,L$73/NFM_fec!L$73)</f>
        <v>0</v>
      </c>
      <c r="M242" s="168">
        <f>IF(M$73=0,0,M$73/NFM_fec!M$73)</f>
        <v>0</v>
      </c>
      <c r="N242" s="168">
        <f>IF(N$73=0,0,N$73/NFM_fec!N$73)</f>
        <v>0</v>
      </c>
      <c r="O242" s="168">
        <f>IF(O$73=0,0,O$73/NFM_fec!O$73)</f>
        <v>0</v>
      </c>
      <c r="P242" s="168">
        <f>IF(P$73=0,0,P$73/NFM_fec!P$73)</f>
        <v>0</v>
      </c>
      <c r="Q242" s="168">
        <f>IF(Q$73=0,0,Q$73/NFM_fec!Q$73)</f>
        <v>0</v>
      </c>
    </row>
    <row r="243" spans="1:17" x14ac:dyDescent="0.25">
      <c r="A243" s="76" t="s">
        <v>80</v>
      </c>
      <c r="B243" s="168">
        <f>IF(B$74=0,0,B$74/NFM_fec!B$74)</f>
        <v>0</v>
      </c>
      <c r="C243" s="168">
        <f>IF(C$74=0,0,C$74/NFM_fec!C$74)</f>
        <v>0</v>
      </c>
      <c r="D243" s="168">
        <f>IF(D$74=0,0,D$74/NFM_fec!D$74)</f>
        <v>0</v>
      </c>
      <c r="E243" s="168">
        <f>IF(E$74=0,0,E$74/NFM_fec!E$74)</f>
        <v>0</v>
      </c>
      <c r="F243" s="168">
        <f>IF(F$74=0,0,F$74/NFM_fec!F$74)</f>
        <v>0</v>
      </c>
      <c r="G243" s="168">
        <f>IF(G$74=0,0,G$74/NFM_fec!G$74)</f>
        <v>0</v>
      </c>
      <c r="H243" s="168">
        <f>IF(H$74=0,0,H$74/NFM_fec!H$74)</f>
        <v>0</v>
      </c>
      <c r="I243" s="168">
        <f>IF(I$74=0,0,I$74/NFM_fec!I$74)</f>
        <v>0</v>
      </c>
      <c r="J243" s="168">
        <f>IF(J$74=0,0,J$74/NFM_fec!J$74)</f>
        <v>0</v>
      </c>
      <c r="K243" s="168">
        <f>IF(K$74=0,0,K$74/NFM_fec!K$74)</f>
        <v>0</v>
      </c>
      <c r="L243" s="168">
        <f>IF(L$74=0,0,L$74/NFM_fec!L$74)</f>
        <v>0</v>
      </c>
      <c r="M243" s="168">
        <f>IF(M$74=0,0,M$74/NFM_fec!M$74)</f>
        <v>0</v>
      </c>
      <c r="N243" s="168">
        <f>IF(N$74=0,0,N$74/NFM_fec!N$74)</f>
        <v>0</v>
      </c>
      <c r="O243" s="168">
        <f>IF(O$74=0,0,O$74/NFM_fec!O$74)</f>
        <v>0</v>
      </c>
      <c r="P243" s="168">
        <f>IF(P$74=0,0,P$74/NFM_fec!P$74)</f>
        <v>0</v>
      </c>
      <c r="Q243" s="168">
        <f>IF(Q$74=0,0,Q$74/NFM_fec!Q$74)</f>
        <v>0</v>
      </c>
    </row>
    <row r="244" spans="1:17" x14ac:dyDescent="0.25">
      <c r="A244" s="129" t="s">
        <v>79</v>
      </c>
      <c r="B244" s="167">
        <f>IF(B$75=0,0,B$75/NFM_fec!B$75)</f>
        <v>0</v>
      </c>
      <c r="C244" s="167">
        <f>IF(C$75=0,0,C$75/NFM_fec!C$75)</f>
        <v>0</v>
      </c>
      <c r="D244" s="167">
        <f>IF(D$75=0,0,D$75/NFM_fec!D$75)</f>
        <v>0</v>
      </c>
      <c r="E244" s="167">
        <f>IF(E$75=0,0,E$75/NFM_fec!E$75)</f>
        <v>0</v>
      </c>
      <c r="F244" s="167">
        <f>IF(F$75=0,0,F$75/NFM_fec!F$75)</f>
        <v>0</v>
      </c>
      <c r="G244" s="167">
        <f>IF(G$75=0,0,G$75/NFM_fec!G$75)</f>
        <v>0</v>
      </c>
      <c r="H244" s="167">
        <f>IF(H$75=0,0,H$75/NFM_fec!H$75)</f>
        <v>0</v>
      </c>
      <c r="I244" s="167">
        <f>IF(I$75=0,0,I$75/NFM_fec!I$75)</f>
        <v>0</v>
      </c>
      <c r="J244" s="167">
        <f>IF(J$75=0,0,J$75/NFM_fec!J$75)</f>
        <v>0</v>
      </c>
      <c r="K244" s="167">
        <f>IF(K$75=0,0,K$75/NFM_fec!K$75)</f>
        <v>0</v>
      </c>
      <c r="L244" s="167">
        <f>IF(L$75=0,0,L$75/NFM_fec!L$75)</f>
        <v>0</v>
      </c>
      <c r="M244" s="167">
        <f>IF(M$75=0,0,M$75/NFM_fec!M$75)</f>
        <v>0</v>
      </c>
      <c r="N244" s="167">
        <f>IF(N$75=0,0,N$75/NFM_fec!N$75)</f>
        <v>0</v>
      </c>
      <c r="O244" s="167">
        <f>IF(O$75=0,0,O$75/NFM_fec!O$75)</f>
        <v>0</v>
      </c>
      <c r="P244" s="167">
        <f>IF(P$75=0,0,P$75/NFM_fec!P$75)</f>
        <v>0</v>
      </c>
      <c r="Q244" s="167">
        <f>IF(Q$75=0,0,Q$75/NFM_fec!Q$75)</f>
        <v>0</v>
      </c>
    </row>
    <row r="245" spans="1:17" x14ac:dyDescent="0.25">
      <c r="A245" s="127" t="s">
        <v>149</v>
      </c>
      <c r="B245" s="166">
        <f>IF(B$80=0,0,B$80/NFM_fec!B$80)</f>
        <v>0</v>
      </c>
      <c r="C245" s="166">
        <f>IF(C$80=0,0,C$80/NFM_fec!C$80)</f>
        <v>0</v>
      </c>
      <c r="D245" s="166">
        <f>IF(D$80=0,0,D$80/NFM_fec!D$80)</f>
        <v>0</v>
      </c>
      <c r="E245" s="166">
        <f>IF(E$80=0,0,E$80/NFM_fec!E$80)</f>
        <v>0</v>
      </c>
      <c r="F245" s="166">
        <f>IF(F$80=0,0,F$80/NFM_fec!F$80)</f>
        <v>0</v>
      </c>
      <c r="G245" s="166">
        <f>IF(G$80=0,0,G$80/NFM_fec!G$80)</f>
        <v>0</v>
      </c>
      <c r="H245" s="166">
        <f>IF(H$80=0,0,H$80/NFM_fec!H$80)</f>
        <v>0</v>
      </c>
      <c r="I245" s="166">
        <f>IF(I$80=0,0,I$80/NFM_fec!I$80)</f>
        <v>0</v>
      </c>
      <c r="J245" s="166">
        <f>IF(J$80=0,0,J$80/NFM_fec!J$80)</f>
        <v>0</v>
      </c>
      <c r="K245" s="166">
        <f>IF(K$80=0,0,K$80/NFM_fec!K$80)</f>
        <v>0</v>
      </c>
      <c r="L245" s="166">
        <f>IF(L$80=0,0,L$80/NFM_fec!L$80)</f>
        <v>0</v>
      </c>
      <c r="M245" s="166">
        <f>IF(M$80=0,0,M$80/NFM_fec!M$80)</f>
        <v>0</v>
      </c>
      <c r="N245" s="166">
        <f>IF(N$80=0,0,N$80/NFM_fec!N$80)</f>
        <v>0</v>
      </c>
      <c r="O245" s="166">
        <f>IF(O$80=0,0,O$80/NFM_fec!O$80)</f>
        <v>0</v>
      </c>
      <c r="P245" s="166">
        <f>IF(P$80=0,0,P$80/NFM_fec!P$80)</f>
        <v>0</v>
      </c>
      <c r="Q245" s="166">
        <f>IF(Q$80=0,0,Q$80/NFM_fec!Q$80)</f>
        <v>0</v>
      </c>
    </row>
    <row r="246" spans="1:17" x14ac:dyDescent="0.25">
      <c r="A246" s="127" t="s">
        <v>148</v>
      </c>
      <c r="B246" s="166">
        <f>IF(B$87=0,0,B$87/NFM_fec!B$87)</f>
        <v>0</v>
      </c>
      <c r="C246" s="166">
        <f>IF(C$87=0,0,C$87/NFM_fec!C$87)</f>
        <v>0</v>
      </c>
      <c r="D246" s="166">
        <f>IF(D$87=0,0,D$87/NFM_fec!D$87)</f>
        <v>0</v>
      </c>
      <c r="E246" s="166">
        <f>IF(E$87=0,0,E$87/NFM_fec!E$87)</f>
        <v>0</v>
      </c>
      <c r="F246" s="166">
        <f>IF(F$87=0,0,F$87/NFM_fec!F$87)</f>
        <v>0</v>
      </c>
      <c r="G246" s="166">
        <f>IF(G$87=0,0,G$87/NFM_fec!G$87)</f>
        <v>0</v>
      </c>
      <c r="H246" s="166">
        <f>IF(H$87=0,0,H$87/NFM_fec!H$87)</f>
        <v>0</v>
      </c>
      <c r="I246" s="166">
        <f>IF(I$87=0,0,I$87/NFM_fec!I$87)</f>
        <v>0</v>
      </c>
      <c r="J246" s="166">
        <f>IF(J$87=0,0,J$87/NFM_fec!J$87)</f>
        <v>0</v>
      </c>
      <c r="K246" s="166">
        <f>IF(K$87=0,0,K$87/NFM_fec!K$87)</f>
        <v>0</v>
      </c>
      <c r="L246" s="166">
        <f>IF(L$87=0,0,L$87/NFM_fec!L$87)</f>
        <v>0</v>
      </c>
      <c r="M246" s="166">
        <f>IF(M$87=0,0,M$87/NFM_fec!M$87)</f>
        <v>0</v>
      </c>
      <c r="N246" s="166">
        <f>IF(N$87=0,0,N$87/NFM_fec!N$87)</f>
        <v>0</v>
      </c>
      <c r="O246" s="166">
        <f>IF(O$87=0,0,O$87/NFM_fec!O$87)</f>
        <v>0</v>
      </c>
      <c r="P246" s="166">
        <f>IF(P$87=0,0,P$87/NFM_fec!P$87)</f>
        <v>0</v>
      </c>
      <c r="Q246" s="166">
        <f>IF(Q$87=0,0,Q$87/NFM_fec!Q$87)</f>
        <v>0</v>
      </c>
    </row>
    <row r="247" spans="1:17" x14ac:dyDescent="0.25">
      <c r="A247" s="72" t="s">
        <v>147</v>
      </c>
      <c r="B247" s="165">
        <f>IF(B$94=0,0,B$94/NFM_fec!B$94)</f>
        <v>0</v>
      </c>
      <c r="C247" s="165">
        <f>IF(C$94=0,0,C$94/NFM_fec!C$94)</f>
        <v>0</v>
      </c>
      <c r="D247" s="165">
        <f>IF(D$94=0,0,D$94/NFM_fec!D$94)</f>
        <v>0</v>
      </c>
      <c r="E247" s="165">
        <f>IF(E$94=0,0,E$94/NFM_fec!E$94)</f>
        <v>0</v>
      </c>
      <c r="F247" s="165">
        <f>IF(F$94=0,0,F$94/NFM_fec!F$94)</f>
        <v>0</v>
      </c>
      <c r="G247" s="165">
        <f>IF(G$94=0,0,G$94/NFM_fec!G$94)</f>
        <v>0</v>
      </c>
      <c r="H247" s="165">
        <f>IF(H$94=0,0,H$94/NFM_fec!H$94)</f>
        <v>0</v>
      </c>
      <c r="I247" s="165">
        <f>IF(I$94=0,0,I$94/NFM_fec!I$94)</f>
        <v>0</v>
      </c>
      <c r="J247" s="165">
        <f>IF(J$94=0,0,J$94/NFM_fec!J$94)</f>
        <v>0</v>
      </c>
      <c r="K247" s="165">
        <f>IF(K$94=0,0,K$94/NFM_fec!K$94)</f>
        <v>0</v>
      </c>
      <c r="L247" s="165">
        <f>IF(L$94=0,0,L$94/NFM_fec!L$94)</f>
        <v>0</v>
      </c>
      <c r="M247" s="165">
        <f>IF(M$94=0,0,M$94/NFM_fec!M$94)</f>
        <v>0</v>
      </c>
      <c r="N247" s="165">
        <f>IF(N$94=0,0,N$94/NFM_fec!N$94)</f>
        <v>0</v>
      </c>
      <c r="O247" s="165">
        <f>IF(O$94=0,0,O$94/NFM_fec!O$94)</f>
        <v>0</v>
      </c>
      <c r="P247" s="165">
        <f>IF(P$94=0,0,P$94/NFM_fec!P$94)</f>
        <v>0</v>
      </c>
      <c r="Q247" s="165">
        <f>IF(Q$94=0,0,Q$94/NFM_fec!Q$94)</f>
        <v>0</v>
      </c>
    </row>
    <row r="248" spans="1:17" x14ac:dyDescent="0.25">
      <c r="A248" s="195"/>
      <c r="B248" s="194"/>
      <c r="C248" s="194"/>
      <c r="D248" s="194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</row>
    <row r="249" spans="1:17" x14ac:dyDescent="0.25">
      <c r="A249" s="78" t="s">
        <v>42</v>
      </c>
      <c r="B249" s="170">
        <f>IF(B$112=0,0,B$112/NFM_fec!B$112)</f>
        <v>0</v>
      </c>
      <c r="C249" s="170">
        <f>IF(C$112=0,0,C$112/NFM_fec!C$112)</f>
        <v>0</v>
      </c>
      <c r="D249" s="170">
        <f>IF(D$112=0,0,D$112/NFM_fec!D$112)</f>
        <v>0</v>
      </c>
      <c r="E249" s="170">
        <f>IF(E$112=0,0,E$112/NFM_fec!E$112)</f>
        <v>0</v>
      </c>
      <c r="F249" s="170">
        <f>IF(F$112=0,0,F$112/NFM_fec!F$112)</f>
        <v>0</v>
      </c>
      <c r="G249" s="170">
        <f>IF(G$112=0,0,G$112/NFM_fec!G$112)</f>
        <v>0</v>
      </c>
      <c r="H249" s="170">
        <f>IF(H$112=0,0,H$112/NFM_fec!H$112)</f>
        <v>0</v>
      </c>
      <c r="I249" s="170">
        <f>IF(I$112=0,0,I$112/NFM_fec!I$112)</f>
        <v>0</v>
      </c>
      <c r="J249" s="170">
        <f>IF(J$112=0,0,J$112/NFM_fec!J$112)</f>
        <v>0</v>
      </c>
      <c r="K249" s="170">
        <f>IF(K$112=0,0,K$112/NFM_fec!K$112)</f>
        <v>0</v>
      </c>
      <c r="L249" s="170">
        <f>IF(L$112=0,0,L$112/NFM_fec!L$112)</f>
        <v>0</v>
      </c>
      <c r="M249" s="170">
        <f>IF(M$112=0,0,M$112/NFM_fec!M$112)</f>
        <v>0</v>
      </c>
      <c r="N249" s="170">
        <f>IF(N$112=0,0,N$112/NFM_fec!N$112)</f>
        <v>0</v>
      </c>
      <c r="O249" s="170">
        <f>IF(O$112=0,0,O$112/NFM_fec!O$112)</f>
        <v>0</v>
      </c>
      <c r="P249" s="170">
        <f>IF(P$112=0,0,P$112/NFM_fec!P$112)</f>
        <v>0</v>
      </c>
      <c r="Q249" s="170">
        <f>IF(Q$112=0,0,Q$112/NFM_fec!Q$112)</f>
        <v>0</v>
      </c>
    </row>
    <row r="250" spans="1:17" x14ac:dyDescent="0.25">
      <c r="A250" s="132" t="s">
        <v>83</v>
      </c>
      <c r="B250" s="169">
        <f>IF(B$113=0,0,B$113/NFM_fec!B$113)</f>
        <v>0</v>
      </c>
      <c r="C250" s="169">
        <f>IF(C$113=0,0,C$113/NFM_fec!C$113)</f>
        <v>0</v>
      </c>
      <c r="D250" s="169">
        <f>IF(D$113=0,0,D$113/NFM_fec!D$113)</f>
        <v>0</v>
      </c>
      <c r="E250" s="169">
        <f>IF(E$113=0,0,E$113/NFM_fec!E$113)</f>
        <v>0</v>
      </c>
      <c r="F250" s="169">
        <f>IF(F$113=0,0,F$113/NFM_fec!F$113)</f>
        <v>0</v>
      </c>
      <c r="G250" s="169">
        <f>IF(G$113=0,0,G$113/NFM_fec!G$113)</f>
        <v>0</v>
      </c>
      <c r="H250" s="169">
        <f>IF(H$113=0,0,H$113/NFM_fec!H$113)</f>
        <v>0</v>
      </c>
      <c r="I250" s="169">
        <f>IF(I$113=0,0,I$113/NFM_fec!I$113)</f>
        <v>0</v>
      </c>
      <c r="J250" s="169">
        <f>IF(J$113=0,0,J$113/NFM_fec!J$113)</f>
        <v>0</v>
      </c>
      <c r="K250" s="169">
        <f>IF(K$113=0,0,K$113/NFM_fec!K$113)</f>
        <v>0</v>
      </c>
      <c r="L250" s="169">
        <f>IF(L$113=0,0,L$113/NFM_fec!L$113)</f>
        <v>0</v>
      </c>
      <c r="M250" s="169">
        <f>IF(M$113=0,0,M$113/NFM_fec!M$113)</f>
        <v>0</v>
      </c>
      <c r="N250" s="169">
        <f>IF(N$113=0,0,N$113/NFM_fec!N$113)</f>
        <v>0</v>
      </c>
      <c r="O250" s="169">
        <f>IF(O$113=0,0,O$113/NFM_fec!O$113)</f>
        <v>0</v>
      </c>
      <c r="P250" s="169">
        <f>IF(P$113=0,0,P$113/NFM_fec!P$113)</f>
        <v>0</v>
      </c>
      <c r="Q250" s="169">
        <f>IF(Q$113=0,0,Q$113/NFM_fec!Q$113)</f>
        <v>0</v>
      </c>
    </row>
    <row r="251" spans="1:17" x14ac:dyDescent="0.25">
      <c r="A251" s="76" t="s">
        <v>82</v>
      </c>
      <c r="B251" s="168">
        <f>IF(B$114=0,0,B$114/NFM_fec!B$114)</f>
        <v>0</v>
      </c>
      <c r="C251" s="168">
        <f>IF(C$114=0,0,C$114/NFM_fec!C$114)</f>
        <v>0</v>
      </c>
      <c r="D251" s="168">
        <f>IF(D$114=0,0,D$114/NFM_fec!D$114)</f>
        <v>0</v>
      </c>
      <c r="E251" s="168">
        <f>IF(E$114=0,0,E$114/NFM_fec!E$114)</f>
        <v>0</v>
      </c>
      <c r="F251" s="168">
        <f>IF(F$114=0,0,F$114/NFM_fec!F$114)</f>
        <v>0</v>
      </c>
      <c r="G251" s="168">
        <f>IF(G$114=0,0,G$114/NFM_fec!G$114)</f>
        <v>0</v>
      </c>
      <c r="H251" s="168">
        <f>IF(H$114=0,0,H$114/NFM_fec!H$114)</f>
        <v>0</v>
      </c>
      <c r="I251" s="168">
        <f>IF(I$114=0,0,I$114/NFM_fec!I$114)</f>
        <v>0</v>
      </c>
      <c r="J251" s="168">
        <f>IF(J$114=0,0,J$114/NFM_fec!J$114)</f>
        <v>0</v>
      </c>
      <c r="K251" s="168">
        <f>IF(K$114=0,0,K$114/NFM_fec!K$114)</f>
        <v>0</v>
      </c>
      <c r="L251" s="168">
        <f>IF(L$114=0,0,L$114/NFM_fec!L$114)</f>
        <v>0</v>
      </c>
      <c r="M251" s="168">
        <f>IF(M$114=0,0,M$114/NFM_fec!M$114)</f>
        <v>0</v>
      </c>
      <c r="N251" s="168">
        <f>IF(N$114=0,0,N$114/NFM_fec!N$114)</f>
        <v>0</v>
      </c>
      <c r="O251" s="168">
        <f>IF(O$114=0,0,O$114/NFM_fec!O$114)</f>
        <v>0</v>
      </c>
      <c r="P251" s="168">
        <f>IF(P$114=0,0,P$114/NFM_fec!P$114)</f>
        <v>0</v>
      </c>
      <c r="Q251" s="168">
        <f>IF(Q$114=0,0,Q$114/NFM_fec!Q$114)</f>
        <v>0</v>
      </c>
    </row>
    <row r="252" spans="1:17" x14ac:dyDescent="0.25">
      <c r="A252" s="76" t="s">
        <v>81</v>
      </c>
      <c r="B252" s="168">
        <f>IF(B$115=0,0,B$115/NFM_fec!B$115)</f>
        <v>0</v>
      </c>
      <c r="C252" s="168">
        <f>IF(C$115=0,0,C$115/NFM_fec!C$115)</f>
        <v>0</v>
      </c>
      <c r="D252" s="168">
        <f>IF(D$115=0,0,D$115/NFM_fec!D$115)</f>
        <v>0</v>
      </c>
      <c r="E252" s="168">
        <f>IF(E$115=0,0,E$115/NFM_fec!E$115)</f>
        <v>0</v>
      </c>
      <c r="F252" s="168">
        <f>IF(F$115=0,0,F$115/NFM_fec!F$115)</f>
        <v>0</v>
      </c>
      <c r="G252" s="168">
        <f>IF(G$115=0,0,G$115/NFM_fec!G$115)</f>
        <v>0</v>
      </c>
      <c r="H252" s="168">
        <f>IF(H$115=0,0,H$115/NFM_fec!H$115)</f>
        <v>0</v>
      </c>
      <c r="I252" s="168">
        <f>IF(I$115=0,0,I$115/NFM_fec!I$115)</f>
        <v>0</v>
      </c>
      <c r="J252" s="168">
        <f>IF(J$115=0,0,J$115/NFM_fec!J$115)</f>
        <v>0</v>
      </c>
      <c r="K252" s="168">
        <f>IF(K$115=0,0,K$115/NFM_fec!K$115)</f>
        <v>0</v>
      </c>
      <c r="L252" s="168">
        <f>IF(L$115=0,0,L$115/NFM_fec!L$115)</f>
        <v>0</v>
      </c>
      <c r="M252" s="168">
        <f>IF(M$115=0,0,M$115/NFM_fec!M$115)</f>
        <v>0</v>
      </c>
      <c r="N252" s="168">
        <f>IF(N$115=0,0,N$115/NFM_fec!N$115)</f>
        <v>0</v>
      </c>
      <c r="O252" s="168">
        <f>IF(O$115=0,0,O$115/NFM_fec!O$115)</f>
        <v>0</v>
      </c>
      <c r="P252" s="168">
        <f>IF(P$115=0,0,P$115/NFM_fec!P$115)</f>
        <v>0</v>
      </c>
      <c r="Q252" s="168">
        <f>IF(Q$115=0,0,Q$115/NFM_fec!Q$115)</f>
        <v>0</v>
      </c>
    </row>
    <row r="253" spans="1:17" x14ac:dyDescent="0.25">
      <c r="A253" s="76" t="s">
        <v>80</v>
      </c>
      <c r="B253" s="168">
        <f>IF(B$116=0,0,B$116/NFM_fec!B$116)</f>
        <v>0</v>
      </c>
      <c r="C253" s="168">
        <f>IF(C$116=0,0,C$116/NFM_fec!C$116)</f>
        <v>0</v>
      </c>
      <c r="D253" s="168">
        <f>IF(D$116=0,0,D$116/NFM_fec!D$116)</f>
        <v>0</v>
      </c>
      <c r="E253" s="168">
        <f>IF(E$116=0,0,E$116/NFM_fec!E$116)</f>
        <v>0</v>
      </c>
      <c r="F253" s="168">
        <f>IF(F$116=0,0,F$116/NFM_fec!F$116)</f>
        <v>0</v>
      </c>
      <c r="G253" s="168">
        <f>IF(G$116=0,0,G$116/NFM_fec!G$116)</f>
        <v>0</v>
      </c>
      <c r="H253" s="168">
        <f>IF(H$116=0,0,H$116/NFM_fec!H$116)</f>
        <v>0</v>
      </c>
      <c r="I253" s="168">
        <f>IF(I$116=0,0,I$116/NFM_fec!I$116)</f>
        <v>0</v>
      </c>
      <c r="J253" s="168">
        <f>IF(J$116=0,0,J$116/NFM_fec!J$116)</f>
        <v>0</v>
      </c>
      <c r="K253" s="168">
        <f>IF(K$116=0,0,K$116/NFM_fec!K$116)</f>
        <v>0</v>
      </c>
      <c r="L253" s="168">
        <f>IF(L$116=0,0,L$116/NFM_fec!L$116)</f>
        <v>0</v>
      </c>
      <c r="M253" s="168">
        <f>IF(M$116=0,0,M$116/NFM_fec!M$116)</f>
        <v>0</v>
      </c>
      <c r="N253" s="168">
        <f>IF(N$116=0,0,N$116/NFM_fec!N$116)</f>
        <v>0</v>
      </c>
      <c r="O253" s="168">
        <f>IF(O$116=0,0,O$116/NFM_fec!O$116)</f>
        <v>0</v>
      </c>
      <c r="P253" s="168">
        <f>IF(P$116=0,0,P$116/NFM_fec!P$116)</f>
        <v>0</v>
      </c>
      <c r="Q253" s="168">
        <f>IF(Q$116=0,0,Q$116/NFM_fec!Q$116)</f>
        <v>0</v>
      </c>
    </row>
    <row r="254" spans="1:17" x14ac:dyDescent="0.25">
      <c r="A254" s="129" t="s">
        <v>79</v>
      </c>
      <c r="B254" s="167">
        <f>IF(B$117=0,0,B$117/NFM_fec!B$117)</f>
        <v>0</v>
      </c>
      <c r="C254" s="167">
        <f>IF(C$117=0,0,C$117/NFM_fec!C$117)</f>
        <v>0</v>
      </c>
      <c r="D254" s="167">
        <f>IF(D$117=0,0,D$117/NFM_fec!D$117)</f>
        <v>0</v>
      </c>
      <c r="E254" s="167">
        <f>IF(E$117=0,0,E$117/NFM_fec!E$117)</f>
        <v>0</v>
      </c>
      <c r="F254" s="167">
        <f>IF(F$117=0,0,F$117/NFM_fec!F$117)</f>
        <v>0</v>
      </c>
      <c r="G254" s="167">
        <f>IF(G$117=0,0,G$117/NFM_fec!G$117)</f>
        <v>0</v>
      </c>
      <c r="H254" s="167">
        <f>IF(H$117=0,0,H$117/NFM_fec!H$117)</f>
        <v>0</v>
      </c>
      <c r="I254" s="167">
        <f>IF(I$117=0,0,I$117/NFM_fec!I$117)</f>
        <v>0</v>
      </c>
      <c r="J254" s="167">
        <f>IF(J$117=0,0,J$117/NFM_fec!J$117)</f>
        <v>0</v>
      </c>
      <c r="K254" s="167">
        <f>IF(K$117=0,0,K$117/NFM_fec!K$117)</f>
        <v>0</v>
      </c>
      <c r="L254" s="167">
        <f>IF(L$117=0,0,L$117/NFM_fec!L$117)</f>
        <v>0</v>
      </c>
      <c r="M254" s="167">
        <f>IF(M$117=0,0,M$117/NFM_fec!M$117)</f>
        <v>0</v>
      </c>
      <c r="N254" s="167">
        <f>IF(N$117=0,0,N$117/NFM_fec!N$117)</f>
        <v>0</v>
      </c>
      <c r="O254" s="167">
        <f>IF(O$117=0,0,O$117/NFM_fec!O$117)</f>
        <v>0</v>
      </c>
      <c r="P254" s="167">
        <f>IF(P$117=0,0,P$117/NFM_fec!P$117)</f>
        <v>0</v>
      </c>
      <c r="Q254" s="167">
        <f>IF(Q$117=0,0,Q$117/NFM_fec!Q$117)</f>
        <v>0</v>
      </c>
    </row>
    <row r="255" spans="1:17" x14ac:dyDescent="0.25">
      <c r="A255" s="127" t="s">
        <v>146</v>
      </c>
      <c r="B255" s="166">
        <f>IF(B$122=0,0,B$122/NFM_fec!B$122)</f>
        <v>0</v>
      </c>
      <c r="C255" s="166">
        <f>IF(C$122=0,0,C$122/NFM_fec!C$122)</f>
        <v>0</v>
      </c>
      <c r="D255" s="166">
        <f>IF(D$122=0,0,D$122/NFM_fec!D$122)</f>
        <v>0</v>
      </c>
      <c r="E255" s="166">
        <f>IF(E$122=0,0,E$122/NFM_fec!E$122)</f>
        <v>0</v>
      </c>
      <c r="F255" s="166">
        <f>IF(F$122=0,0,F$122/NFM_fec!F$122)</f>
        <v>0</v>
      </c>
      <c r="G255" s="166">
        <f>IF(G$122=0,0,G$122/NFM_fec!G$122)</f>
        <v>0</v>
      </c>
      <c r="H255" s="166">
        <f>IF(H$122=0,0,H$122/NFM_fec!H$122)</f>
        <v>0</v>
      </c>
      <c r="I255" s="166">
        <f>IF(I$122=0,0,I$122/NFM_fec!I$122)</f>
        <v>0</v>
      </c>
      <c r="J255" s="166">
        <f>IF(J$122=0,0,J$122/NFM_fec!J$122)</f>
        <v>0</v>
      </c>
      <c r="K255" s="166">
        <f>IF(K$122=0,0,K$122/NFM_fec!K$122)</f>
        <v>0</v>
      </c>
      <c r="L255" s="166">
        <f>IF(L$122=0,0,L$122/NFM_fec!L$122)</f>
        <v>0</v>
      </c>
      <c r="M255" s="166">
        <f>IF(M$122=0,0,M$122/NFM_fec!M$122)</f>
        <v>0</v>
      </c>
      <c r="N255" s="166">
        <f>IF(N$122=0,0,N$122/NFM_fec!N$122)</f>
        <v>0</v>
      </c>
      <c r="O255" s="166">
        <f>IF(O$122=0,0,O$122/NFM_fec!O$122)</f>
        <v>0</v>
      </c>
      <c r="P255" s="166">
        <f>IF(P$122=0,0,P$122/NFM_fec!P$122)</f>
        <v>0</v>
      </c>
      <c r="Q255" s="166">
        <f>IF(Q$122=0,0,Q$122/NFM_fec!Q$122)</f>
        <v>0</v>
      </c>
    </row>
    <row r="256" spans="1:17" x14ac:dyDescent="0.25">
      <c r="A256" s="127" t="s">
        <v>145</v>
      </c>
      <c r="B256" s="166">
        <f>IF(B$130=0,0,B$130/NFM_fec!B$130)</f>
        <v>0</v>
      </c>
      <c r="C256" s="166">
        <f>IF(C$130=0,0,C$130/NFM_fec!C$130)</f>
        <v>0</v>
      </c>
      <c r="D256" s="166">
        <f>IF(D$130=0,0,D$130/NFM_fec!D$130)</f>
        <v>0</v>
      </c>
      <c r="E256" s="166">
        <f>IF(E$130=0,0,E$130/NFM_fec!E$130)</f>
        <v>0</v>
      </c>
      <c r="F256" s="166">
        <f>IF(F$130=0,0,F$130/NFM_fec!F$130)</f>
        <v>0</v>
      </c>
      <c r="G256" s="166">
        <f>IF(G$130=0,0,G$130/NFM_fec!G$130)</f>
        <v>0</v>
      </c>
      <c r="H256" s="166">
        <f>IF(H$130=0,0,H$130/NFM_fec!H$130)</f>
        <v>0</v>
      </c>
      <c r="I256" s="166">
        <f>IF(I$130=0,0,I$130/NFM_fec!I$130)</f>
        <v>0</v>
      </c>
      <c r="J256" s="166">
        <f>IF(J$130=0,0,J$130/NFM_fec!J$130)</f>
        <v>0</v>
      </c>
      <c r="K256" s="166">
        <f>IF(K$130=0,0,K$130/NFM_fec!K$130)</f>
        <v>0</v>
      </c>
      <c r="L256" s="166">
        <f>IF(L$130=0,0,L$130/NFM_fec!L$130)</f>
        <v>0</v>
      </c>
      <c r="M256" s="166">
        <f>IF(M$130=0,0,M$130/NFM_fec!M$130)</f>
        <v>0</v>
      </c>
      <c r="N256" s="166">
        <f>IF(N$130=0,0,N$130/NFM_fec!N$130)</f>
        <v>0</v>
      </c>
      <c r="O256" s="166">
        <f>IF(O$130=0,0,O$130/NFM_fec!O$130)</f>
        <v>0</v>
      </c>
      <c r="P256" s="166">
        <f>IF(P$130=0,0,P$130/NFM_fec!P$130)</f>
        <v>0</v>
      </c>
      <c r="Q256" s="166">
        <f>IF(Q$130=0,0,Q$130/NFM_fec!Q$130)</f>
        <v>0</v>
      </c>
    </row>
    <row r="257" spans="1:17" x14ac:dyDescent="0.25">
      <c r="A257" s="72" t="s">
        <v>144</v>
      </c>
      <c r="B257" s="165">
        <f>IF(B$137=0,0,B$137/NFM_fec!B$137)</f>
        <v>0</v>
      </c>
      <c r="C257" s="165">
        <f>IF(C$137=0,0,C$137/NFM_fec!C$137)</f>
        <v>0</v>
      </c>
      <c r="D257" s="165">
        <f>IF(D$137=0,0,D$137/NFM_fec!D$137)</f>
        <v>0</v>
      </c>
      <c r="E257" s="165">
        <f>IF(E$137=0,0,E$137/NFM_fec!E$137)</f>
        <v>0</v>
      </c>
      <c r="F257" s="165">
        <f>IF(F$137=0,0,F$137/NFM_fec!F$137)</f>
        <v>0</v>
      </c>
      <c r="G257" s="165">
        <f>IF(G$137=0,0,G$137/NFM_fec!G$137)</f>
        <v>0</v>
      </c>
      <c r="H257" s="165">
        <f>IF(H$137=0,0,H$137/NFM_fec!H$137)</f>
        <v>0</v>
      </c>
      <c r="I257" s="165">
        <f>IF(I$137=0,0,I$137/NFM_fec!I$137)</f>
        <v>0</v>
      </c>
      <c r="J257" s="165">
        <f>IF(J$137=0,0,J$137/NFM_fec!J$137)</f>
        <v>0</v>
      </c>
      <c r="K257" s="165">
        <f>IF(K$137=0,0,K$137/NFM_fec!K$137)</f>
        <v>0</v>
      </c>
      <c r="L257" s="165">
        <f>IF(L$137=0,0,L$137/NFM_fec!L$137)</f>
        <v>0</v>
      </c>
      <c r="M257" s="165">
        <f>IF(M$137=0,0,M$137/NFM_fec!M$137)</f>
        <v>0</v>
      </c>
      <c r="N257" s="165">
        <f>IF(N$137=0,0,N$137/NFM_fec!N$137)</f>
        <v>0</v>
      </c>
      <c r="O257" s="165">
        <f>IF(O$137=0,0,O$137/NFM_fec!O$137)</f>
        <v>0</v>
      </c>
      <c r="P257" s="165">
        <f>IF(P$137=0,0,P$137/NFM_fec!P$137)</f>
        <v>0</v>
      </c>
      <c r="Q257" s="165">
        <f>IF(Q$137=0,0,Q$137/NFM_fec!Q$137)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2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4" tint="0.79998168889431442"/>
    <pageSetUpPr fitToPage="1"/>
  </sheetPr>
  <dimension ref="A1:Q25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362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164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7" ht="12.75" x14ac:dyDescent="0.25">
      <c r="A3" s="98" t="s">
        <v>135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4" spans="1:17" x14ac:dyDescent="0.25">
      <c r="A4" s="164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</row>
    <row r="5" spans="1:17" ht="12.75" x14ac:dyDescent="0.25">
      <c r="A5" s="97" t="s">
        <v>44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152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151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84" t="s">
        <v>30</v>
      </c>
      <c r="B27" s="208">
        <v>0</v>
      </c>
      <c r="C27" s="208">
        <v>0</v>
      </c>
      <c r="D27" s="208">
        <v>0</v>
      </c>
      <c r="E27" s="208">
        <v>0</v>
      </c>
      <c r="F27" s="208">
        <v>0</v>
      </c>
      <c r="G27" s="208">
        <v>0</v>
      </c>
      <c r="H27" s="208">
        <v>0</v>
      </c>
      <c r="I27" s="208">
        <v>0</v>
      </c>
      <c r="J27" s="208">
        <v>0</v>
      </c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</row>
    <row r="28" spans="1:17" x14ac:dyDescent="0.25">
      <c r="A28" s="84" t="s">
        <v>125</v>
      </c>
      <c r="B28" s="208">
        <v>0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8">
        <v>0</v>
      </c>
      <c r="L28" s="208">
        <v>0</v>
      </c>
      <c r="M28" s="208">
        <v>0</v>
      </c>
      <c r="N28" s="208">
        <v>0</v>
      </c>
      <c r="O28" s="208">
        <v>0</v>
      </c>
      <c r="P28" s="208">
        <v>0</v>
      </c>
      <c r="Q28" s="208">
        <v>0</v>
      </c>
    </row>
    <row r="29" spans="1:17" x14ac:dyDescent="0.25">
      <c r="A29" s="84" t="s">
        <v>29</v>
      </c>
      <c r="B29" s="208">
        <v>0</v>
      </c>
      <c r="C29" s="208">
        <v>0</v>
      </c>
      <c r="D29" s="208">
        <v>0</v>
      </c>
      <c r="E29" s="208">
        <v>0</v>
      </c>
      <c r="F29" s="208">
        <v>0</v>
      </c>
      <c r="G29" s="208">
        <v>0</v>
      </c>
      <c r="H29" s="208">
        <v>0</v>
      </c>
      <c r="I29" s="208">
        <v>0</v>
      </c>
      <c r="J29" s="208">
        <v>0</v>
      </c>
      <c r="K29" s="208">
        <v>0</v>
      </c>
      <c r="L29" s="208">
        <v>0</v>
      </c>
      <c r="M29" s="208">
        <v>0</v>
      </c>
      <c r="N29" s="208">
        <v>0</v>
      </c>
      <c r="O29" s="208">
        <v>0</v>
      </c>
      <c r="P29" s="208">
        <v>0</v>
      </c>
      <c r="Q29" s="208">
        <v>0</v>
      </c>
    </row>
    <row r="30" spans="1:17" x14ac:dyDescent="0.25">
      <c r="A30" s="84" t="s">
        <v>26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</row>
    <row r="31" spans="1:17" x14ac:dyDescent="0.25">
      <c r="A31" s="82" t="s">
        <v>21</v>
      </c>
      <c r="B31" s="207">
        <v>0</v>
      </c>
      <c r="C31" s="207">
        <v>0</v>
      </c>
      <c r="D31" s="207">
        <v>0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07">
        <v>0</v>
      </c>
      <c r="Q31" s="207">
        <v>0</v>
      </c>
    </row>
    <row r="32" spans="1:17" x14ac:dyDescent="0.25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</row>
    <row r="33" spans="1:17" ht="12.75" x14ac:dyDescent="0.25">
      <c r="A33" s="97" t="s">
        <v>43</v>
      </c>
      <c r="B33" s="96">
        <v>0</v>
      </c>
      <c r="C33" s="96">
        <v>0</v>
      </c>
      <c r="D33" s="96">
        <v>0</v>
      </c>
      <c r="E33" s="96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96">
        <v>0</v>
      </c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</row>
    <row r="34" spans="1:17" x14ac:dyDescent="0.25">
      <c r="A34" s="132" t="s">
        <v>83</v>
      </c>
      <c r="B34" s="160">
        <v>0</v>
      </c>
      <c r="C34" s="160">
        <v>0</v>
      </c>
      <c r="D34" s="160">
        <v>0</v>
      </c>
      <c r="E34" s="160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0</v>
      </c>
      <c r="O34" s="160">
        <v>0</v>
      </c>
      <c r="P34" s="160">
        <v>0</v>
      </c>
      <c r="Q34" s="160">
        <v>0</v>
      </c>
    </row>
    <row r="35" spans="1:17" x14ac:dyDescent="0.25">
      <c r="A35" s="76" t="s">
        <v>82</v>
      </c>
      <c r="B35" s="159">
        <v>0</v>
      </c>
      <c r="C35" s="159">
        <v>0</v>
      </c>
      <c r="D35" s="159">
        <v>0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59">
        <v>0</v>
      </c>
      <c r="P35" s="159">
        <v>0</v>
      </c>
      <c r="Q35" s="159">
        <v>0</v>
      </c>
    </row>
    <row r="36" spans="1:17" x14ac:dyDescent="0.25">
      <c r="A36" s="76" t="s">
        <v>81</v>
      </c>
      <c r="B36" s="159">
        <v>0</v>
      </c>
      <c r="C36" s="159">
        <v>0</v>
      </c>
      <c r="D36" s="159">
        <v>0</v>
      </c>
      <c r="E36" s="159">
        <v>0</v>
      </c>
      <c r="F36" s="159">
        <v>0</v>
      </c>
      <c r="G36" s="159">
        <v>0</v>
      </c>
      <c r="H36" s="159">
        <v>0</v>
      </c>
      <c r="I36" s="159">
        <v>0</v>
      </c>
      <c r="J36" s="159">
        <v>0</v>
      </c>
      <c r="K36" s="159">
        <v>0</v>
      </c>
      <c r="L36" s="159">
        <v>0</v>
      </c>
      <c r="M36" s="159">
        <v>0</v>
      </c>
      <c r="N36" s="159">
        <v>0</v>
      </c>
      <c r="O36" s="159">
        <v>0</v>
      </c>
      <c r="P36" s="159">
        <v>0</v>
      </c>
      <c r="Q36" s="159">
        <v>0</v>
      </c>
    </row>
    <row r="37" spans="1:17" x14ac:dyDescent="0.25">
      <c r="A37" s="76" t="s">
        <v>80</v>
      </c>
      <c r="B37" s="159">
        <v>0</v>
      </c>
      <c r="C37" s="159">
        <v>0</v>
      </c>
      <c r="D37" s="159">
        <v>0</v>
      </c>
      <c r="E37" s="159">
        <v>0</v>
      </c>
      <c r="F37" s="159">
        <v>0</v>
      </c>
      <c r="G37" s="159">
        <v>0</v>
      </c>
      <c r="H37" s="159">
        <v>0</v>
      </c>
      <c r="I37" s="159">
        <v>0</v>
      </c>
      <c r="J37" s="159">
        <v>0</v>
      </c>
      <c r="K37" s="159">
        <v>0</v>
      </c>
      <c r="L37" s="159">
        <v>0</v>
      </c>
      <c r="M37" s="159">
        <v>0</v>
      </c>
      <c r="N37" s="159">
        <v>0</v>
      </c>
      <c r="O37" s="159">
        <v>0</v>
      </c>
      <c r="P37" s="159">
        <v>0</v>
      </c>
      <c r="Q37" s="159">
        <v>0</v>
      </c>
    </row>
    <row r="38" spans="1:17" x14ac:dyDescent="0.25">
      <c r="A38" s="129" t="s">
        <v>79</v>
      </c>
      <c r="B38" s="158">
        <v>0</v>
      </c>
      <c r="C38" s="158">
        <v>0</v>
      </c>
      <c r="D38" s="158">
        <v>0</v>
      </c>
      <c r="E38" s="158">
        <v>0</v>
      </c>
      <c r="F38" s="158">
        <v>0</v>
      </c>
      <c r="G38" s="158">
        <v>0</v>
      </c>
      <c r="H38" s="158">
        <v>0</v>
      </c>
      <c r="I38" s="158">
        <v>0</v>
      </c>
      <c r="J38" s="158">
        <v>0</v>
      </c>
      <c r="K38" s="158">
        <v>0</v>
      </c>
      <c r="L38" s="158">
        <v>0</v>
      </c>
      <c r="M38" s="158">
        <v>0</v>
      </c>
      <c r="N38" s="158">
        <v>0</v>
      </c>
      <c r="O38" s="158">
        <v>0</v>
      </c>
      <c r="P38" s="158">
        <v>0</v>
      </c>
      <c r="Q38" s="158">
        <v>0</v>
      </c>
    </row>
    <row r="39" spans="1:17" x14ac:dyDescent="0.25">
      <c r="A39" s="92" t="s">
        <v>125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1:17" x14ac:dyDescent="0.25">
      <c r="A40" s="92" t="s">
        <v>26</v>
      </c>
      <c r="B40" s="91">
        <v>0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1:17" x14ac:dyDescent="0.25">
      <c r="A41" s="92" t="s">
        <v>126</v>
      </c>
      <c r="B41" s="91">
        <v>0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</row>
    <row r="42" spans="1:17" x14ac:dyDescent="0.25">
      <c r="A42" s="92" t="s">
        <v>21</v>
      </c>
      <c r="B42" s="157">
        <v>0</v>
      </c>
      <c r="C42" s="157">
        <v>0</v>
      </c>
      <c r="D42" s="157">
        <v>0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</row>
    <row r="43" spans="1:17" x14ac:dyDescent="0.25">
      <c r="A43" s="156" t="s">
        <v>150</v>
      </c>
      <c r="B43" s="204">
        <v>0</v>
      </c>
      <c r="C43" s="204">
        <v>0</v>
      </c>
      <c r="D43" s="204">
        <v>0</v>
      </c>
      <c r="E43" s="204">
        <v>0</v>
      </c>
      <c r="F43" s="204">
        <v>0</v>
      </c>
      <c r="G43" s="204">
        <v>0</v>
      </c>
      <c r="H43" s="204">
        <v>0</v>
      </c>
      <c r="I43" s="204">
        <v>0</v>
      </c>
      <c r="J43" s="204">
        <v>0</v>
      </c>
      <c r="K43" s="204">
        <v>0</v>
      </c>
      <c r="L43" s="204">
        <v>0</v>
      </c>
      <c r="M43" s="204">
        <v>0</v>
      </c>
      <c r="N43" s="204">
        <v>0</v>
      </c>
      <c r="O43" s="204">
        <v>0</v>
      </c>
      <c r="P43" s="204">
        <v>0</v>
      </c>
      <c r="Q43" s="204">
        <v>0</v>
      </c>
    </row>
    <row r="44" spans="1:17" x14ac:dyDescent="0.25">
      <c r="A44" s="156" t="s">
        <v>148</v>
      </c>
      <c r="B44" s="206">
        <v>0</v>
      </c>
      <c r="C44" s="206">
        <v>0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N44" s="206">
        <v>0</v>
      </c>
      <c r="O44" s="206">
        <v>0</v>
      </c>
      <c r="P44" s="206">
        <v>0</v>
      </c>
      <c r="Q44" s="206">
        <v>0</v>
      </c>
    </row>
    <row r="45" spans="1:17" x14ac:dyDescent="0.25">
      <c r="A45" s="152" t="s">
        <v>164</v>
      </c>
      <c r="B45" s="151">
        <v>0</v>
      </c>
      <c r="C45" s="151">
        <v>0</v>
      </c>
      <c r="D45" s="151">
        <v>0</v>
      </c>
      <c r="E45" s="151">
        <v>0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v>0</v>
      </c>
      <c r="Q45" s="151">
        <v>0</v>
      </c>
    </row>
    <row r="46" spans="1:17" x14ac:dyDescent="0.25">
      <c r="A46" s="154" t="s">
        <v>30</v>
      </c>
      <c r="B46" s="205">
        <v>0</v>
      </c>
      <c r="C46" s="205">
        <v>0</v>
      </c>
      <c r="D46" s="205">
        <v>0</v>
      </c>
      <c r="E46" s="205">
        <v>0</v>
      </c>
      <c r="F46" s="205">
        <v>0</v>
      </c>
      <c r="G46" s="205">
        <v>0</v>
      </c>
      <c r="H46" s="205">
        <v>0</v>
      </c>
      <c r="I46" s="205">
        <v>0</v>
      </c>
      <c r="J46" s="205">
        <v>0</v>
      </c>
      <c r="K46" s="205">
        <v>0</v>
      </c>
      <c r="L46" s="205">
        <v>0</v>
      </c>
      <c r="M46" s="205">
        <v>0</v>
      </c>
      <c r="N46" s="205">
        <v>0</v>
      </c>
      <c r="O46" s="205">
        <v>0</v>
      </c>
      <c r="P46" s="205">
        <v>0</v>
      </c>
      <c r="Q46" s="205">
        <v>0</v>
      </c>
    </row>
    <row r="47" spans="1:17" x14ac:dyDescent="0.25">
      <c r="A47" s="154" t="s">
        <v>125</v>
      </c>
      <c r="B47" s="205">
        <v>0</v>
      </c>
      <c r="C47" s="205">
        <v>0</v>
      </c>
      <c r="D47" s="205">
        <v>0</v>
      </c>
      <c r="E47" s="205">
        <v>0</v>
      </c>
      <c r="F47" s="205">
        <v>0</v>
      </c>
      <c r="G47" s="205">
        <v>0</v>
      </c>
      <c r="H47" s="205">
        <v>0</v>
      </c>
      <c r="I47" s="205">
        <v>0</v>
      </c>
      <c r="J47" s="205">
        <v>0</v>
      </c>
      <c r="K47" s="205">
        <v>0</v>
      </c>
      <c r="L47" s="205">
        <v>0</v>
      </c>
      <c r="M47" s="205">
        <v>0</v>
      </c>
      <c r="N47" s="205">
        <v>0</v>
      </c>
      <c r="O47" s="205">
        <v>0</v>
      </c>
      <c r="P47" s="205">
        <v>0</v>
      </c>
      <c r="Q47" s="205">
        <v>0</v>
      </c>
    </row>
    <row r="48" spans="1:17" x14ac:dyDescent="0.25">
      <c r="A48" s="154" t="s">
        <v>29</v>
      </c>
      <c r="B48" s="205">
        <v>0</v>
      </c>
      <c r="C48" s="205">
        <v>0</v>
      </c>
      <c r="D48" s="205">
        <v>0</v>
      </c>
      <c r="E48" s="205">
        <v>0</v>
      </c>
      <c r="F48" s="205">
        <v>0</v>
      </c>
      <c r="G48" s="205">
        <v>0</v>
      </c>
      <c r="H48" s="205">
        <v>0</v>
      </c>
      <c r="I48" s="205">
        <v>0</v>
      </c>
      <c r="J48" s="205">
        <v>0</v>
      </c>
      <c r="K48" s="205">
        <v>0</v>
      </c>
      <c r="L48" s="205">
        <v>0</v>
      </c>
      <c r="M48" s="205">
        <v>0</v>
      </c>
      <c r="N48" s="205">
        <v>0</v>
      </c>
      <c r="O48" s="205">
        <v>0</v>
      </c>
      <c r="P48" s="205">
        <v>0</v>
      </c>
      <c r="Q48" s="205">
        <v>0</v>
      </c>
    </row>
    <row r="49" spans="1:17" x14ac:dyDescent="0.25">
      <c r="A49" s="154" t="s">
        <v>26</v>
      </c>
      <c r="B49" s="205">
        <v>0</v>
      </c>
      <c r="C49" s="205">
        <v>0</v>
      </c>
      <c r="D49" s="205">
        <v>0</v>
      </c>
      <c r="E49" s="205">
        <v>0</v>
      </c>
      <c r="F49" s="205">
        <v>0</v>
      </c>
      <c r="G49" s="205">
        <v>0</v>
      </c>
      <c r="H49" s="205">
        <v>0</v>
      </c>
      <c r="I49" s="205">
        <v>0</v>
      </c>
      <c r="J49" s="205">
        <v>0</v>
      </c>
      <c r="K49" s="205">
        <v>0</v>
      </c>
      <c r="L49" s="205">
        <v>0</v>
      </c>
      <c r="M49" s="205">
        <v>0</v>
      </c>
      <c r="N49" s="205">
        <v>0</v>
      </c>
      <c r="O49" s="205">
        <v>0</v>
      </c>
      <c r="P49" s="205">
        <v>0</v>
      </c>
      <c r="Q49" s="205">
        <v>0</v>
      </c>
    </row>
    <row r="50" spans="1:17" x14ac:dyDescent="0.25">
      <c r="A50" s="152" t="s">
        <v>163</v>
      </c>
      <c r="B50" s="151">
        <v>0</v>
      </c>
      <c r="C50" s="151">
        <v>0</v>
      </c>
      <c r="D50" s="151">
        <v>0</v>
      </c>
      <c r="E50" s="151">
        <v>0</v>
      </c>
      <c r="F50" s="151">
        <v>0</v>
      </c>
      <c r="G50" s="151">
        <v>0</v>
      </c>
      <c r="H50" s="151">
        <v>0</v>
      </c>
      <c r="I50" s="151">
        <v>0</v>
      </c>
      <c r="J50" s="151">
        <v>0</v>
      </c>
      <c r="K50" s="151">
        <v>0</v>
      </c>
      <c r="L50" s="151">
        <v>0</v>
      </c>
      <c r="M50" s="151">
        <v>0</v>
      </c>
      <c r="N50" s="151">
        <v>0</v>
      </c>
      <c r="O50" s="151">
        <v>0</v>
      </c>
      <c r="P50" s="151">
        <v>0</v>
      </c>
      <c r="Q50" s="151">
        <v>0</v>
      </c>
    </row>
    <row r="51" spans="1:17" x14ac:dyDescent="0.25">
      <c r="A51" s="156" t="s">
        <v>147</v>
      </c>
      <c r="B51" s="206">
        <v>0</v>
      </c>
      <c r="C51" s="206">
        <v>0</v>
      </c>
      <c r="D51" s="206">
        <v>0</v>
      </c>
      <c r="E51" s="206">
        <v>0</v>
      </c>
      <c r="F51" s="206">
        <v>0</v>
      </c>
      <c r="G51" s="206">
        <v>0</v>
      </c>
      <c r="H51" s="206">
        <v>0</v>
      </c>
      <c r="I51" s="206">
        <v>0</v>
      </c>
      <c r="J51" s="206">
        <v>0</v>
      </c>
      <c r="K51" s="206">
        <v>0</v>
      </c>
      <c r="L51" s="206">
        <v>0</v>
      </c>
      <c r="M51" s="206">
        <v>0</v>
      </c>
      <c r="N51" s="206">
        <v>0</v>
      </c>
      <c r="O51" s="206">
        <v>0</v>
      </c>
      <c r="P51" s="206">
        <v>0</v>
      </c>
      <c r="Q51" s="206">
        <v>0</v>
      </c>
    </row>
    <row r="52" spans="1:17" x14ac:dyDescent="0.25">
      <c r="A52" s="152" t="s">
        <v>162</v>
      </c>
      <c r="B52" s="151">
        <v>0</v>
      </c>
      <c r="C52" s="151">
        <v>0</v>
      </c>
      <c r="D52" s="151">
        <v>0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1">
        <v>0</v>
      </c>
      <c r="P52" s="151">
        <v>0</v>
      </c>
      <c r="Q52" s="151">
        <v>0</v>
      </c>
    </row>
    <row r="53" spans="1:17" x14ac:dyDescent="0.25">
      <c r="A53" s="154" t="s">
        <v>30</v>
      </c>
      <c r="B53" s="153">
        <v>0</v>
      </c>
      <c r="C53" s="153">
        <v>0</v>
      </c>
      <c r="D53" s="153">
        <v>0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3">
        <v>0</v>
      </c>
      <c r="P53" s="153">
        <v>0</v>
      </c>
      <c r="Q53" s="153">
        <v>0</v>
      </c>
    </row>
    <row r="54" spans="1:17" x14ac:dyDescent="0.25">
      <c r="A54" s="154" t="s">
        <v>125</v>
      </c>
      <c r="B54" s="153">
        <v>0</v>
      </c>
      <c r="C54" s="153">
        <v>0</v>
      </c>
      <c r="D54" s="153">
        <v>0</v>
      </c>
      <c r="E54" s="153">
        <v>0</v>
      </c>
      <c r="F54" s="153">
        <v>0</v>
      </c>
      <c r="G54" s="153">
        <v>0</v>
      </c>
      <c r="H54" s="153">
        <v>0</v>
      </c>
      <c r="I54" s="153">
        <v>0</v>
      </c>
      <c r="J54" s="153">
        <v>0</v>
      </c>
      <c r="K54" s="153">
        <v>0</v>
      </c>
      <c r="L54" s="153">
        <v>0</v>
      </c>
      <c r="M54" s="153">
        <v>0</v>
      </c>
      <c r="N54" s="153">
        <v>0</v>
      </c>
      <c r="O54" s="153">
        <v>0</v>
      </c>
      <c r="P54" s="153">
        <v>0</v>
      </c>
      <c r="Q54" s="153">
        <v>0</v>
      </c>
    </row>
    <row r="55" spans="1:17" x14ac:dyDescent="0.25">
      <c r="A55" s="154" t="s">
        <v>26</v>
      </c>
      <c r="B55" s="153">
        <v>0</v>
      </c>
      <c r="C55" s="153">
        <v>0</v>
      </c>
      <c r="D55" s="153">
        <v>0</v>
      </c>
      <c r="E55" s="153">
        <v>0</v>
      </c>
      <c r="F55" s="153">
        <v>0</v>
      </c>
      <c r="G55" s="153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3">
        <v>0</v>
      </c>
      <c r="P55" s="153">
        <v>0</v>
      </c>
      <c r="Q55" s="153">
        <v>0</v>
      </c>
    </row>
    <row r="56" spans="1:17" x14ac:dyDescent="0.25">
      <c r="A56" s="152" t="s">
        <v>161</v>
      </c>
      <c r="B56" s="151">
        <v>0</v>
      </c>
      <c r="C56" s="151">
        <v>0</v>
      </c>
      <c r="D56" s="151">
        <v>0</v>
      </c>
      <c r="E56" s="151">
        <v>0</v>
      </c>
      <c r="F56" s="151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1">
        <v>0</v>
      </c>
      <c r="P56" s="151">
        <v>0</v>
      </c>
      <c r="Q56" s="151">
        <v>0</v>
      </c>
    </row>
    <row r="57" spans="1:17" x14ac:dyDescent="0.25">
      <c r="A57" s="150" t="s">
        <v>33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31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30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125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29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28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26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25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86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0" t="s">
        <v>22</v>
      </c>
      <c r="B66" s="87">
        <v>0</v>
      </c>
      <c r="C66" s="87">
        <v>0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</row>
    <row r="67" spans="1:17" x14ac:dyDescent="0.25">
      <c r="A67" s="152" t="s">
        <v>160</v>
      </c>
      <c r="B67" s="151">
        <v>0</v>
      </c>
      <c r="C67" s="151">
        <v>0</v>
      </c>
      <c r="D67" s="151">
        <v>0</v>
      </c>
      <c r="E67" s="151">
        <v>0</v>
      </c>
      <c r="F67" s="151">
        <v>0</v>
      </c>
      <c r="G67" s="151">
        <v>0</v>
      </c>
      <c r="H67" s="151">
        <v>0</v>
      </c>
      <c r="I67" s="151">
        <v>0</v>
      </c>
      <c r="J67" s="151">
        <v>0</v>
      </c>
      <c r="K67" s="151">
        <v>0</v>
      </c>
      <c r="L67" s="151">
        <v>0</v>
      </c>
      <c r="M67" s="151">
        <v>0</v>
      </c>
      <c r="N67" s="151">
        <v>0</v>
      </c>
      <c r="O67" s="151">
        <v>0</v>
      </c>
      <c r="P67" s="151">
        <v>0</v>
      </c>
      <c r="Q67" s="151">
        <v>0</v>
      </c>
    </row>
    <row r="68" spans="1:17" x14ac:dyDescent="0.25">
      <c r="A68" s="177" t="s">
        <v>98</v>
      </c>
      <c r="B68" s="176">
        <v>0</v>
      </c>
      <c r="C68" s="176">
        <v>0</v>
      </c>
      <c r="D68" s="176">
        <v>0</v>
      </c>
      <c r="E68" s="176">
        <v>0</v>
      </c>
      <c r="F68" s="176">
        <v>0</v>
      </c>
      <c r="G68" s="176">
        <v>0</v>
      </c>
      <c r="H68" s="176">
        <v>0</v>
      </c>
      <c r="I68" s="176">
        <v>0</v>
      </c>
      <c r="J68" s="176">
        <v>0</v>
      </c>
      <c r="K68" s="176">
        <v>0</v>
      </c>
      <c r="L68" s="176">
        <v>0</v>
      </c>
      <c r="M68" s="176">
        <v>0</v>
      </c>
      <c r="N68" s="176">
        <v>0</v>
      </c>
      <c r="O68" s="176">
        <v>0</v>
      </c>
      <c r="P68" s="176">
        <v>0</v>
      </c>
      <c r="Q68" s="176">
        <v>0</v>
      </c>
    </row>
    <row r="69" spans="1:17" x14ac:dyDescent="0.25">
      <c r="A69" s="196"/>
      <c r="B69" s="196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</row>
    <row r="70" spans="1:17" ht="12.75" x14ac:dyDescent="0.25">
      <c r="A70" s="97" t="s">
        <v>344</v>
      </c>
      <c r="B70" s="96">
        <v>0</v>
      </c>
      <c r="C70" s="96">
        <v>0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0</v>
      </c>
      <c r="N70" s="96">
        <v>0</v>
      </c>
      <c r="O70" s="96">
        <v>0</v>
      </c>
      <c r="P70" s="96">
        <v>0</v>
      </c>
      <c r="Q70" s="96">
        <v>0</v>
      </c>
    </row>
    <row r="71" spans="1:17" x14ac:dyDescent="0.25">
      <c r="A71" s="132" t="s">
        <v>83</v>
      </c>
      <c r="B71" s="160">
        <v>0</v>
      </c>
      <c r="C71" s="160">
        <v>0</v>
      </c>
      <c r="D71" s="160">
        <v>0</v>
      </c>
      <c r="E71" s="160">
        <v>0</v>
      </c>
      <c r="F71" s="160">
        <v>0</v>
      </c>
      <c r="G71" s="160">
        <v>0</v>
      </c>
      <c r="H71" s="160">
        <v>0</v>
      </c>
      <c r="I71" s="160">
        <v>0</v>
      </c>
      <c r="J71" s="160">
        <v>0</v>
      </c>
      <c r="K71" s="160">
        <v>0</v>
      </c>
      <c r="L71" s="160">
        <v>0</v>
      </c>
      <c r="M71" s="160">
        <v>0</v>
      </c>
      <c r="N71" s="160">
        <v>0</v>
      </c>
      <c r="O71" s="160">
        <v>0</v>
      </c>
      <c r="P71" s="160">
        <v>0</v>
      </c>
      <c r="Q71" s="160">
        <v>0</v>
      </c>
    </row>
    <row r="72" spans="1:17" x14ac:dyDescent="0.25">
      <c r="A72" s="76" t="s">
        <v>82</v>
      </c>
      <c r="B72" s="159">
        <v>0</v>
      </c>
      <c r="C72" s="159">
        <v>0</v>
      </c>
      <c r="D72" s="159">
        <v>0</v>
      </c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0</v>
      </c>
      <c r="K72" s="159">
        <v>0</v>
      </c>
      <c r="L72" s="159">
        <v>0</v>
      </c>
      <c r="M72" s="159">
        <v>0</v>
      </c>
      <c r="N72" s="159">
        <v>0</v>
      </c>
      <c r="O72" s="159">
        <v>0</v>
      </c>
      <c r="P72" s="159">
        <v>0</v>
      </c>
      <c r="Q72" s="159">
        <v>0</v>
      </c>
    </row>
    <row r="73" spans="1:17" x14ac:dyDescent="0.25">
      <c r="A73" s="76" t="s">
        <v>81</v>
      </c>
      <c r="B73" s="159">
        <v>0</v>
      </c>
      <c r="C73" s="159">
        <v>0</v>
      </c>
      <c r="D73" s="159">
        <v>0</v>
      </c>
      <c r="E73" s="159">
        <v>0</v>
      </c>
      <c r="F73" s="159">
        <v>0</v>
      </c>
      <c r="G73" s="159">
        <v>0</v>
      </c>
      <c r="H73" s="159">
        <v>0</v>
      </c>
      <c r="I73" s="159">
        <v>0</v>
      </c>
      <c r="J73" s="159">
        <v>0</v>
      </c>
      <c r="K73" s="159">
        <v>0</v>
      </c>
      <c r="L73" s="159">
        <v>0</v>
      </c>
      <c r="M73" s="159">
        <v>0</v>
      </c>
      <c r="N73" s="159">
        <v>0</v>
      </c>
      <c r="O73" s="159">
        <v>0</v>
      </c>
      <c r="P73" s="159">
        <v>0</v>
      </c>
      <c r="Q73" s="159">
        <v>0</v>
      </c>
    </row>
    <row r="74" spans="1:17" x14ac:dyDescent="0.25">
      <c r="A74" s="76" t="s">
        <v>80</v>
      </c>
      <c r="B74" s="159">
        <v>0</v>
      </c>
      <c r="C74" s="159">
        <v>0</v>
      </c>
      <c r="D74" s="159">
        <v>0</v>
      </c>
      <c r="E74" s="159">
        <v>0</v>
      </c>
      <c r="F74" s="159">
        <v>0</v>
      </c>
      <c r="G74" s="159">
        <v>0</v>
      </c>
      <c r="H74" s="159">
        <v>0</v>
      </c>
      <c r="I74" s="159">
        <v>0</v>
      </c>
      <c r="J74" s="159">
        <v>0</v>
      </c>
      <c r="K74" s="159">
        <v>0</v>
      </c>
      <c r="L74" s="159">
        <v>0</v>
      </c>
      <c r="M74" s="159">
        <v>0</v>
      </c>
      <c r="N74" s="159">
        <v>0</v>
      </c>
      <c r="O74" s="159">
        <v>0</v>
      </c>
      <c r="P74" s="159">
        <v>0</v>
      </c>
      <c r="Q74" s="159">
        <v>0</v>
      </c>
    </row>
    <row r="75" spans="1:17" x14ac:dyDescent="0.25">
      <c r="A75" s="129" t="s">
        <v>79</v>
      </c>
      <c r="B75" s="158">
        <v>0</v>
      </c>
      <c r="C75" s="158">
        <v>0</v>
      </c>
      <c r="D75" s="158">
        <v>0</v>
      </c>
      <c r="E75" s="158">
        <v>0</v>
      </c>
      <c r="F75" s="158">
        <v>0</v>
      </c>
      <c r="G75" s="158">
        <v>0</v>
      </c>
      <c r="H75" s="158">
        <v>0</v>
      </c>
      <c r="I75" s="158">
        <v>0</v>
      </c>
      <c r="J75" s="158">
        <v>0</v>
      </c>
      <c r="K75" s="158">
        <v>0</v>
      </c>
      <c r="L75" s="158">
        <v>0</v>
      </c>
      <c r="M75" s="158">
        <v>0</v>
      </c>
      <c r="N75" s="158">
        <v>0</v>
      </c>
      <c r="O75" s="158">
        <v>0</v>
      </c>
      <c r="P75" s="158">
        <v>0</v>
      </c>
      <c r="Q75" s="158">
        <v>0</v>
      </c>
    </row>
    <row r="76" spans="1:17" x14ac:dyDescent="0.25">
      <c r="A76" s="92" t="s">
        <v>125</v>
      </c>
      <c r="B76" s="91">
        <v>0</v>
      </c>
      <c r="C76" s="91">
        <v>0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</row>
    <row r="77" spans="1:17" x14ac:dyDescent="0.25">
      <c r="A77" s="92" t="s">
        <v>26</v>
      </c>
      <c r="B77" s="91">
        <v>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</row>
    <row r="78" spans="1:17" x14ac:dyDescent="0.25">
      <c r="A78" s="92" t="s">
        <v>126</v>
      </c>
      <c r="B78" s="91">
        <v>0</v>
      </c>
      <c r="C78" s="91">
        <v>0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  <c r="Q78" s="91">
        <v>0</v>
      </c>
    </row>
    <row r="79" spans="1:17" x14ac:dyDescent="0.25">
      <c r="A79" s="92" t="s">
        <v>21</v>
      </c>
      <c r="B79" s="157">
        <v>0</v>
      </c>
      <c r="C79" s="157">
        <v>0</v>
      </c>
      <c r="D79" s="157">
        <v>0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</row>
    <row r="80" spans="1:17" x14ac:dyDescent="0.25">
      <c r="A80" s="156" t="s">
        <v>149</v>
      </c>
      <c r="B80" s="204">
        <v>0</v>
      </c>
      <c r="C80" s="204">
        <v>0</v>
      </c>
      <c r="D80" s="204">
        <v>0</v>
      </c>
      <c r="E80" s="204">
        <v>0</v>
      </c>
      <c r="F80" s="204">
        <v>0</v>
      </c>
      <c r="G80" s="204">
        <v>0</v>
      </c>
      <c r="H80" s="204">
        <v>0</v>
      </c>
      <c r="I80" s="204">
        <v>0</v>
      </c>
      <c r="J80" s="204">
        <v>0</v>
      </c>
      <c r="K80" s="204">
        <v>0</v>
      </c>
      <c r="L80" s="204">
        <v>0</v>
      </c>
      <c r="M80" s="204">
        <v>0</v>
      </c>
      <c r="N80" s="204">
        <v>0</v>
      </c>
      <c r="O80" s="204">
        <v>0</v>
      </c>
      <c r="P80" s="204">
        <v>0</v>
      </c>
      <c r="Q80" s="204">
        <v>0</v>
      </c>
    </row>
    <row r="81" spans="1:17" x14ac:dyDescent="0.25">
      <c r="A81" s="152" t="s">
        <v>166</v>
      </c>
      <c r="B81" s="151">
        <v>0</v>
      </c>
      <c r="C81" s="151">
        <v>0</v>
      </c>
      <c r="D81" s="151">
        <v>0</v>
      </c>
      <c r="E81" s="151">
        <v>0</v>
      </c>
      <c r="F81" s="151">
        <v>0</v>
      </c>
      <c r="G81" s="151">
        <v>0</v>
      </c>
      <c r="H81" s="151">
        <v>0</v>
      </c>
      <c r="I81" s="151">
        <v>0</v>
      </c>
      <c r="J81" s="151">
        <v>0</v>
      </c>
      <c r="K81" s="151">
        <v>0</v>
      </c>
      <c r="L81" s="151">
        <v>0</v>
      </c>
      <c r="M81" s="151">
        <v>0</v>
      </c>
      <c r="N81" s="151">
        <v>0</v>
      </c>
      <c r="O81" s="151">
        <v>0</v>
      </c>
      <c r="P81" s="151">
        <v>0</v>
      </c>
      <c r="Q81" s="151">
        <v>0</v>
      </c>
    </row>
    <row r="82" spans="1:17" x14ac:dyDescent="0.25">
      <c r="A82" s="154" t="s">
        <v>30</v>
      </c>
      <c r="B82" s="153">
        <v>0</v>
      </c>
      <c r="C82" s="153">
        <v>0</v>
      </c>
      <c r="D82" s="153">
        <v>0</v>
      </c>
      <c r="E82" s="153">
        <v>0</v>
      </c>
      <c r="F82" s="153">
        <v>0</v>
      </c>
      <c r="G82" s="153">
        <v>0</v>
      </c>
      <c r="H82" s="153">
        <v>0</v>
      </c>
      <c r="I82" s="153">
        <v>0</v>
      </c>
      <c r="J82" s="153">
        <v>0</v>
      </c>
      <c r="K82" s="153">
        <v>0</v>
      </c>
      <c r="L82" s="153">
        <v>0</v>
      </c>
      <c r="M82" s="153">
        <v>0</v>
      </c>
      <c r="N82" s="153">
        <v>0</v>
      </c>
      <c r="O82" s="153">
        <v>0</v>
      </c>
      <c r="P82" s="153">
        <v>0</v>
      </c>
      <c r="Q82" s="153">
        <v>0</v>
      </c>
    </row>
    <row r="83" spans="1:17" x14ac:dyDescent="0.25">
      <c r="A83" s="154" t="s">
        <v>125</v>
      </c>
      <c r="B83" s="153">
        <v>0</v>
      </c>
      <c r="C83" s="153">
        <v>0</v>
      </c>
      <c r="D83" s="153">
        <v>0</v>
      </c>
      <c r="E83" s="153">
        <v>0</v>
      </c>
      <c r="F83" s="153">
        <v>0</v>
      </c>
      <c r="G83" s="153">
        <v>0</v>
      </c>
      <c r="H83" s="153">
        <v>0</v>
      </c>
      <c r="I83" s="153">
        <v>0</v>
      </c>
      <c r="J83" s="153">
        <v>0</v>
      </c>
      <c r="K83" s="153">
        <v>0</v>
      </c>
      <c r="L83" s="153">
        <v>0</v>
      </c>
      <c r="M83" s="153">
        <v>0</v>
      </c>
      <c r="N83" s="153">
        <v>0</v>
      </c>
      <c r="O83" s="153">
        <v>0</v>
      </c>
      <c r="P83" s="153">
        <v>0</v>
      </c>
      <c r="Q83" s="153">
        <v>0</v>
      </c>
    </row>
    <row r="84" spans="1:17" x14ac:dyDescent="0.25">
      <c r="A84" s="154" t="s">
        <v>29</v>
      </c>
      <c r="B84" s="153">
        <v>0</v>
      </c>
      <c r="C84" s="153">
        <v>0</v>
      </c>
      <c r="D84" s="153">
        <v>0</v>
      </c>
      <c r="E84" s="153">
        <v>0</v>
      </c>
      <c r="F84" s="153">
        <v>0</v>
      </c>
      <c r="G84" s="153">
        <v>0</v>
      </c>
      <c r="H84" s="153">
        <v>0</v>
      </c>
      <c r="I84" s="153">
        <v>0</v>
      </c>
      <c r="J84" s="153">
        <v>0</v>
      </c>
      <c r="K84" s="153">
        <v>0</v>
      </c>
      <c r="L84" s="153">
        <v>0</v>
      </c>
      <c r="M84" s="153">
        <v>0</v>
      </c>
      <c r="N84" s="153">
        <v>0</v>
      </c>
      <c r="O84" s="153">
        <v>0</v>
      </c>
      <c r="P84" s="153">
        <v>0</v>
      </c>
      <c r="Q84" s="153">
        <v>0</v>
      </c>
    </row>
    <row r="85" spans="1:17" x14ac:dyDescent="0.25">
      <c r="A85" s="154" t="s">
        <v>26</v>
      </c>
      <c r="B85" s="153">
        <v>0</v>
      </c>
      <c r="C85" s="153">
        <v>0</v>
      </c>
      <c r="D85" s="153">
        <v>0</v>
      </c>
      <c r="E85" s="153">
        <v>0</v>
      </c>
      <c r="F85" s="153">
        <v>0</v>
      </c>
      <c r="G85" s="153">
        <v>0</v>
      </c>
      <c r="H85" s="153">
        <v>0</v>
      </c>
      <c r="I85" s="153">
        <v>0</v>
      </c>
      <c r="J85" s="153">
        <v>0</v>
      </c>
      <c r="K85" s="153">
        <v>0</v>
      </c>
      <c r="L85" s="153">
        <v>0</v>
      </c>
      <c r="M85" s="153">
        <v>0</v>
      </c>
      <c r="N85" s="153">
        <v>0</v>
      </c>
      <c r="O85" s="153">
        <v>0</v>
      </c>
      <c r="P85" s="153">
        <v>0</v>
      </c>
      <c r="Q85" s="153">
        <v>0</v>
      </c>
    </row>
    <row r="86" spans="1:17" x14ac:dyDescent="0.25">
      <c r="A86" s="152" t="s">
        <v>165</v>
      </c>
      <c r="B86" s="151">
        <v>0</v>
      </c>
      <c r="C86" s="151">
        <v>0</v>
      </c>
      <c r="D86" s="151">
        <v>0</v>
      </c>
      <c r="E86" s="151">
        <v>0</v>
      </c>
      <c r="F86" s="151">
        <v>0</v>
      </c>
      <c r="G86" s="151">
        <v>0</v>
      </c>
      <c r="H86" s="151">
        <v>0</v>
      </c>
      <c r="I86" s="151">
        <v>0</v>
      </c>
      <c r="J86" s="151">
        <v>0</v>
      </c>
      <c r="K86" s="151">
        <v>0</v>
      </c>
      <c r="L86" s="151">
        <v>0</v>
      </c>
      <c r="M86" s="151">
        <v>0</v>
      </c>
      <c r="N86" s="151">
        <v>0</v>
      </c>
      <c r="O86" s="151">
        <v>0</v>
      </c>
      <c r="P86" s="151">
        <v>0</v>
      </c>
      <c r="Q86" s="151">
        <v>0</v>
      </c>
    </row>
    <row r="87" spans="1:17" x14ac:dyDescent="0.25">
      <c r="A87" s="156" t="s">
        <v>148</v>
      </c>
      <c r="B87" s="206">
        <v>0</v>
      </c>
      <c r="C87" s="206">
        <v>0</v>
      </c>
      <c r="D87" s="206">
        <v>0</v>
      </c>
      <c r="E87" s="206">
        <v>0</v>
      </c>
      <c r="F87" s="206">
        <v>0</v>
      </c>
      <c r="G87" s="206">
        <v>0</v>
      </c>
      <c r="H87" s="206">
        <v>0</v>
      </c>
      <c r="I87" s="206">
        <v>0</v>
      </c>
      <c r="J87" s="206">
        <v>0</v>
      </c>
      <c r="K87" s="206">
        <v>0</v>
      </c>
      <c r="L87" s="206">
        <v>0</v>
      </c>
      <c r="M87" s="206">
        <v>0</v>
      </c>
      <c r="N87" s="206">
        <v>0</v>
      </c>
      <c r="O87" s="206">
        <v>0</v>
      </c>
      <c r="P87" s="206">
        <v>0</v>
      </c>
      <c r="Q87" s="206">
        <v>0</v>
      </c>
    </row>
    <row r="88" spans="1:17" x14ac:dyDescent="0.25">
      <c r="A88" s="152" t="s">
        <v>164</v>
      </c>
      <c r="B88" s="151">
        <v>0</v>
      </c>
      <c r="C88" s="151">
        <v>0</v>
      </c>
      <c r="D88" s="151">
        <v>0</v>
      </c>
      <c r="E88" s="151">
        <v>0</v>
      </c>
      <c r="F88" s="151">
        <v>0</v>
      </c>
      <c r="G88" s="151">
        <v>0</v>
      </c>
      <c r="H88" s="151">
        <v>0</v>
      </c>
      <c r="I88" s="151">
        <v>0</v>
      </c>
      <c r="J88" s="151">
        <v>0</v>
      </c>
      <c r="K88" s="151">
        <v>0</v>
      </c>
      <c r="L88" s="151">
        <v>0</v>
      </c>
      <c r="M88" s="151">
        <v>0</v>
      </c>
      <c r="N88" s="151">
        <v>0</v>
      </c>
      <c r="O88" s="151">
        <v>0</v>
      </c>
      <c r="P88" s="151">
        <v>0</v>
      </c>
      <c r="Q88" s="151">
        <v>0</v>
      </c>
    </row>
    <row r="89" spans="1:17" x14ac:dyDescent="0.25">
      <c r="A89" s="154" t="s">
        <v>30</v>
      </c>
      <c r="B89" s="205">
        <v>0</v>
      </c>
      <c r="C89" s="205">
        <v>0</v>
      </c>
      <c r="D89" s="205">
        <v>0</v>
      </c>
      <c r="E89" s="205">
        <v>0</v>
      </c>
      <c r="F89" s="205">
        <v>0</v>
      </c>
      <c r="G89" s="205">
        <v>0</v>
      </c>
      <c r="H89" s="205">
        <v>0</v>
      </c>
      <c r="I89" s="205">
        <v>0</v>
      </c>
      <c r="J89" s="205">
        <v>0</v>
      </c>
      <c r="K89" s="205">
        <v>0</v>
      </c>
      <c r="L89" s="205">
        <v>0</v>
      </c>
      <c r="M89" s="205">
        <v>0</v>
      </c>
      <c r="N89" s="205">
        <v>0</v>
      </c>
      <c r="O89" s="205">
        <v>0</v>
      </c>
      <c r="P89" s="205">
        <v>0</v>
      </c>
      <c r="Q89" s="205">
        <v>0</v>
      </c>
    </row>
    <row r="90" spans="1:17" x14ac:dyDescent="0.25">
      <c r="A90" s="154" t="s">
        <v>125</v>
      </c>
      <c r="B90" s="205">
        <v>0</v>
      </c>
      <c r="C90" s="205">
        <v>0</v>
      </c>
      <c r="D90" s="205">
        <v>0</v>
      </c>
      <c r="E90" s="205">
        <v>0</v>
      </c>
      <c r="F90" s="205">
        <v>0</v>
      </c>
      <c r="G90" s="205">
        <v>0</v>
      </c>
      <c r="H90" s="205">
        <v>0</v>
      </c>
      <c r="I90" s="205">
        <v>0</v>
      </c>
      <c r="J90" s="205">
        <v>0</v>
      </c>
      <c r="K90" s="205">
        <v>0</v>
      </c>
      <c r="L90" s="205">
        <v>0</v>
      </c>
      <c r="M90" s="205">
        <v>0</v>
      </c>
      <c r="N90" s="205">
        <v>0</v>
      </c>
      <c r="O90" s="205">
        <v>0</v>
      </c>
      <c r="P90" s="205">
        <v>0</v>
      </c>
      <c r="Q90" s="205">
        <v>0</v>
      </c>
    </row>
    <row r="91" spans="1:17" x14ac:dyDescent="0.25">
      <c r="A91" s="154" t="s">
        <v>29</v>
      </c>
      <c r="B91" s="205">
        <v>0</v>
      </c>
      <c r="C91" s="205">
        <v>0</v>
      </c>
      <c r="D91" s="205">
        <v>0</v>
      </c>
      <c r="E91" s="205">
        <v>0</v>
      </c>
      <c r="F91" s="205">
        <v>0</v>
      </c>
      <c r="G91" s="205">
        <v>0</v>
      </c>
      <c r="H91" s="205">
        <v>0</v>
      </c>
      <c r="I91" s="205">
        <v>0</v>
      </c>
      <c r="J91" s="205">
        <v>0</v>
      </c>
      <c r="K91" s="205">
        <v>0</v>
      </c>
      <c r="L91" s="205">
        <v>0</v>
      </c>
      <c r="M91" s="205">
        <v>0</v>
      </c>
      <c r="N91" s="205">
        <v>0</v>
      </c>
      <c r="O91" s="205">
        <v>0</v>
      </c>
      <c r="P91" s="205">
        <v>0</v>
      </c>
      <c r="Q91" s="205">
        <v>0</v>
      </c>
    </row>
    <row r="92" spans="1:17" x14ac:dyDescent="0.25">
      <c r="A92" s="154" t="s">
        <v>26</v>
      </c>
      <c r="B92" s="205">
        <v>0</v>
      </c>
      <c r="C92" s="205">
        <v>0</v>
      </c>
      <c r="D92" s="205">
        <v>0</v>
      </c>
      <c r="E92" s="205">
        <v>0</v>
      </c>
      <c r="F92" s="205">
        <v>0</v>
      </c>
      <c r="G92" s="205">
        <v>0</v>
      </c>
      <c r="H92" s="205">
        <v>0</v>
      </c>
      <c r="I92" s="205">
        <v>0</v>
      </c>
      <c r="J92" s="205">
        <v>0</v>
      </c>
      <c r="K92" s="205">
        <v>0</v>
      </c>
      <c r="L92" s="205">
        <v>0</v>
      </c>
      <c r="M92" s="205">
        <v>0</v>
      </c>
      <c r="N92" s="205">
        <v>0</v>
      </c>
      <c r="O92" s="205">
        <v>0</v>
      </c>
      <c r="P92" s="205">
        <v>0</v>
      </c>
      <c r="Q92" s="205">
        <v>0</v>
      </c>
    </row>
    <row r="93" spans="1:17" x14ac:dyDescent="0.25">
      <c r="A93" s="152" t="s">
        <v>163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</v>
      </c>
      <c r="O93" s="151">
        <v>0</v>
      </c>
      <c r="P93" s="151">
        <v>0</v>
      </c>
      <c r="Q93" s="151">
        <v>0</v>
      </c>
    </row>
    <row r="94" spans="1:17" x14ac:dyDescent="0.25">
      <c r="A94" s="156" t="s">
        <v>147</v>
      </c>
      <c r="B94" s="206">
        <v>0</v>
      </c>
      <c r="C94" s="206">
        <v>0</v>
      </c>
      <c r="D94" s="206">
        <v>0</v>
      </c>
      <c r="E94" s="206">
        <v>0</v>
      </c>
      <c r="F94" s="206">
        <v>0</v>
      </c>
      <c r="G94" s="206">
        <v>0</v>
      </c>
      <c r="H94" s="206">
        <v>0</v>
      </c>
      <c r="I94" s="206">
        <v>0</v>
      </c>
      <c r="J94" s="206">
        <v>0</v>
      </c>
      <c r="K94" s="206">
        <v>0</v>
      </c>
      <c r="L94" s="206">
        <v>0</v>
      </c>
      <c r="M94" s="206">
        <v>0</v>
      </c>
      <c r="N94" s="206">
        <v>0</v>
      </c>
      <c r="O94" s="206">
        <v>0</v>
      </c>
      <c r="P94" s="206">
        <v>0</v>
      </c>
      <c r="Q94" s="206">
        <v>0</v>
      </c>
    </row>
    <row r="95" spans="1:17" x14ac:dyDescent="0.25">
      <c r="A95" s="152" t="s">
        <v>162</v>
      </c>
      <c r="B95" s="151">
        <v>0</v>
      </c>
      <c r="C95" s="151">
        <v>0</v>
      </c>
      <c r="D95" s="151">
        <v>0</v>
      </c>
      <c r="E95" s="151">
        <v>0</v>
      </c>
      <c r="F95" s="151">
        <v>0</v>
      </c>
      <c r="G95" s="151">
        <v>0</v>
      </c>
      <c r="H95" s="151">
        <v>0</v>
      </c>
      <c r="I95" s="151">
        <v>0</v>
      </c>
      <c r="J95" s="151">
        <v>0</v>
      </c>
      <c r="K95" s="151">
        <v>0</v>
      </c>
      <c r="L95" s="151">
        <v>0</v>
      </c>
      <c r="M95" s="151">
        <v>0</v>
      </c>
      <c r="N95" s="151">
        <v>0</v>
      </c>
      <c r="O95" s="151">
        <v>0</v>
      </c>
      <c r="P95" s="151">
        <v>0</v>
      </c>
      <c r="Q95" s="151">
        <v>0</v>
      </c>
    </row>
    <row r="96" spans="1:17" x14ac:dyDescent="0.25">
      <c r="A96" s="154" t="s">
        <v>30</v>
      </c>
      <c r="B96" s="153">
        <v>0</v>
      </c>
      <c r="C96" s="153">
        <v>0</v>
      </c>
      <c r="D96" s="153">
        <v>0</v>
      </c>
      <c r="E96" s="153">
        <v>0</v>
      </c>
      <c r="F96" s="153">
        <v>0</v>
      </c>
      <c r="G96" s="153">
        <v>0</v>
      </c>
      <c r="H96" s="153">
        <v>0</v>
      </c>
      <c r="I96" s="153">
        <v>0</v>
      </c>
      <c r="J96" s="153">
        <v>0</v>
      </c>
      <c r="K96" s="153">
        <v>0</v>
      </c>
      <c r="L96" s="153">
        <v>0</v>
      </c>
      <c r="M96" s="153">
        <v>0</v>
      </c>
      <c r="N96" s="153">
        <v>0</v>
      </c>
      <c r="O96" s="153">
        <v>0</v>
      </c>
      <c r="P96" s="153">
        <v>0</v>
      </c>
      <c r="Q96" s="153">
        <v>0</v>
      </c>
    </row>
    <row r="97" spans="1:17" x14ac:dyDescent="0.25">
      <c r="A97" s="154" t="s">
        <v>125</v>
      </c>
      <c r="B97" s="153">
        <v>0</v>
      </c>
      <c r="C97" s="153">
        <v>0</v>
      </c>
      <c r="D97" s="153">
        <v>0</v>
      </c>
      <c r="E97" s="153">
        <v>0</v>
      </c>
      <c r="F97" s="153">
        <v>0</v>
      </c>
      <c r="G97" s="153">
        <v>0</v>
      </c>
      <c r="H97" s="153">
        <v>0</v>
      </c>
      <c r="I97" s="153">
        <v>0</v>
      </c>
      <c r="J97" s="153">
        <v>0</v>
      </c>
      <c r="K97" s="153">
        <v>0</v>
      </c>
      <c r="L97" s="153">
        <v>0</v>
      </c>
      <c r="M97" s="153">
        <v>0</v>
      </c>
      <c r="N97" s="153">
        <v>0</v>
      </c>
      <c r="O97" s="153">
        <v>0</v>
      </c>
      <c r="P97" s="153">
        <v>0</v>
      </c>
      <c r="Q97" s="153">
        <v>0</v>
      </c>
    </row>
    <row r="98" spans="1:17" x14ac:dyDescent="0.25">
      <c r="A98" s="154" t="s">
        <v>26</v>
      </c>
      <c r="B98" s="153">
        <v>0</v>
      </c>
      <c r="C98" s="153">
        <v>0</v>
      </c>
      <c r="D98" s="153">
        <v>0</v>
      </c>
      <c r="E98" s="153">
        <v>0</v>
      </c>
      <c r="F98" s="153">
        <v>0</v>
      </c>
      <c r="G98" s="153">
        <v>0</v>
      </c>
      <c r="H98" s="153">
        <v>0</v>
      </c>
      <c r="I98" s="153">
        <v>0</v>
      </c>
      <c r="J98" s="153">
        <v>0</v>
      </c>
      <c r="K98" s="153">
        <v>0</v>
      </c>
      <c r="L98" s="153">
        <v>0</v>
      </c>
      <c r="M98" s="153">
        <v>0</v>
      </c>
      <c r="N98" s="153">
        <v>0</v>
      </c>
      <c r="O98" s="153">
        <v>0</v>
      </c>
      <c r="P98" s="153">
        <v>0</v>
      </c>
      <c r="Q98" s="153">
        <v>0</v>
      </c>
    </row>
    <row r="99" spans="1:17" x14ac:dyDescent="0.25">
      <c r="A99" s="152" t="s">
        <v>161</v>
      </c>
      <c r="B99" s="151">
        <v>0</v>
      </c>
      <c r="C99" s="151">
        <v>0</v>
      </c>
      <c r="D99" s="151">
        <v>0</v>
      </c>
      <c r="E99" s="151">
        <v>0</v>
      </c>
      <c r="F99" s="151">
        <v>0</v>
      </c>
      <c r="G99" s="151">
        <v>0</v>
      </c>
      <c r="H99" s="151">
        <v>0</v>
      </c>
      <c r="I99" s="151">
        <v>0</v>
      </c>
      <c r="J99" s="151">
        <v>0</v>
      </c>
      <c r="K99" s="151">
        <v>0</v>
      </c>
      <c r="L99" s="151">
        <v>0</v>
      </c>
      <c r="M99" s="151">
        <v>0</v>
      </c>
      <c r="N99" s="151">
        <v>0</v>
      </c>
      <c r="O99" s="151">
        <v>0</v>
      </c>
      <c r="P99" s="151">
        <v>0</v>
      </c>
      <c r="Q99" s="151">
        <v>0</v>
      </c>
    </row>
    <row r="100" spans="1:17" x14ac:dyDescent="0.25">
      <c r="A100" s="150" t="s">
        <v>33</v>
      </c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</row>
    <row r="101" spans="1:17" x14ac:dyDescent="0.25">
      <c r="A101" s="150" t="s">
        <v>31</v>
      </c>
      <c r="B101" s="87">
        <v>0</v>
      </c>
      <c r="C101" s="87">
        <v>0</v>
      </c>
      <c r="D101" s="87">
        <v>0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  <c r="Q101" s="87">
        <v>0</v>
      </c>
    </row>
    <row r="102" spans="1:17" x14ac:dyDescent="0.25">
      <c r="A102" s="150" t="s">
        <v>30</v>
      </c>
      <c r="B102" s="87">
        <v>0</v>
      </c>
      <c r="C102" s="87">
        <v>0</v>
      </c>
      <c r="D102" s="87">
        <v>0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</row>
    <row r="103" spans="1:17" x14ac:dyDescent="0.25">
      <c r="A103" s="150" t="s">
        <v>125</v>
      </c>
      <c r="B103" s="87">
        <v>0</v>
      </c>
      <c r="C103" s="87">
        <v>0</v>
      </c>
      <c r="D103" s="87">
        <v>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0</v>
      </c>
      <c r="N103" s="87">
        <v>0</v>
      </c>
      <c r="O103" s="87">
        <v>0</v>
      </c>
      <c r="P103" s="87">
        <v>0</v>
      </c>
      <c r="Q103" s="87">
        <v>0</v>
      </c>
    </row>
    <row r="104" spans="1:17" x14ac:dyDescent="0.25">
      <c r="A104" s="150" t="s">
        <v>29</v>
      </c>
      <c r="B104" s="87">
        <v>0</v>
      </c>
      <c r="C104" s="87">
        <v>0</v>
      </c>
      <c r="D104" s="87">
        <v>0</v>
      </c>
      <c r="E104" s="87">
        <v>0</v>
      </c>
      <c r="F104" s="87">
        <v>0</v>
      </c>
      <c r="G104" s="87">
        <v>0</v>
      </c>
      <c r="H104" s="87">
        <v>0</v>
      </c>
      <c r="I104" s="87">
        <v>0</v>
      </c>
      <c r="J104" s="87">
        <v>0</v>
      </c>
      <c r="K104" s="87">
        <v>0</v>
      </c>
      <c r="L104" s="87">
        <v>0</v>
      </c>
      <c r="M104" s="87">
        <v>0</v>
      </c>
      <c r="N104" s="87">
        <v>0</v>
      </c>
      <c r="O104" s="87">
        <v>0</v>
      </c>
      <c r="P104" s="87">
        <v>0</v>
      </c>
      <c r="Q104" s="87">
        <v>0</v>
      </c>
    </row>
    <row r="105" spans="1:17" x14ac:dyDescent="0.25">
      <c r="A105" s="150" t="s">
        <v>28</v>
      </c>
      <c r="B105" s="87">
        <v>0</v>
      </c>
      <c r="C105" s="87">
        <v>0</v>
      </c>
      <c r="D105" s="87">
        <v>0</v>
      </c>
      <c r="E105" s="87">
        <v>0</v>
      </c>
      <c r="F105" s="87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  <c r="L105" s="87">
        <v>0</v>
      </c>
      <c r="M105" s="87">
        <v>0</v>
      </c>
      <c r="N105" s="87">
        <v>0</v>
      </c>
      <c r="O105" s="87">
        <v>0</v>
      </c>
      <c r="P105" s="87">
        <v>0</v>
      </c>
      <c r="Q105" s="87">
        <v>0</v>
      </c>
    </row>
    <row r="106" spans="1:17" x14ac:dyDescent="0.25">
      <c r="A106" s="150" t="s">
        <v>26</v>
      </c>
      <c r="B106" s="87">
        <v>0</v>
      </c>
      <c r="C106" s="87">
        <v>0</v>
      </c>
      <c r="D106" s="87">
        <v>0</v>
      </c>
      <c r="E106" s="87">
        <v>0</v>
      </c>
      <c r="F106" s="87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87">
        <v>0</v>
      </c>
      <c r="P106" s="87">
        <v>0</v>
      </c>
      <c r="Q106" s="87">
        <v>0</v>
      </c>
    </row>
    <row r="107" spans="1:17" x14ac:dyDescent="0.25">
      <c r="A107" s="150" t="s">
        <v>25</v>
      </c>
      <c r="B107" s="87">
        <v>0</v>
      </c>
      <c r="C107" s="87">
        <v>0</v>
      </c>
      <c r="D107" s="87">
        <v>0</v>
      </c>
      <c r="E107" s="87">
        <v>0</v>
      </c>
      <c r="F107" s="87">
        <v>0</v>
      </c>
      <c r="G107" s="87">
        <v>0</v>
      </c>
      <c r="H107" s="87">
        <v>0</v>
      </c>
      <c r="I107" s="87">
        <v>0</v>
      </c>
      <c r="J107" s="87">
        <v>0</v>
      </c>
      <c r="K107" s="87">
        <v>0</v>
      </c>
      <c r="L107" s="87">
        <v>0</v>
      </c>
      <c r="M107" s="87">
        <v>0</v>
      </c>
      <c r="N107" s="87">
        <v>0</v>
      </c>
      <c r="O107" s="87">
        <v>0</v>
      </c>
      <c r="P107" s="87">
        <v>0</v>
      </c>
      <c r="Q107" s="87">
        <v>0</v>
      </c>
    </row>
    <row r="108" spans="1:17" x14ac:dyDescent="0.25">
      <c r="A108" s="150" t="s">
        <v>86</v>
      </c>
      <c r="B108" s="87">
        <v>0</v>
      </c>
      <c r="C108" s="87">
        <v>0</v>
      </c>
      <c r="D108" s="87">
        <v>0</v>
      </c>
      <c r="E108" s="87">
        <v>0</v>
      </c>
      <c r="F108" s="87">
        <v>0</v>
      </c>
      <c r="G108" s="87">
        <v>0</v>
      </c>
      <c r="H108" s="87">
        <v>0</v>
      </c>
      <c r="I108" s="87">
        <v>0</v>
      </c>
      <c r="J108" s="87">
        <v>0</v>
      </c>
      <c r="K108" s="87">
        <v>0</v>
      </c>
      <c r="L108" s="87">
        <v>0</v>
      </c>
      <c r="M108" s="87">
        <v>0</v>
      </c>
      <c r="N108" s="87">
        <v>0</v>
      </c>
      <c r="O108" s="87">
        <v>0</v>
      </c>
      <c r="P108" s="87">
        <v>0</v>
      </c>
      <c r="Q108" s="87">
        <v>0</v>
      </c>
    </row>
    <row r="109" spans="1:17" x14ac:dyDescent="0.25">
      <c r="A109" s="150" t="s">
        <v>22</v>
      </c>
      <c r="B109" s="87">
        <v>0</v>
      </c>
      <c r="C109" s="87">
        <v>0</v>
      </c>
      <c r="D109" s="87">
        <v>0</v>
      </c>
      <c r="E109" s="87">
        <v>0</v>
      </c>
      <c r="F109" s="87">
        <v>0</v>
      </c>
      <c r="G109" s="87">
        <v>0</v>
      </c>
      <c r="H109" s="87">
        <v>0</v>
      </c>
      <c r="I109" s="87">
        <v>0</v>
      </c>
      <c r="J109" s="87">
        <v>0</v>
      </c>
      <c r="K109" s="87">
        <v>0</v>
      </c>
      <c r="L109" s="87">
        <v>0</v>
      </c>
      <c r="M109" s="87">
        <v>0</v>
      </c>
      <c r="N109" s="87">
        <v>0</v>
      </c>
      <c r="O109" s="87">
        <v>0</v>
      </c>
      <c r="P109" s="87">
        <v>0</v>
      </c>
      <c r="Q109" s="87">
        <v>0</v>
      </c>
    </row>
    <row r="110" spans="1:17" x14ac:dyDescent="0.25">
      <c r="A110" s="149" t="s">
        <v>160</v>
      </c>
      <c r="B110" s="148">
        <v>0</v>
      </c>
      <c r="C110" s="148">
        <v>0</v>
      </c>
      <c r="D110" s="148">
        <v>0</v>
      </c>
      <c r="E110" s="148">
        <v>0</v>
      </c>
      <c r="F110" s="148">
        <v>0</v>
      </c>
      <c r="G110" s="148">
        <v>0</v>
      </c>
      <c r="H110" s="148">
        <v>0</v>
      </c>
      <c r="I110" s="148">
        <v>0</v>
      </c>
      <c r="J110" s="148">
        <v>0</v>
      </c>
      <c r="K110" s="148">
        <v>0</v>
      </c>
      <c r="L110" s="148">
        <v>0</v>
      </c>
      <c r="M110" s="148">
        <v>0</v>
      </c>
      <c r="N110" s="148">
        <v>0</v>
      </c>
      <c r="O110" s="148">
        <v>0</v>
      </c>
      <c r="P110" s="148">
        <v>0</v>
      </c>
      <c r="Q110" s="148">
        <v>0</v>
      </c>
    </row>
    <row r="111" spans="1:17" x14ac:dyDescent="0.25">
      <c r="A111" s="195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</row>
    <row r="112" spans="1:17" ht="12.75" x14ac:dyDescent="0.25">
      <c r="A112" s="97" t="s">
        <v>42</v>
      </c>
      <c r="B112" s="96">
        <v>0</v>
      </c>
      <c r="C112" s="96">
        <v>0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</row>
    <row r="113" spans="1:17" x14ac:dyDescent="0.25">
      <c r="A113" s="132" t="s">
        <v>83</v>
      </c>
      <c r="B113" s="160">
        <v>0</v>
      </c>
      <c r="C113" s="160">
        <v>0</v>
      </c>
      <c r="D113" s="160">
        <v>0</v>
      </c>
      <c r="E113" s="160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</row>
    <row r="114" spans="1:17" x14ac:dyDescent="0.25">
      <c r="A114" s="76" t="s">
        <v>82</v>
      </c>
      <c r="B114" s="159">
        <v>0</v>
      </c>
      <c r="C114" s="159">
        <v>0</v>
      </c>
      <c r="D114" s="159">
        <v>0</v>
      </c>
      <c r="E114" s="159">
        <v>0</v>
      </c>
      <c r="F114" s="159">
        <v>0</v>
      </c>
      <c r="G114" s="159">
        <v>0</v>
      </c>
      <c r="H114" s="159">
        <v>0</v>
      </c>
      <c r="I114" s="159">
        <v>0</v>
      </c>
      <c r="J114" s="159">
        <v>0</v>
      </c>
      <c r="K114" s="159">
        <v>0</v>
      </c>
      <c r="L114" s="159">
        <v>0</v>
      </c>
      <c r="M114" s="159">
        <v>0</v>
      </c>
      <c r="N114" s="159">
        <v>0</v>
      </c>
      <c r="O114" s="159">
        <v>0</v>
      </c>
      <c r="P114" s="159">
        <v>0</v>
      </c>
      <c r="Q114" s="159">
        <v>0</v>
      </c>
    </row>
    <row r="115" spans="1:17" x14ac:dyDescent="0.25">
      <c r="A115" s="76" t="s">
        <v>81</v>
      </c>
      <c r="B115" s="159">
        <v>0</v>
      </c>
      <c r="C115" s="159">
        <v>0</v>
      </c>
      <c r="D115" s="159">
        <v>0</v>
      </c>
      <c r="E115" s="159">
        <v>0</v>
      </c>
      <c r="F115" s="159">
        <v>0</v>
      </c>
      <c r="G115" s="159">
        <v>0</v>
      </c>
      <c r="H115" s="159">
        <v>0</v>
      </c>
      <c r="I115" s="159">
        <v>0</v>
      </c>
      <c r="J115" s="159">
        <v>0</v>
      </c>
      <c r="K115" s="159">
        <v>0</v>
      </c>
      <c r="L115" s="159">
        <v>0</v>
      </c>
      <c r="M115" s="159">
        <v>0</v>
      </c>
      <c r="N115" s="159">
        <v>0</v>
      </c>
      <c r="O115" s="159">
        <v>0</v>
      </c>
      <c r="P115" s="159">
        <v>0</v>
      </c>
      <c r="Q115" s="159">
        <v>0</v>
      </c>
    </row>
    <row r="116" spans="1:17" x14ac:dyDescent="0.25">
      <c r="A116" s="76" t="s">
        <v>80</v>
      </c>
      <c r="B116" s="159">
        <v>0</v>
      </c>
      <c r="C116" s="159">
        <v>0</v>
      </c>
      <c r="D116" s="159">
        <v>0</v>
      </c>
      <c r="E116" s="159">
        <v>0</v>
      </c>
      <c r="F116" s="159">
        <v>0</v>
      </c>
      <c r="G116" s="159">
        <v>0</v>
      </c>
      <c r="H116" s="159">
        <v>0</v>
      </c>
      <c r="I116" s="159">
        <v>0</v>
      </c>
      <c r="J116" s="159">
        <v>0</v>
      </c>
      <c r="K116" s="159">
        <v>0</v>
      </c>
      <c r="L116" s="159">
        <v>0</v>
      </c>
      <c r="M116" s="159">
        <v>0</v>
      </c>
      <c r="N116" s="159">
        <v>0</v>
      </c>
      <c r="O116" s="159">
        <v>0</v>
      </c>
      <c r="P116" s="159">
        <v>0</v>
      </c>
      <c r="Q116" s="159">
        <v>0</v>
      </c>
    </row>
    <row r="117" spans="1:17" x14ac:dyDescent="0.25">
      <c r="A117" s="129" t="s">
        <v>79</v>
      </c>
      <c r="B117" s="158">
        <v>0</v>
      </c>
      <c r="C117" s="158">
        <v>0</v>
      </c>
      <c r="D117" s="158">
        <v>0</v>
      </c>
      <c r="E117" s="158">
        <v>0</v>
      </c>
      <c r="F117" s="158">
        <v>0</v>
      </c>
      <c r="G117" s="158">
        <v>0</v>
      </c>
      <c r="H117" s="158">
        <v>0</v>
      </c>
      <c r="I117" s="158">
        <v>0</v>
      </c>
      <c r="J117" s="158">
        <v>0</v>
      </c>
      <c r="K117" s="158">
        <v>0</v>
      </c>
      <c r="L117" s="158">
        <v>0</v>
      </c>
      <c r="M117" s="158">
        <v>0</v>
      </c>
      <c r="N117" s="158">
        <v>0</v>
      </c>
      <c r="O117" s="158">
        <v>0</v>
      </c>
      <c r="P117" s="158">
        <v>0</v>
      </c>
      <c r="Q117" s="158">
        <v>0</v>
      </c>
    </row>
    <row r="118" spans="1:17" x14ac:dyDescent="0.25">
      <c r="A118" s="92" t="s">
        <v>125</v>
      </c>
      <c r="B118" s="91">
        <v>0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1">
        <v>0</v>
      </c>
      <c r="K118" s="91">
        <v>0</v>
      </c>
      <c r="L118" s="91">
        <v>0</v>
      </c>
      <c r="M118" s="91">
        <v>0</v>
      </c>
      <c r="N118" s="91">
        <v>0</v>
      </c>
      <c r="O118" s="91">
        <v>0</v>
      </c>
      <c r="P118" s="91">
        <v>0</v>
      </c>
      <c r="Q118" s="91">
        <v>0</v>
      </c>
    </row>
    <row r="119" spans="1:17" x14ac:dyDescent="0.25">
      <c r="A119" s="92" t="s">
        <v>26</v>
      </c>
      <c r="B119" s="91">
        <v>0</v>
      </c>
      <c r="C119" s="91">
        <v>0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1">
        <v>0</v>
      </c>
      <c r="K119" s="91">
        <v>0</v>
      </c>
      <c r="L119" s="91">
        <v>0</v>
      </c>
      <c r="M119" s="91">
        <v>0</v>
      </c>
      <c r="N119" s="91">
        <v>0</v>
      </c>
      <c r="O119" s="91">
        <v>0</v>
      </c>
      <c r="P119" s="91">
        <v>0</v>
      </c>
      <c r="Q119" s="91">
        <v>0</v>
      </c>
    </row>
    <row r="120" spans="1:17" x14ac:dyDescent="0.25">
      <c r="A120" s="92" t="s">
        <v>126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0</v>
      </c>
      <c r="K120" s="91">
        <v>0</v>
      </c>
      <c r="L120" s="91">
        <v>0</v>
      </c>
      <c r="M120" s="91">
        <v>0</v>
      </c>
      <c r="N120" s="91">
        <v>0</v>
      </c>
      <c r="O120" s="91">
        <v>0</v>
      </c>
      <c r="P120" s="91">
        <v>0</v>
      </c>
      <c r="Q120" s="91">
        <v>0</v>
      </c>
    </row>
    <row r="121" spans="1:17" x14ac:dyDescent="0.25">
      <c r="A121" s="92" t="s">
        <v>21</v>
      </c>
      <c r="B121" s="157">
        <v>0</v>
      </c>
      <c r="C121" s="157">
        <v>0</v>
      </c>
      <c r="D121" s="157">
        <v>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</row>
    <row r="122" spans="1:17" x14ac:dyDescent="0.25">
      <c r="A122" s="156" t="s">
        <v>146</v>
      </c>
      <c r="B122" s="206">
        <v>0</v>
      </c>
      <c r="C122" s="206">
        <v>0</v>
      </c>
      <c r="D122" s="206">
        <v>0</v>
      </c>
      <c r="E122" s="206">
        <v>0</v>
      </c>
      <c r="F122" s="206">
        <v>0</v>
      </c>
      <c r="G122" s="206">
        <v>0</v>
      </c>
      <c r="H122" s="206">
        <v>0</v>
      </c>
      <c r="I122" s="206">
        <v>0</v>
      </c>
      <c r="J122" s="206">
        <v>0</v>
      </c>
      <c r="K122" s="206">
        <v>0</v>
      </c>
      <c r="L122" s="206">
        <v>0</v>
      </c>
      <c r="M122" s="206">
        <v>0</v>
      </c>
      <c r="N122" s="206">
        <v>0</v>
      </c>
      <c r="O122" s="206">
        <v>0</v>
      </c>
      <c r="P122" s="206">
        <v>0</v>
      </c>
      <c r="Q122" s="206">
        <v>0</v>
      </c>
    </row>
    <row r="123" spans="1:17" x14ac:dyDescent="0.25">
      <c r="A123" s="152" t="s">
        <v>159</v>
      </c>
      <c r="B123" s="151">
        <v>0</v>
      </c>
      <c r="C123" s="151">
        <v>0</v>
      </c>
      <c r="D123" s="151">
        <v>0</v>
      </c>
      <c r="E123" s="151">
        <v>0</v>
      </c>
      <c r="F123" s="151">
        <v>0</v>
      </c>
      <c r="G123" s="151">
        <v>0</v>
      </c>
      <c r="H123" s="151">
        <v>0</v>
      </c>
      <c r="I123" s="151">
        <v>0</v>
      </c>
      <c r="J123" s="151">
        <v>0</v>
      </c>
      <c r="K123" s="151">
        <v>0</v>
      </c>
      <c r="L123" s="151">
        <v>0</v>
      </c>
      <c r="M123" s="151">
        <v>0</v>
      </c>
      <c r="N123" s="151">
        <v>0</v>
      </c>
      <c r="O123" s="151">
        <v>0</v>
      </c>
      <c r="P123" s="151">
        <v>0</v>
      </c>
      <c r="Q123" s="151">
        <v>0</v>
      </c>
    </row>
    <row r="124" spans="1:17" x14ac:dyDescent="0.25">
      <c r="A124" s="154" t="s">
        <v>33</v>
      </c>
      <c r="B124" s="153">
        <v>0</v>
      </c>
      <c r="C124" s="153">
        <v>0</v>
      </c>
      <c r="D124" s="153">
        <v>0</v>
      </c>
      <c r="E124" s="153">
        <v>0</v>
      </c>
      <c r="F124" s="153">
        <v>0</v>
      </c>
      <c r="G124" s="153">
        <v>0</v>
      </c>
      <c r="H124" s="153">
        <v>0</v>
      </c>
      <c r="I124" s="153">
        <v>0</v>
      </c>
      <c r="J124" s="153">
        <v>0</v>
      </c>
      <c r="K124" s="153">
        <v>0</v>
      </c>
      <c r="L124" s="153">
        <v>0</v>
      </c>
      <c r="M124" s="153">
        <v>0</v>
      </c>
      <c r="N124" s="153">
        <v>0</v>
      </c>
      <c r="O124" s="153">
        <v>0</v>
      </c>
      <c r="P124" s="153">
        <v>0</v>
      </c>
      <c r="Q124" s="153">
        <v>0</v>
      </c>
    </row>
    <row r="125" spans="1:17" x14ac:dyDescent="0.25">
      <c r="A125" s="154" t="s">
        <v>30</v>
      </c>
      <c r="B125" s="153">
        <v>0</v>
      </c>
      <c r="C125" s="153">
        <v>0</v>
      </c>
      <c r="D125" s="153">
        <v>0</v>
      </c>
      <c r="E125" s="153">
        <v>0</v>
      </c>
      <c r="F125" s="153">
        <v>0</v>
      </c>
      <c r="G125" s="153">
        <v>0</v>
      </c>
      <c r="H125" s="153">
        <v>0</v>
      </c>
      <c r="I125" s="153">
        <v>0</v>
      </c>
      <c r="J125" s="153">
        <v>0</v>
      </c>
      <c r="K125" s="153">
        <v>0</v>
      </c>
      <c r="L125" s="153">
        <v>0</v>
      </c>
      <c r="M125" s="153">
        <v>0</v>
      </c>
      <c r="N125" s="153">
        <v>0</v>
      </c>
      <c r="O125" s="153">
        <v>0</v>
      </c>
      <c r="P125" s="153">
        <v>0</v>
      </c>
      <c r="Q125" s="153">
        <v>0</v>
      </c>
    </row>
    <row r="126" spans="1:17" x14ac:dyDescent="0.25">
      <c r="A126" s="154" t="s">
        <v>125</v>
      </c>
      <c r="B126" s="153">
        <v>0</v>
      </c>
      <c r="C126" s="153">
        <v>0</v>
      </c>
      <c r="D126" s="153">
        <v>0</v>
      </c>
      <c r="E126" s="153">
        <v>0</v>
      </c>
      <c r="F126" s="153">
        <v>0</v>
      </c>
      <c r="G126" s="153">
        <v>0</v>
      </c>
      <c r="H126" s="153">
        <v>0</v>
      </c>
      <c r="I126" s="153">
        <v>0</v>
      </c>
      <c r="J126" s="153">
        <v>0</v>
      </c>
      <c r="K126" s="153">
        <v>0</v>
      </c>
      <c r="L126" s="153">
        <v>0</v>
      </c>
      <c r="M126" s="153">
        <v>0</v>
      </c>
      <c r="N126" s="153">
        <v>0</v>
      </c>
      <c r="O126" s="153">
        <v>0</v>
      </c>
      <c r="P126" s="153">
        <v>0</v>
      </c>
      <c r="Q126" s="153">
        <v>0</v>
      </c>
    </row>
    <row r="127" spans="1:17" x14ac:dyDescent="0.25">
      <c r="A127" s="154" t="s">
        <v>29</v>
      </c>
      <c r="B127" s="153">
        <v>0</v>
      </c>
      <c r="C127" s="153">
        <v>0</v>
      </c>
      <c r="D127" s="153">
        <v>0</v>
      </c>
      <c r="E127" s="153">
        <v>0</v>
      </c>
      <c r="F127" s="153">
        <v>0</v>
      </c>
      <c r="G127" s="153">
        <v>0</v>
      </c>
      <c r="H127" s="153">
        <v>0</v>
      </c>
      <c r="I127" s="153">
        <v>0</v>
      </c>
      <c r="J127" s="153">
        <v>0</v>
      </c>
      <c r="K127" s="153">
        <v>0</v>
      </c>
      <c r="L127" s="153">
        <v>0</v>
      </c>
      <c r="M127" s="153">
        <v>0</v>
      </c>
      <c r="N127" s="153">
        <v>0</v>
      </c>
      <c r="O127" s="153">
        <v>0</v>
      </c>
      <c r="P127" s="153">
        <v>0</v>
      </c>
      <c r="Q127" s="153">
        <v>0</v>
      </c>
    </row>
    <row r="128" spans="1:17" x14ac:dyDescent="0.25">
      <c r="A128" s="154" t="s">
        <v>26</v>
      </c>
      <c r="B128" s="153">
        <v>0</v>
      </c>
      <c r="C128" s="153">
        <v>0</v>
      </c>
      <c r="D128" s="153">
        <v>0</v>
      </c>
      <c r="E128" s="153">
        <v>0</v>
      </c>
      <c r="F128" s="153">
        <v>0</v>
      </c>
      <c r="G128" s="153">
        <v>0</v>
      </c>
      <c r="H128" s="153">
        <v>0</v>
      </c>
      <c r="I128" s="153">
        <v>0</v>
      </c>
      <c r="J128" s="153">
        <v>0</v>
      </c>
      <c r="K128" s="153">
        <v>0</v>
      </c>
      <c r="L128" s="153">
        <v>0</v>
      </c>
      <c r="M128" s="153">
        <v>0</v>
      </c>
      <c r="N128" s="153">
        <v>0</v>
      </c>
      <c r="O128" s="153">
        <v>0</v>
      </c>
      <c r="P128" s="153">
        <v>0</v>
      </c>
      <c r="Q128" s="153">
        <v>0</v>
      </c>
    </row>
    <row r="129" spans="1:17" x14ac:dyDescent="0.25">
      <c r="A129" s="152" t="s">
        <v>158</v>
      </c>
      <c r="B129" s="151">
        <v>0</v>
      </c>
      <c r="C129" s="151">
        <v>0</v>
      </c>
      <c r="D129" s="151">
        <v>0</v>
      </c>
      <c r="E129" s="151">
        <v>0</v>
      </c>
      <c r="F129" s="151">
        <v>0</v>
      </c>
      <c r="G129" s="151">
        <v>0</v>
      </c>
      <c r="H129" s="151">
        <v>0</v>
      </c>
      <c r="I129" s="151">
        <v>0</v>
      </c>
      <c r="J129" s="151">
        <v>0</v>
      </c>
      <c r="K129" s="151">
        <v>0</v>
      </c>
      <c r="L129" s="151">
        <v>0</v>
      </c>
      <c r="M129" s="151">
        <v>0</v>
      </c>
      <c r="N129" s="151">
        <v>0</v>
      </c>
      <c r="O129" s="151">
        <v>0</v>
      </c>
      <c r="P129" s="151">
        <v>0</v>
      </c>
      <c r="Q129" s="151">
        <v>0</v>
      </c>
    </row>
    <row r="130" spans="1:17" x14ac:dyDescent="0.25">
      <c r="A130" s="156" t="s">
        <v>145</v>
      </c>
      <c r="B130" s="206">
        <v>0</v>
      </c>
      <c r="C130" s="206">
        <v>0</v>
      </c>
      <c r="D130" s="206">
        <v>0</v>
      </c>
      <c r="E130" s="206">
        <v>0</v>
      </c>
      <c r="F130" s="206">
        <v>0</v>
      </c>
      <c r="G130" s="206">
        <v>0</v>
      </c>
      <c r="H130" s="206">
        <v>0</v>
      </c>
      <c r="I130" s="206">
        <v>0</v>
      </c>
      <c r="J130" s="206">
        <v>0</v>
      </c>
      <c r="K130" s="206">
        <v>0</v>
      </c>
      <c r="L130" s="206">
        <v>0</v>
      </c>
      <c r="M130" s="206">
        <v>0</v>
      </c>
      <c r="N130" s="206">
        <v>0</v>
      </c>
      <c r="O130" s="206">
        <v>0</v>
      </c>
      <c r="P130" s="206">
        <v>0</v>
      </c>
      <c r="Q130" s="206">
        <v>0</v>
      </c>
    </row>
    <row r="131" spans="1:17" x14ac:dyDescent="0.25">
      <c r="A131" s="152" t="s">
        <v>157</v>
      </c>
      <c r="B131" s="151">
        <v>0</v>
      </c>
      <c r="C131" s="151">
        <v>0</v>
      </c>
      <c r="D131" s="151">
        <v>0</v>
      </c>
      <c r="E131" s="151">
        <v>0</v>
      </c>
      <c r="F131" s="151">
        <v>0</v>
      </c>
      <c r="G131" s="151">
        <v>0</v>
      </c>
      <c r="H131" s="151">
        <v>0</v>
      </c>
      <c r="I131" s="151">
        <v>0</v>
      </c>
      <c r="J131" s="151">
        <v>0</v>
      </c>
      <c r="K131" s="151">
        <v>0</v>
      </c>
      <c r="L131" s="151">
        <v>0</v>
      </c>
      <c r="M131" s="151">
        <v>0</v>
      </c>
      <c r="N131" s="151">
        <v>0</v>
      </c>
      <c r="O131" s="151">
        <v>0</v>
      </c>
      <c r="P131" s="151">
        <v>0</v>
      </c>
      <c r="Q131" s="151">
        <v>0</v>
      </c>
    </row>
    <row r="132" spans="1:17" x14ac:dyDescent="0.25">
      <c r="A132" s="154" t="s">
        <v>30</v>
      </c>
      <c r="B132" s="205">
        <v>0</v>
      </c>
      <c r="C132" s="205">
        <v>0</v>
      </c>
      <c r="D132" s="205">
        <v>0</v>
      </c>
      <c r="E132" s="205">
        <v>0</v>
      </c>
      <c r="F132" s="205">
        <v>0</v>
      </c>
      <c r="G132" s="205">
        <v>0</v>
      </c>
      <c r="H132" s="205">
        <v>0</v>
      </c>
      <c r="I132" s="205">
        <v>0</v>
      </c>
      <c r="J132" s="205">
        <v>0</v>
      </c>
      <c r="K132" s="205">
        <v>0</v>
      </c>
      <c r="L132" s="205">
        <v>0</v>
      </c>
      <c r="M132" s="205">
        <v>0</v>
      </c>
      <c r="N132" s="205">
        <v>0</v>
      </c>
      <c r="O132" s="205">
        <v>0</v>
      </c>
      <c r="P132" s="205">
        <v>0</v>
      </c>
      <c r="Q132" s="205">
        <v>0</v>
      </c>
    </row>
    <row r="133" spans="1:17" x14ac:dyDescent="0.25">
      <c r="A133" s="154" t="s">
        <v>125</v>
      </c>
      <c r="B133" s="205">
        <v>0</v>
      </c>
      <c r="C133" s="205">
        <v>0</v>
      </c>
      <c r="D133" s="205">
        <v>0</v>
      </c>
      <c r="E133" s="205">
        <v>0</v>
      </c>
      <c r="F133" s="205">
        <v>0</v>
      </c>
      <c r="G133" s="205">
        <v>0</v>
      </c>
      <c r="H133" s="205">
        <v>0</v>
      </c>
      <c r="I133" s="205">
        <v>0</v>
      </c>
      <c r="J133" s="205">
        <v>0</v>
      </c>
      <c r="K133" s="205">
        <v>0</v>
      </c>
      <c r="L133" s="205">
        <v>0</v>
      </c>
      <c r="M133" s="205">
        <v>0</v>
      </c>
      <c r="N133" s="205">
        <v>0</v>
      </c>
      <c r="O133" s="205">
        <v>0</v>
      </c>
      <c r="P133" s="205">
        <v>0</v>
      </c>
      <c r="Q133" s="205">
        <v>0</v>
      </c>
    </row>
    <row r="134" spans="1:17" x14ac:dyDescent="0.25">
      <c r="A134" s="154" t="s">
        <v>29</v>
      </c>
      <c r="B134" s="205">
        <v>0</v>
      </c>
      <c r="C134" s="205">
        <v>0</v>
      </c>
      <c r="D134" s="205">
        <v>0</v>
      </c>
      <c r="E134" s="205">
        <v>0</v>
      </c>
      <c r="F134" s="205">
        <v>0</v>
      </c>
      <c r="G134" s="205">
        <v>0</v>
      </c>
      <c r="H134" s="205">
        <v>0</v>
      </c>
      <c r="I134" s="205">
        <v>0</v>
      </c>
      <c r="J134" s="205">
        <v>0</v>
      </c>
      <c r="K134" s="205">
        <v>0</v>
      </c>
      <c r="L134" s="205">
        <v>0</v>
      </c>
      <c r="M134" s="205">
        <v>0</v>
      </c>
      <c r="N134" s="205">
        <v>0</v>
      </c>
      <c r="O134" s="205">
        <v>0</v>
      </c>
      <c r="P134" s="205">
        <v>0</v>
      </c>
      <c r="Q134" s="205">
        <v>0</v>
      </c>
    </row>
    <row r="135" spans="1:17" x14ac:dyDescent="0.25">
      <c r="A135" s="154" t="s">
        <v>26</v>
      </c>
      <c r="B135" s="205">
        <v>0</v>
      </c>
      <c r="C135" s="205">
        <v>0</v>
      </c>
      <c r="D135" s="205">
        <v>0</v>
      </c>
      <c r="E135" s="205">
        <v>0</v>
      </c>
      <c r="F135" s="205">
        <v>0</v>
      </c>
      <c r="G135" s="205">
        <v>0</v>
      </c>
      <c r="H135" s="205">
        <v>0</v>
      </c>
      <c r="I135" s="205">
        <v>0</v>
      </c>
      <c r="J135" s="205">
        <v>0</v>
      </c>
      <c r="K135" s="205">
        <v>0</v>
      </c>
      <c r="L135" s="205">
        <v>0</v>
      </c>
      <c r="M135" s="205">
        <v>0</v>
      </c>
      <c r="N135" s="205">
        <v>0</v>
      </c>
      <c r="O135" s="205">
        <v>0</v>
      </c>
      <c r="P135" s="205">
        <v>0</v>
      </c>
      <c r="Q135" s="205">
        <v>0</v>
      </c>
    </row>
    <row r="136" spans="1:17" x14ac:dyDescent="0.25">
      <c r="A136" s="152" t="s">
        <v>156</v>
      </c>
      <c r="B136" s="151">
        <v>0</v>
      </c>
      <c r="C136" s="151">
        <v>0</v>
      </c>
      <c r="D136" s="151">
        <v>0</v>
      </c>
      <c r="E136" s="151">
        <v>0</v>
      </c>
      <c r="F136" s="151">
        <v>0</v>
      </c>
      <c r="G136" s="151">
        <v>0</v>
      </c>
      <c r="H136" s="151">
        <v>0</v>
      </c>
      <c r="I136" s="151">
        <v>0</v>
      </c>
      <c r="J136" s="151">
        <v>0</v>
      </c>
      <c r="K136" s="151">
        <v>0</v>
      </c>
      <c r="L136" s="151">
        <v>0</v>
      </c>
      <c r="M136" s="151">
        <v>0</v>
      </c>
      <c r="N136" s="151">
        <v>0</v>
      </c>
      <c r="O136" s="151">
        <v>0</v>
      </c>
      <c r="P136" s="151">
        <v>0</v>
      </c>
      <c r="Q136" s="151">
        <v>0</v>
      </c>
    </row>
    <row r="137" spans="1:17" x14ac:dyDescent="0.25">
      <c r="A137" s="156" t="s">
        <v>144</v>
      </c>
      <c r="B137" s="204">
        <v>0</v>
      </c>
      <c r="C137" s="204">
        <v>0</v>
      </c>
      <c r="D137" s="204">
        <v>0</v>
      </c>
      <c r="E137" s="204">
        <v>0</v>
      </c>
      <c r="F137" s="204">
        <v>0</v>
      </c>
      <c r="G137" s="204">
        <v>0</v>
      </c>
      <c r="H137" s="204">
        <v>0</v>
      </c>
      <c r="I137" s="204">
        <v>0</v>
      </c>
      <c r="J137" s="204">
        <v>0</v>
      </c>
      <c r="K137" s="204">
        <v>0</v>
      </c>
      <c r="L137" s="204">
        <v>0</v>
      </c>
      <c r="M137" s="204">
        <v>0</v>
      </c>
      <c r="N137" s="204">
        <v>0</v>
      </c>
      <c r="O137" s="204">
        <v>0</v>
      </c>
      <c r="P137" s="204">
        <v>0</v>
      </c>
      <c r="Q137" s="204">
        <v>0</v>
      </c>
    </row>
    <row r="138" spans="1:17" x14ac:dyDescent="0.25">
      <c r="A138" s="152" t="s">
        <v>155</v>
      </c>
      <c r="B138" s="151">
        <v>0</v>
      </c>
      <c r="C138" s="151">
        <v>0</v>
      </c>
      <c r="D138" s="151">
        <v>0</v>
      </c>
      <c r="E138" s="151">
        <v>0</v>
      </c>
      <c r="F138" s="151">
        <v>0</v>
      </c>
      <c r="G138" s="151">
        <v>0</v>
      </c>
      <c r="H138" s="151">
        <v>0</v>
      </c>
      <c r="I138" s="151">
        <v>0</v>
      </c>
      <c r="J138" s="151">
        <v>0</v>
      </c>
      <c r="K138" s="151">
        <v>0</v>
      </c>
      <c r="L138" s="151">
        <v>0</v>
      </c>
      <c r="M138" s="151">
        <v>0</v>
      </c>
      <c r="N138" s="151">
        <v>0</v>
      </c>
      <c r="O138" s="151">
        <v>0</v>
      </c>
      <c r="P138" s="151">
        <v>0</v>
      </c>
      <c r="Q138" s="151">
        <v>0</v>
      </c>
    </row>
    <row r="139" spans="1:17" x14ac:dyDescent="0.25">
      <c r="A139" s="154" t="s">
        <v>30</v>
      </c>
      <c r="B139" s="153">
        <v>0</v>
      </c>
      <c r="C139" s="153">
        <v>0</v>
      </c>
      <c r="D139" s="153">
        <v>0</v>
      </c>
      <c r="E139" s="153">
        <v>0</v>
      </c>
      <c r="F139" s="153">
        <v>0</v>
      </c>
      <c r="G139" s="153">
        <v>0</v>
      </c>
      <c r="H139" s="153">
        <v>0</v>
      </c>
      <c r="I139" s="153">
        <v>0</v>
      </c>
      <c r="J139" s="153">
        <v>0</v>
      </c>
      <c r="K139" s="153">
        <v>0</v>
      </c>
      <c r="L139" s="153">
        <v>0</v>
      </c>
      <c r="M139" s="153">
        <v>0</v>
      </c>
      <c r="N139" s="153">
        <v>0</v>
      </c>
      <c r="O139" s="153">
        <v>0</v>
      </c>
      <c r="P139" s="153">
        <v>0</v>
      </c>
      <c r="Q139" s="153">
        <v>0</v>
      </c>
    </row>
    <row r="140" spans="1:17" x14ac:dyDescent="0.25">
      <c r="A140" s="154" t="s">
        <v>125</v>
      </c>
      <c r="B140" s="153">
        <v>0</v>
      </c>
      <c r="C140" s="153">
        <v>0</v>
      </c>
      <c r="D140" s="153">
        <v>0</v>
      </c>
      <c r="E140" s="153">
        <v>0</v>
      </c>
      <c r="F140" s="153">
        <v>0</v>
      </c>
      <c r="G140" s="153">
        <v>0</v>
      </c>
      <c r="H140" s="153">
        <v>0</v>
      </c>
      <c r="I140" s="153">
        <v>0</v>
      </c>
      <c r="J140" s="153">
        <v>0</v>
      </c>
      <c r="K140" s="153">
        <v>0</v>
      </c>
      <c r="L140" s="153">
        <v>0</v>
      </c>
      <c r="M140" s="153">
        <v>0</v>
      </c>
      <c r="N140" s="153">
        <v>0</v>
      </c>
      <c r="O140" s="153">
        <v>0</v>
      </c>
      <c r="P140" s="153">
        <v>0</v>
      </c>
      <c r="Q140" s="153">
        <v>0</v>
      </c>
    </row>
    <row r="141" spans="1:17" x14ac:dyDescent="0.25">
      <c r="A141" s="154" t="s">
        <v>26</v>
      </c>
      <c r="B141" s="153">
        <v>0</v>
      </c>
      <c r="C141" s="153">
        <v>0</v>
      </c>
      <c r="D141" s="153">
        <v>0</v>
      </c>
      <c r="E141" s="153">
        <v>0</v>
      </c>
      <c r="F141" s="153">
        <v>0</v>
      </c>
      <c r="G141" s="153">
        <v>0</v>
      </c>
      <c r="H141" s="153">
        <v>0</v>
      </c>
      <c r="I141" s="153">
        <v>0</v>
      </c>
      <c r="J141" s="153">
        <v>0</v>
      </c>
      <c r="K141" s="153">
        <v>0</v>
      </c>
      <c r="L141" s="153">
        <v>0</v>
      </c>
      <c r="M141" s="153">
        <v>0</v>
      </c>
      <c r="N141" s="153">
        <v>0</v>
      </c>
      <c r="O141" s="153">
        <v>0</v>
      </c>
      <c r="P141" s="153">
        <v>0</v>
      </c>
      <c r="Q141" s="153">
        <v>0</v>
      </c>
    </row>
    <row r="142" spans="1:17" x14ac:dyDescent="0.25">
      <c r="A142" s="152" t="s">
        <v>154</v>
      </c>
      <c r="B142" s="151">
        <v>0</v>
      </c>
      <c r="C142" s="151">
        <v>0</v>
      </c>
      <c r="D142" s="151">
        <v>0</v>
      </c>
      <c r="E142" s="151">
        <v>0</v>
      </c>
      <c r="F142" s="151">
        <v>0</v>
      </c>
      <c r="G142" s="151">
        <v>0</v>
      </c>
      <c r="H142" s="151">
        <v>0</v>
      </c>
      <c r="I142" s="151">
        <v>0</v>
      </c>
      <c r="J142" s="151">
        <v>0</v>
      </c>
      <c r="K142" s="151">
        <v>0</v>
      </c>
      <c r="L142" s="151">
        <v>0</v>
      </c>
      <c r="M142" s="151">
        <v>0</v>
      </c>
      <c r="N142" s="151">
        <v>0</v>
      </c>
      <c r="O142" s="151">
        <v>0</v>
      </c>
      <c r="P142" s="151">
        <v>0</v>
      </c>
      <c r="Q142" s="151">
        <v>0</v>
      </c>
    </row>
    <row r="143" spans="1:17" x14ac:dyDescent="0.25">
      <c r="A143" s="150" t="s">
        <v>33</v>
      </c>
      <c r="B143" s="87">
        <v>0</v>
      </c>
      <c r="C143" s="87">
        <v>0</v>
      </c>
      <c r="D143" s="87">
        <v>0</v>
      </c>
      <c r="E143" s="87">
        <v>0</v>
      </c>
      <c r="F143" s="87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  <c r="L143" s="87">
        <v>0</v>
      </c>
      <c r="M143" s="87">
        <v>0</v>
      </c>
      <c r="N143" s="87">
        <v>0</v>
      </c>
      <c r="O143" s="87">
        <v>0</v>
      </c>
      <c r="P143" s="87">
        <v>0</v>
      </c>
      <c r="Q143" s="87">
        <v>0</v>
      </c>
    </row>
    <row r="144" spans="1:17" x14ac:dyDescent="0.25">
      <c r="A144" s="150" t="s">
        <v>31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  <c r="Q144" s="87">
        <v>0</v>
      </c>
    </row>
    <row r="145" spans="1:17" x14ac:dyDescent="0.25">
      <c r="A145" s="150" t="s">
        <v>30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0</v>
      </c>
      <c r="I145" s="87">
        <v>0</v>
      </c>
      <c r="J145" s="87">
        <v>0</v>
      </c>
      <c r="K145" s="87">
        <v>0</v>
      </c>
      <c r="L145" s="87">
        <v>0</v>
      </c>
      <c r="M145" s="87">
        <v>0</v>
      </c>
      <c r="N145" s="87">
        <v>0</v>
      </c>
      <c r="O145" s="87">
        <v>0</v>
      </c>
      <c r="P145" s="87">
        <v>0</v>
      </c>
      <c r="Q145" s="87">
        <v>0</v>
      </c>
    </row>
    <row r="146" spans="1:17" x14ac:dyDescent="0.25">
      <c r="A146" s="150" t="s">
        <v>125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  <c r="Q146" s="87">
        <v>0</v>
      </c>
    </row>
    <row r="147" spans="1:17" x14ac:dyDescent="0.25">
      <c r="A147" s="150" t="s">
        <v>29</v>
      </c>
      <c r="B147" s="87">
        <v>0</v>
      </c>
      <c r="C147" s="87">
        <v>0</v>
      </c>
      <c r="D147" s="87">
        <v>0</v>
      </c>
      <c r="E147" s="87">
        <v>0</v>
      </c>
      <c r="F147" s="87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  <c r="Q147" s="87">
        <v>0</v>
      </c>
    </row>
    <row r="148" spans="1:17" x14ac:dyDescent="0.25">
      <c r="A148" s="150" t="s">
        <v>28</v>
      </c>
      <c r="B148" s="87">
        <v>0</v>
      </c>
      <c r="C148" s="87">
        <v>0</v>
      </c>
      <c r="D148" s="87">
        <v>0</v>
      </c>
      <c r="E148" s="87">
        <v>0</v>
      </c>
      <c r="F148" s="87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  <c r="L148" s="87">
        <v>0</v>
      </c>
      <c r="M148" s="87">
        <v>0</v>
      </c>
      <c r="N148" s="87">
        <v>0</v>
      </c>
      <c r="O148" s="87">
        <v>0</v>
      </c>
      <c r="P148" s="87">
        <v>0</v>
      </c>
      <c r="Q148" s="87">
        <v>0</v>
      </c>
    </row>
    <row r="149" spans="1:17" x14ac:dyDescent="0.25">
      <c r="A149" s="150" t="s">
        <v>26</v>
      </c>
      <c r="B149" s="87">
        <v>0</v>
      </c>
      <c r="C149" s="87">
        <v>0</v>
      </c>
      <c r="D149" s="87">
        <v>0</v>
      </c>
      <c r="E149" s="87">
        <v>0</v>
      </c>
      <c r="F149" s="87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</v>
      </c>
    </row>
    <row r="150" spans="1:17" x14ac:dyDescent="0.25">
      <c r="A150" s="150" t="s">
        <v>25</v>
      </c>
      <c r="B150" s="87">
        <v>0</v>
      </c>
      <c r="C150" s="87">
        <v>0</v>
      </c>
      <c r="D150" s="87">
        <v>0</v>
      </c>
      <c r="E150" s="87">
        <v>0</v>
      </c>
      <c r="F150" s="87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  <c r="L150" s="87">
        <v>0</v>
      </c>
      <c r="M150" s="87">
        <v>0</v>
      </c>
      <c r="N150" s="87">
        <v>0</v>
      </c>
      <c r="O150" s="87">
        <v>0</v>
      </c>
      <c r="P150" s="87">
        <v>0</v>
      </c>
      <c r="Q150" s="87">
        <v>0</v>
      </c>
    </row>
    <row r="151" spans="1:17" x14ac:dyDescent="0.25">
      <c r="A151" s="150" t="s">
        <v>86</v>
      </c>
      <c r="B151" s="87">
        <v>0</v>
      </c>
      <c r="C151" s="87">
        <v>0</v>
      </c>
      <c r="D151" s="87">
        <v>0</v>
      </c>
      <c r="E151" s="87">
        <v>0</v>
      </c>
      <c r="F151" s="87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  <c r="Q151" s="87">
        <v>0</v>
      </c>
    </row>
    <row r="152" spans="1:17" x14ac:dyDescent="0.25">
      <c r="A152" s="150" t="s">
        <v>22</v>
      </c>
      <c r="B152" s="87">
        <v>0</v>
      </c>
      <c r="C152" s="87">
        <v>0</v>
      </c>
      <c r="D152" s="87">
        <v>0</v>
      </c>
      <c r="E152" s="87">
        <v>0</v>
      </c>
      <c r="F152" s="87">
        <v>0</v>
      </c>
      <c r="G152" s="87">
        <v>0</v>
      </c>
      <c r="H152" s="87">
        <v>0</v>
      </c>
      <c r="I152" s="87">
        <v>0</v>
      </c>
      <c r="J152" s="87">
        <v>0</v>
      </c>
      <c r="K152" s="87">
        <v>0</v>
      </c>
      <c r="L152" s="87">
        <v>0</v>
      </c>
      <c r="M152" s="87">
        <v>0</v>
      </c>
      <c r="N152" s="87">
        <v>0</v>
      </c>
      <c r="O152" s="87">
        <v>0</v>
      </c>
      <c r="P152" s="87">
        <v>0</v>
      </c>
      <c r="Q152" s="87">
        <v>0</v>
      </c>
    </row>
    <row r="153" spans="1:17" x14ac:dyDescent="0.25">
      <c r="A153" s="152" t="s">
        <v>153</v>
      </c>
      <c r="B153" s="151">
        <v>0</v>
      </c>
      <c r="C153" s="151">
        <v>0</v>
      </c>
      <c r="D153" s="151">
        <v>0</v>
      </c>
      <c r="E153" s="151">
        <v>0</v>
      </c>
      <c r="F153" s="151">
        <v>0</v>
      </c>
      <c r="G153" s="151">
        <v>0</v>
      </c>
      <c r="H153" s="151">
        <v>0</v>
      </c>
      <c r="I153" s="151">
        <v>0</v>
      </c>
      <c r="J153" s="151">
        <v>0</v>
      </c>
      <c r="K153" s="151">
        <v>0</v>
      </c>
      <c r="L153" s="151">
        <v>0</v>
      </c>
      <c r="M153" s="151">
        <v>0</v>
      </c>
      <c r="N153" s="151">
        <v>0</v>
      </c>
      <c r="O153" s="151">
        <v>0</v>
      </c>
      <c r="P153" s="151">
        <v>0</v>
      </c>
      <c r="Q153" s="151">
        <v>0</v>
      </c>
    </row>
    <row r="154" spans="1:17" x14ac:dyDescent="0.25">
      <c r="A154" s="177" t="s">
        <v>98</v>
      </c>
      <c r="B154" s="176">
        <v>0</v>
      </c>
      <c r="C154" s="176">
        <v>0</v>
      </c>
      <c r="D154" s="176">
        <v>0</v>
      </c>
      <c r="E154" s="176">
        <v>0</v>
      </c>
      <c r="F154" s="176">
        <v>0</v>
      </c>
      <c r="G154" s="176">
        <v>0</v>
      </c>
      <c r="H154" s="176">
        <v>0</v>
      </c>
      <c r="I154" s="176">
        <v>0</v>
      </c>
      <c r="J154" s="176">
        <v>0</v>
      </c>
      <c r="K154" s="176">
        <v>0</v>
      </c>
      <c r="L154" s="176">
        <v>0</v>
      </c>
      <c r="M154" s="176">
        <v>0</v>
      </c>
      <c r="N154" s="176">
        <v>0</v>
      </c>
      <c r="O154" s="176">
        <v>0</v>
      </c>
      <c r="P154" s="176">
        <v>0</v>
      </c>
      <c r="Q154" s="176">
        <v>0</v>
      </c>
    </row>
    <row r="155" spans="1:17" x14ac:dyDescent="0.25">
      <c r="A155" s="195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</row>
    <row r="156" spans="1:17" ht="12.75" x14ac:dyDescent="0.25">
      <c r="A156" s="98" t="s">
        <v>134</v>
      </c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</row>
    <row r="157" spans="1:17" x14ac:dyDescent="0.25">
      <c r="A157" s="164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</row>
    <row r="158" spans="1:17" x14ac:dyDescent="0.25">
      <c r="A158" s="78" t="s">
        <v>44</v>
      </c>
      <c r="B158" s="77">
        <f t="shared" ref="B158:Q158" si="0">SUM(B$159:B$165)</f>
        <v>0</v>
      </c>
      <c r="C158" s="77">
        <f t="shared" si="0"/>
        <v>0</v>
      </c>
      <c r="D158" s="77">
        <f t="shared" si="0"/>
        <v>0</v>
      </c>
      <c r="E158" s="77">
        <f t="shared" si="0"/>
        <v>0</v>
      </c>
      <c r="F158" s="77">
        <f t="shared" si="0"/>
        <v>0</v>
      </c>
      <c r="G158" s="77">
        <f t="shared" si="0"/>
        <v>0</v>
      </c>
      <c r="H158" s="77">
        <f t="shared" si="0"/>
        <v>0</v>
      </c>
      <c r="I158" s="77">
        <f t="shared" si="0"/>
        <v>0</v>
      </c>
      <c r="J158" s="77">
        <f t="shared" si="0"/>
        <v>0</v>
      </c>
      <c r="K158" s="77">
        <f t="shared" si="0"/>
        <v>0</v>
      </c>
      <c r="L158" s="77">
        <f t="shared" si="0"/>
        <v>0</v>
      </c>
      <c r="M158" s="77">
        <f t="shared" si="0"/>
        <v>0</v>
      </c>
      <c r="N158" s="77">
        <f t="shared" si="0"/>
        <v>0</v>
      </c>
      <c r="O158" s="77">
        <f t="shared" si="0"/>
        <v>0</v>
      </c>
      <c r="P158" s="77">
        <f t="shared" si="0"/>
        <v>0</v>
      </c>
      <c r="Q158" s="77">
        <f t="shared" si="0"/>
        <v>0</v>
      </c>
    </row>
    <row r="159" spans="1:17" x14ac:dyDescent="0.25">
      <c r="A159" s="132" t="s">
        <v>83</v>
      </c>
      <c r="B159" s="203">
        <f t="shared" ref="B159:Q159" si="1">IF(B$6=0,0,B$6/B$5)</f>
        <v>0</v>
      </c>
      <c r="C159" s="203">
        <f t="shared" si="1"/>
        <v>0</v>
      </c>
      <c r="D159" s="203">
        <f t="shared" si="1"/>
        <v>0</v>
      </c>
      <c r="E159" s="203">
        <f t="shared" si="1"/>
        <v>0</v>
      </c>
      <c r="F159" s="203">
        <f t="shared" si="1"/>
        <v>0</v>
      </c>
      <c r="G159" s="203">
        <f t="shared" si="1"/>
        <v>0</v>
      </c>
      <c r="H159" s="203">
        <f t="shared" si="1"/>
        <v>0</v>
      </c>
      <c r="I159" s="203">
        <f t="shared" si="1"/>
        <v>0</v>
      </c>
      <c r="J159" s="203">
        <f t="shared" si="1"/>
        <v>0</v>
      </c>
      <c r="K159" s="203">
        <f t="shared" si="1"/>
        <v>0</v>
      </c>
      <c r="L159" s="203">
        <f t="shared" si="1"/>
        <v>0</v>
      </c>
      <c r="M159" s="203">
        <f t="shared" si="1"/>
        <v>0</v>
      </c>
      <c r="N159" s="203">
        <f t="shared" si="1"/>
        <v>0</v>
      </c>
      <c r="O159" s="203">
        <f t="shared" si="1"/>
        <v>0</v>
      </c>
      <c r="P159" s="203">
        <f t="shared" si="1"/>
        <v>0</v>
      </c>
      <c r="Q159" s="203">
        <f t="shared" si="1"/>
        <v>0</v>
      </c>
    </row>
    <row r="160" spans="1:17" x14ac:dyDescent="0.25">
      <c r="A160" s="76" t="s">
        <v>82</v>
      </c>
      <c r="B160" s="202">
        <f t="shared" ref="B160:Q160" si="2">IF(B$7=0,0,B$7/B$5)</f>
        <v>0</v>
      </c>
      <c r="C160" s="202">
        <f t="shared" si="2"/>
        <v>0</v>
      </c>
      <c r="D160" s="202">
        <f t="shared" si="2"/>
        <v>0</v>
      </c>
      <c r="E160" s="202">
        <f t="shared" si="2"/>
        <v>0</v>
      </c>
      <c r="F160" s="202">
        <f t="shared" si="2"/>
        <v>0</v>
      </c>
      <c r="G160" s="202">
        <f t="shared" si="2"/>
        <v>0</v>
      </c>
      <c r="H160" s="202">
        <f t="shared" si="2"/>
        <v>0</v>
      </c>
      <c r="I160" s="202">
        <f t="shared" si="2"/>
        <v>0</v>
      </c>
      <c r="J160" s="202">
        <f t="shared" si="2"/>
        <v>0</v>
      </c>
      <c r="K160" s="202">
        <f t="shared" si="2"/>
        <v>0</v>
      </c>
      <c r="L160" s="202">
        <f t="shared" si="2"/>
        <v>0</v>
      </c>
      <c r="M160" s="202">
        <f t="shared" si="2"/>
        <v>0</v>
      </c>
      <c r="N160" s="202">
        <f t="shared" si="2"/>
        <v>0</v>
      </c>
      <c r="O160" s="202">
        <f t="shared" si="2"/>
        <v>0</v>
      </c>
      <c r="P160" s="202">
        <f t="shared" si="2"/>
        <v>0</v>
      </c>
      <c r="Q160" s="202">
        <f t="shared" si="2"/>
        <v>0</v>
      </c>
    </row>
    <row r="161" spans="1:17" x14ac:dyDescent="0.25">
      <c r="A161" s="76" t="s">
        <v>81</v>
      </c>
      <c r="B161" s="202">
        <f t="shared" ref="B161:Q161" si="3">IF(B$8=0,0,B$8/B$5)</f>
        <v>0</v>
      </c>
      <c r="C161" s="202">
        <f t="shared" si="3"/>
        <v>0</v>
      </c>
      <c r="D161" s="202">
        <f t="shared" si="3"/>
        <v>0</v>
      </c>
      <c r="E161" s="202">
        <f t="shared" si="3"/>
        <v>0</v>
      </c>
      <c r="F161" s="202">
        <f t="shared" si="3"/>
        <v>0</v>
      </c>
      <c r="G161" s="202">
        <f t="shared" si="3"/>
        <v>0</v>
      </c>
      <c r="H161" s="202">
        <f t="shared" si="3"/>
        <v>0</v>
      </c>
      <c r="I161" s="202">
        <f t="shared" si="3"/>
        <v>0</v>
      </c>
      <c r="J161" s="202">
        <f t="shared" si="3"/>
        <v>0</v>
      </c>
      <c r="K161" s="202">
        <f t="shared" si="3"/>
        <v>0</v>
      </c>
      <c r="L161" s="202">
        <f t="shared" si="3"/>
        <v>0</v>
      </c>
      <c r="M161" s="202">
        <f t="shared" si="3"/>
        <v>0</v>
      </c>
      <c r="N161" s="202">
        <f t="shared" si="3"/>
        <v>0</v>
      </c>
      <c r="O161" s="202">
        <f t="shared" si="3"/>
        <v>0</v>
      </c>
      <c r="P161" s="202">
        <f t="shared" si="3"/>
        <v>0</v>
      </c>
      <c r="Q161" s="202">
        <f t="shared" si="3"/>
        <v>0</v>
      </c>
    </row>
    <row r="162" spans="1:17" x14ac:dyDescent="0.25">
      <c r="A162" s="76" t="s">
        <v>80</v>
      </c>
      <c r="B162" s="202">
        <f t="shared" ref="B162:Q162" si="4">IF(B$9=0,0,B$9/B$5)</f>
        <v>0</v>
      </c>
      <c r="C162" s="202">
        <f t="shared" si="4"/>
        <v>0</v>
      </c>
      <c r="D162" s="202">
        <f t="shared" si="4"/>
        <v>0</v>
      </c>
      <c r="E162" s="202">
        <f t="shared" si="4"/>
        <v>0</v>
      </c>
      <c r="F162" s="202">
        <f t="shared" si="4"/>
        <v>0</v>
      </c>
      <c r="G162" s="202">
        <f t="shared" si="4"/>
        <v>0</v>
      </c>
      <c r="H162" s="202">
        <f t="shared" si="4"/>
        <v>0</v>
      </c>
      <c r="I162" s="202">
        <f t="shared" si="4"/>
        <v>0</v>
      </c>
      <c r="J162" s="202">
        <f t="shared" si="4"/>
        <v>0</v>
      </c>
      <c r="K162" s="202">
        <f t="shared" si="4"/>
        <v>0</v>
      </c>
      <c r="L162" s="202">
        <f t="shared" si="4"/>
        <v>0</v>
      </c>
      <c r="M162" s="202">
        <f t="shared" si="4"/>
        <v>0</v>
      </c>
      <c r="N162" s="202">
        <f t="shared" si="4"/>
        <v>0</v>
      </c>
      <c r="O162" s="202">
        <f t="shared" si="4"/>
        <v>0</v>
      </c>
      <c r="P162" s="202">
        <f t="shared" si="4"/>
        <v>0</v>
      </c>
      <c r="Q162" s="202">
        <f t="shared" si="4"/>
        <v>0</v>
      </c>
    </row>
    <row r="163" spans="1:17" x14ac:dyDescent="0.25">
      <c r="A163" s="129" t="s">
        <v>79</v>
      </c>
      <c r="B163" s="201">
        <f t="shared" ref="B163:Q163" si="5">IF(B$10=0,0,B$10/B$5)</f>
        <v>0</v>
      </c>
      <c r="C163" s="201">
        <f t="shared" si="5"/>
        <v>0</v>
      </c>
      <c r="D163" s="201">
        <f t="shared" si="5"/>
        <v>0</v>
      </c>
      <c r="E163" s="201">
        <f t="shared" si="5"/>
        <v>0</v>
      </c>
      <c r="F163" s="201">
        <f t="shared" si="5"/>
        <v>0</v>
      </c>
      <c r="G163" s="201">
        <f t="shared" si="5"/>
        <v>0</v>
      </c>
      <c r="H163" s="201">
        <f t="shared" si="5"/>
        <v>0</v>
      </c>
      <c r="I163" s="201">
        <f t="shared" si="5"/>
        <v>0</v>
      </c>
      <c r="J163" s="201">
        <f t="shared" si="5"/>
        <v>0</v>
      </c>
      <c r="K163" s="201">
        <f t="shared" si="5"/>
        <v>0</v>
      </c>
      <c r="L163" s="201">
        <f t="shared" si="5"/>
        <v>0</v>
      </c>
      <c r="M163" s="201">
        <f t="shared" si="5"/>
        <v>0</v>
      </c>
      <c r="N163" s="201">
        <f t="shared" si="5"/>
        <v>0</v>
      </c>
      <c r="O163" s="201">
        <f t="shared" si="5"/>
        <v>0</v>
      </c>
      <c r="P163" s="201">
        <f t="shared" si="5"/>
        <v>0</v>
      </c>
      <c r="Q163" s="201">
        <f t="shared" si="5"/>
        <v>0</v>
      </c>
    </row>
    <row r="164" spans="1:17" x14ac:dyDescent="0.25">
      <c r="A164" s="127" t="s">
        <v>152</v>
      </c>
      <c r="B164" s="200">
        <f t="shared" ref="B164:Q164" si="6">IF(B$15=0,0,B$15/B$5)</f>
        <v>0</v>
      </c>
      <c r="C164" s="200">
        <f t="shared" si="6"/>
        <v>0</v>
      </c>
      <c r="D164" s="200">
        <f t="shared" si="6"/>
        <v>0</v>
      </c>
      <c r="E164" s="200">
        <f t="shared" si="6"/>
        <v>0</v>
      </c>
      <c r="F164" s="200">
        <f t="shared" si="6"/>
        <v>0</v>
      </c>
      <c r="G164" s="200">
        <f t="shared" si="6"/>
        <v>0</v>
      </c>
      <c r="H164" s="200">
        <f t="shared" si="6"/>
        <v>0</v>
      </c>
      <c r="I164" s="200">
        <f t="shared" si="6"/>
        <v>0</v>
      </c>
      <c r="J164" s="200">
        <f t="shared" si="6"/>
        <v>0</v>
      </c>
      <c r="K164" s="200">
        <f t="shared" si="6"/>
        <v>0</v>
      </c>
      <c r="L164" s="200">
        <f t="shared" si="6"/>
        <v>0</v>
      </c>
      <c r="M164" s="200">
        <f t="shared" si="6"/>
        <v>0</v>
      </c>
      <c r="N164" s="200">
        <f t="shared" si="6"/>
        <v>0</v>
      </c>
      <c r="O164" s="200">
        <f t="shared" si="6"/>
        <v>0</v>
      </c>
      <c r="P164" s="200">
        <f t="shared" si="6"/>
        <v>0</v>
      </c>
      <c r="Q164" s="200">
        <f t="shared" si="6"/>
        <v>0</v>
      </c>
    </row>
    <row r="165" spans="1:17" x14ac:dyDescent="0.25">
      <c r="A165" s="72" t="s">
        <v>151</v>
      </c>
      <c r="B165" s="71">
        <f t="shared" ref="B165:Q165" si="7">IF(B$26=0,0,B$26/B$5)</f>
        <v>0</v>
      </c>
      <c r="C165" s="71">
        <f t="shared" si="7"/>
        <v>0</v>
      </c>
      <c r="D165" s="71">
        <f t="shared" si="7"/>
        <v>0</v>
      </c>
      <c r="E165" s="71">
        <f t="shared" si="7"/>
        <v>0</v>
      </c>
      <c r="F165" s="71">
        <f t="shared" si="7"/>
        <v>0</v>
      </c>
      <c r="G165" s="71">
        <f t="shared" si="7"/>
        <v>0</v>
      </c>
      <c r="H165" s="71">
        <f t="shared" si="7"/>
        <v>0</v>
      </c>
      <c r="I165" s="71">
        <f t="shared" si="7"/>
        <v>0</v>
      </c>
      <c r="J165" s="71">
        <f t="shared" si="7"/>
        <v>0</v>
      </c>
      <c r="K165" s="71">
        <f t="shared" si="7"/>
        <v>0</v>
      </c>
      <c r="L165" s="71">
        <f t="shared" si="7"/>
        <v>0</v>
      </c>
      <c r="M165" s="71">
        <f t="shared" si="7"/>
        <v>0</v>
      </c>
      <c r="N165" s="71">
        <f t="shared" si="7"/>
        <v>0</v>
      </c>
      <c r="O165" s="71">
        <f t="shared" si="7"/>
        <v>0</v>
      </c>
      <c r="P165" s="71">
        <f t="shared" si="7"/>
        <v>0</v>
      </c>
      <c r="Q165" s="71">
        <f t="shared" si="7"/>
        <v>0</v>
      </c>
    </row>
    <row r="166" spans="1:17" x14ac:dyDescent="0.25">
      <c r="A166" s="196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</row>
    <row r="167" spans="1:17" x14ac:dyDescent="0.25">
      <c r="A167" s="78" t="s">
        <v>43</v>
      </c>
      <c r="B167" s="77">
        <f t="shared" ref="B167:Q167" si="8">SUM(B$168:B$173,B$175:B$176,B$178:B$180,B181)</f>
        <v>0</v>
      </c>
      <c r="C167" s="77">
        <f t="shared" si="8"/>
        <v>0</v>
      </c>
      <c r="D167" s="77">
        <f t="shared" si="8"/>
        <v>0</v>
      </c>
      <c r="E167" s="77">
        <f t="shared" si="8"/>
        <v>0</v>
      </c>
      <c r="F167" s="77">
        <f t="shared" si="8"/>
        <v>0</v>
      </c>
      <c r="G167" s="77">
        <f t="shared" si="8"/>
        <v>0</v>
      </c>
      <c r="H167" s="77">
        <f t="shared" si="8"/>
        <v>0</v>
      </c>
      <c r="I167" s="77">
        <f t="shared" si="8"/>
        <v>0</v>
      </c>
      <c r="J167" s="77">
        <f t="shared" si="8"/>
        <v>0</v>
      </c>
      <c r="K167" s="77">
        <f t="shared" si="8"/>
        <v>0</v>
      </c>
      <c r="L167" s="77">
        <f t="shared" si="8"/>
        <v>0</v>
      </c>
      <c r="M167" s="77">
        <f t="shared" si="8"/>
        <v>0</v>
      </c>
      <c r="N167" s="77">
        <f t="shared" si="8"/>
        <v>0</v>
      </c>
      <c r="O167" s="77">
        <f t="shared" si="8"/>
        <v>0</v>
      </c>
      <c r="P167" s="77">
        <f t="shared" si="8"/>
        <v>0</v>
      </c>
      <c r="Q167" s="77">
        <f t="shared" si="8"/>
        <v>0</v>
      </c>
    </row>
    <row r="168" spans="1:17" x14ac:dyDescent="0.25">
      <c r="A168" s="132" t="s">
        <v>83</v>
      </c>
      <c r="B168" s="203">
        <f t="shared" ref="B168:Q168" si="9">IF(B$34=0,0,B$34/B$33)</f>
        <v>0</v>
      </c>
      <c r="C168" s="203">
        <f t="shared" si="9"/>
        <v>0</v>
      </c>
      <c r="D168" s="203">
        <f t="shared" si="9"/>
        <v>0</v>
      </c>
      <c r="E168" s="203">
        <f t="shared" si="9"/>
        <v>0</v>
      </c>
      <c r="F168" s="203">
        <f t="shared" si="9"/>
        <v>0</v>
      </c>
      <c r="G168" s="203">
        <f t="shared" si="9"/>
        <v>0</v>
      </c>
      <c r="H168" s="203">
        <f t="shared" si="9"/>
        <v>0</v>
      </c>
      <c r="I168" s="203">
        <f t="shared" si="9"/>
        <v>0</v>
      </c>
      <c r="J168" s="203">
        <f t="shared" si="9"/>
        <v>0</v>
      </c>
      <c r="K168" s="203">
        <f t="shared" si="9"/>
        <v>0</v>
      </c>
      <c r="L168" s="203">
        <f t="shared" si="9"/>
        <v>0</v>
      </c>
      <c r="M168" s="203">
        <f t="shared" si="9"/>
        <v>0</v>
      </c>
      <c r="N168" s="203">
        <f t="shared" si="9"/>
        <v>0</v>
      </c>
      <c r="O168" s="203">
        <f t="shared" si="9"/>
        <v>0</v>
      </c>
      <c r="P168" s="203">
        <f t="shared" si="9"/>
        <v>0</v>
      </c>
      <c r="Q168" s="203">
        <f t="shared" si="9"/>
        <v>0</v>
      </c>
    </row>
    <row r="169" spans="1:17" x14ac:dyDescent="0.25">
      <c r="A169" s="76" t="s">
        <v>82</v>
      </c>
      <c r="B169" s="202">
        <f t="shared" ref="B169:Q169" si="10">IF(B$35=0,0,B$35/B$33)</f>
        <v>0</v>
      </c>
      <c r="C169" s="202">
        <f t="shared" si="10"/>
        <v>0</v>
      </c>
      <c r="D169" s="202">
        <f t="shared" si="10"/>
        <v>0</v>
      </c>
      <c r="E169" s="202">
        <f t="shared" si="10"/>
        <v>0</v>
      </c>
      <c r="F169" s="202">
        <f t="shared" si="10"/>
        <v>0</v>
      </c>
      <c r="G169" s="202">
        <f t="shared" si="10"/>
        <v>0</v>
      </c>
      <c r="H169" s="202">
        <f t="shared" si="10"/>
        <v>0</v>
      </c>
      <c r="I169" s="202">
        <f t="shared" si="10"/>
        <v>0</v>
      </c>
      <c r="J169" s="202">
        <f t="shared" si="10"/>
        <v>0</v>
      </c>
      <c r="K169" s="202">
        <f t="shared" si="10"/>
        <v>0</v>
      </c>
      <c r="L169" s="202">
        <f t="shared" si="10"/>
        <v>0</v>
      </c>
      <c r="M169" s="202">
        <f t="shared" si="10"/>
        <v>0</v>
      </c>
      <c r="N169" s="202">
        <f t="shared" si="10"/>
        <v>0</v>
      </c>
      <c r="O169" s="202">
        <f t="shared" si="10"/>
        <v>0</v>
      </c>
      <c r="P169" s="202">
        <f t="shared" si="10"/>
        <v>0</v>
      </c>
      <c r="Q169" s="202">
        <f t="shared" si="10"/>
        <v>0</v>
      </c>
    </row>
    <row r="170" spans="1:17" x14ac:dyDescent="0.25">
      <c r="A170" s="76" t="s">
        <v>81</v>
      </c>
      <c r="B170" s="202">
        <f t="shared" ref="B170:Q170" si="11">IF(B$36=0,0,B$36/B$33)</f>
        <v>0</v>
      </c>
      <c r="C170" s="202">
        <f t="shared" si="11"/>
        <v>0</v>
      </c>
      <c r="D170" s="202">
        <f t="shared" si="11"/>
        <v>0</v>
      </c>
      <c r="E170" s="202">
        <f t="shared" si="11"/>
        <v>0</v>
      </c>
      <c r="F170" s="202">
        <f t="shared" si="11"/>
        <v>0</v>
      </c>
      <c r="G170" s="202">
        <f t="shared" si="11"/>
        <v>0</v>
      </c>
      <c r="H170" s="202">
        <f t="shared" si="11"/>
        <v>0</v>
      </c>
      <c r="I170" s="202">
        <f t="shared" si="11"/>
        <v>0</v>
      </c>
      <c r="J170" s="202">
        <f t="shared" si="11"/>
        <v>0</v>
      </c>
      <c r="K170" s="202">
        <f t="shared" si="11"/>
        <v>0</v>
      </c>
      <c r="L170" s="202">
        <f t="shared" si="11"/>
        <v>0</v>
      </c>
      <c r="M170" s="202">
        <f t="shared" si="11"/>
        <v>0</v>
      </c>
      <c r="N170" s="202">
        <f t="shared" si="11"/>
        <v>0</v>
      </c>
      <c r="O170" s="202">
        <f t="shared" si="11"/>
        <v>0</v>
      </c>
      <c r="P170" s="202">
        <f t="shared" si="11"/>
        <v>0</v>
      </c>
      <c r="Q170" s="202">
        <f t="shared" si="11"/>
        <v>0</v>
      </c>
    </row>
    <row r="171" spans="1:17" x14ac:dyDescent="0.25">
      <c r="A171" s="76" t="s">
        <v>80</v>
      </c>
      <c r="B171" s="202">
        <f t="shared" ref="B171:Q171" si="12">IF(B$37=0,0,B$37/B$33)</f>
        <v>0</v>
      </c>
      <c r="C171" s="202">
        <f t="shared" si="12"/>
        <v>0</v>
      </c>
      <c r="D171" s="202">
        <f t="shared" si="12"/>
        <v>0</v>
      </c>
      <c r="E171" s="202">
        <f t="shared" si="12"/>
        <v>0</v>
      </c>
      <c r="F171" s="202">
        <f t="shared" si="12"/>
        <v>0</v>
      </c>
      <c r="G171" s="202">
        <f t="shared" si="12"/>
        <v>0</v>
      </c>
      <c r="H171" s="202">
        <f t="shared" si="12"/>
        <v>0</v>
      </c>
      <c r="I171" s="202">
        <f t="shared" si="12"/>
        <v>0</v>
      </c>
      <c r="J171" s="202">
        <f t="shared" si="12"/>
        <v>0</v>
      </c>
      <c r="K171" s="202">
        <f t="shared" si="12"/>
        <v>0</v>
      </c>
      <c r="L171" s="202">
        <f t="shared" si="12"/>
        <v>0</v>
      </c>
      <c r="M171" s="202">
        <f t="shared" si="12"/>
        <v>0</v>
      </c>
      <c r="N171" s="202">
        <f t="shared" si="12"/>
        <v>0</v>
      </c>
      <c r="O171" s="202">
        <f t="shared" si="12"/>
        <v>0</v>
      </c>
      <c r="P171" s="202">
        <f t="shared" si="12"/>
        <v>0</v>
      </c>
      <c r="Q171" s="202">
        <f t="shared" si="12"/>
        <v>0</v>
      </c>
    </row>
    <row r="172" spans="1:17" x14ac:dyDescent="0.25">
      <c r="A172" s="129" t="s">
        <v>79</v>
      </c>
      <c r="B172" s="201">
        <f t="shared" ref="B172:Q172" si="13">IF(B$38=0,0,B$38/B$33)</f>
        <v>0</v>
      </c>
      <c r="C172" s="201">
        <f t="shared" si="13"/>
        <v>0</v>
      </c>
      <c r="D172" s="201">
        <f t="shared" si="13"/>
        <v>0</v>
      </c>
      <c r="E172" s="201">
        <f t="shared" si="13"/>
        <v>0</v>
      </c>
      <c r="F172" s="201">
        <f t="shared" si="13"/>
        <v>0</v>
      </c>
      <c r="G172" s="201">
        <f t="shared" si="13"/>
        <v>0</v>
      </c>
      <c r="H172" s="201">
        <f t="shared" si="13"/>
        <v>0</v>
      </c>
      <c r="I172" s="201">
        <f t="shared" si="13"/>
        <v>0</v>
      </c>
      <c r="J172" s="201">
        <f t="shared" si="13"/>
        <v>0</v>
      </c>
      <c r="K172" s="201">
        <f t="shared" si="13"/>
        <v>0</v>
      </c>
      <c r="L172" s="201">
        <f t="shared" si="13"/>
        <v>0</v>
      </c>
      <c r="M172" s="201">
        <f t="shared" si="13"/>
        <v>0</v>
      </c>
      <c r="N172" s="201">
        <f t="shared" si="13"/>
        <v>0</v>
      </c>
      <c r="O172" s="201">
        <f t="shared" si="13"/>
        <v>0</v>
      </c>
      <c r="P172" s="201">
        <f t="shared" si="13"/>
        <v>0</v>
      </c>
      <c r="Q172" s="201">
        <f t="shared" si="13"/>
        <v>0</v>
      </c>
    </row>
    <row r="173" spans="1:17" x14ac:dyDescent="0.25">
      <c r="A173" s="127" t="s">
        <v>150</v>
      </c>
      <c r="B173" s="200">
        <f t="shared" ref="B173:Q173" si="14">IF(B$43=0,0,B$43/B$33)</f>
        <v>0</v>
      </c>
      <c r="C173" s="200">
        <f t="shared" si="14"/>
        <v>0</v>
      </c>
      <c r="D173" s="200">
        <f t="shared" si="14"/>
        <v>0</v>
      </c>
      <c r="E173" s="200">
        <f t="shared" si="14"/>
        <v>0</v>
      </c>
      <c r="F173" s="200">
        <f t="shared" si="14"/>
        <v>0</v>
      </c>
      <c r="G173" s="200">
        <f t="shared" si="14"/>
        <v>0</v>
      </c>
      <c r="H173" s="200">
        <f t="shared" si="14"/>
        <v>0</v>
      </c>
      <c r="I173" s="200">
        <f t="shared" si="14"/>
        <v>0</v>
      </c>
      <c r="J173" s="200">
        <f t="shared" si="14"/>
        <v>0</v>
      </c>
      <c r="K173" s="200">
        <f t="shared" si="14"/>
        <v>0</v>
      </c>
      <c r="L173" s="200">
        <f t="shared" si="14"/>
        <v>0</v>
      </c>
      <c r="M173" s="200">
        <f t="shared" si="14"/>
        <v>0</v>
      </c>
      <c r="N173" s="200">
        <f t="shared" si="14"/>
        <v>0</v>
      </c>
      <c r="O173" s="200">
        <f t="shared" si="14"/>
        <v>0</v>
      </c>
      <c r="P173" s="200">
        <f t="shared" si="14"/>
        <v>0</v>
      </c>
      <c r="Q173" s="200">
        <f t="shared" si="14"/>
        <v>0</v>
      </c>
    </row>
    <row r="174" spans="1:17" x14ac:dyDescent="0.25">
      <c r="A174" s="127" t="s">
        <v>148</v>
      </c>
      <c r="B174" s="200">
        <f t="shared" ref="B174:Q174" si="15">IF(B$44=0,0,B$44/B$33)</f>
        <v>0</v>
      </c>
      <c r="C174" s="200">
        <f t="shared" si="15"/>
        <v>0</v>
      </c>
      <c r="D174" s="200">
        <f t="shared" si="15"/>
        <v>0</v>
      </c>
      <c r="E174" s="200">
        <f t="shared" si="15"/>
        <v>0</v>
      </c>
      <c r="F174" s="200">
        <f t="shared" si="15"/>
        <v>0</v>
      </c>
      <c r="G174" s="200">
        <f t="shared" si="15"/>
        <v>0</v>
      </c>
      <c r="H174" s="200">
        <f t="shared" si="15"/>
        <v>0</v>
      </c>
      <c r="I174" s="200">
        <f t="shared" si="15"/>
        <v>0</v>
      </c>
      <c r="J174" s="200">
        <f t="shared" si="15"/>
        <v>0</v>
      </c>
      <c r="K174" s="200">
        <f t="shared" si="15"/>
        <v>0</v>
      </c>
      <c r="L174" s="200">
        <f t="shared" si="15"/>
        <v>0</v>
      </c>
      <c r="M174" s="200">
        <f t="shared" si="15"/>
        <v>0</v>
      </c>
      <c r="N174" s="200">
        <f t="shared" si="15"/>
        <v>0</v>
      </c>
      <c r="O174" s="200">
        <f t="shared" si="15"/>
        <v>0</v>
      </c>
      <c r="P174" s="200">
        <f t="shared" si="15"/>
        <v>0</v>
      </c>
      <c r="Q174" s="200">
        <f t="shared" si="15"/>
        <v>0</v>
      </c>
    </row>
    <row r="175" spans="1:17" x14ac:dyDescent="0.25">
      <c r="A175" s="142" t="s">
        <v>164</v>
      </c>
      <c r="B175" s="199">
        <f t="shared" ref="B175:Q175" si="16">IF(B$45=0,0,B$45/B$33)</f>
        <v>0</v>
      </c>
      <c r="C175" s="199">
        <f t="shared" si="16"/>
        <v>0</v>
      </c>
      <c r="D175" s="199">
        <f t="shared" si="16"/>
        <v>0</v>
      </c>
      <c r="E175" s="199">
        <f t="shared" si="16"/>
        <v>0</v>
      </c>
      <c r="F175" s="199">
        <f t="shared" si="16"/>
        <v>0</v>
      </c>
      <c r="G175" s="199">
        <f t="shared" si="16"/>
        <v>0</v>
      </c>
      <c r="H175" s="199">
        <f t="shared" si="16"/>
        <v>0</v>
      </c>
      <c r="I175" s="199">
        <f t="shared" si="16"/>
        <v>0</v>
      </c>
      <c r="J175" s="199">
        <f t="shared" si="16"/>
        <v>0</v>
      </c>
      <c r="K175" s="199">
        <f t="shared" si="16"/>
        <v>0</v>
      </c>
      <c r="L175" s="199">
        <f t="shared" si="16"/>
        <v>0</v>
      </c>
      <c r="M175" s="199">
        <f t="shared" si="16"/>
        <v>0</v>
      </c>
      <c r="N175" s="199">
        <f t="shared" si="16"/>
        <v>0</v>
      </c>
      <c r="O175" s="199">
        <f t="shared" si="16"/>
        <v>0</v>
      </c>
      <c r="P175" s="199">
        <f t="shared" si="16"/>
        <v>0</v>
      </c>
      <c r="Q175" s="199">
        <f t="shared" si="16"/>
        <v>0</v>
      </c>
    </row>
    <row r="176" spans="1:17" x14ac:dyDescent="0.25">
      <c r="A176" s="142" t="s">
        <v>163</v>
      </c>
      <c r="B176" s="199">
        <f t="shared" ref="B176:Q176" si="17">IF(B$50=0,0,B$50/B$33)</f>
        <v>0</v>
      </c>
      <c r="C176" s="199">
        <f t="shared" si="17"/>
        <v>0</v>
      </c>
      <c r="D176" s="199">
        <f t="shared" si="17"/>
        <v>0</v>
      </c>
      <c r="E176" s="199">
        <f t="shared" si="17"/>
        <v>0</v>
      </c>
      <c r="F176" s="199">
        <f t="shared" si="17"/>
        <v>0</v>
      </c>
      <c r="G176" s="199">
        <f t="shared" si="17"/>
        <v>0</v>
      </c>
      <c r="H176" s="199">
        <f t="shared" si="17"/>
        <v>0</v>
      </c>
      <c r="I176" s="199">
        <f t="shared" si="17"/>
        <v>0</v>
      </c>
      <c r="J176" s="199">
        <f t="shared" si="17"/>
        <v>0</v>
      </c>
      <c r="K176" s="199">
        <f t="shared" si="17"/>
        <v>0</v>
      </c>
      <c r="L176" s="199">
        <f t="shared" si="17"/>
        <v>0</v>
      </c>
      <c r="M176" s="199">
        <f t="shared" si="17"/>
        <v>0</v>
      </c>
      <c r="N176" s="199">
        <f t="shared" si="17"/>
        <v>0</v>
      </c>
      <c r="O176" s="199">
        <f t="shared" si="17"/>
        <v>0</v>
      </c>
      <c r="P176" s="199">
        <f t="shared" si="17"/>
        <v>0</v>
      </c>
      <c r="Q176" s="199">
        <f t="shared" si="17"/>
        <v>0</v>
      </c>
    </row>
    <row r="177" spans="1:17" x14ac:dyDescent="0.25">
      <c r="A177" s="127" t="s">
        <v>147</v>
      </c>
      <c r="B177" s="200">
        <f t="shared" ref="B177:Q177" si="18">IF(B$51=0,0,B$51/B$33)</f>
        <v>0</v>
      </c>
      <c r="C177" s="200">
        <f t="shared" si="18"/>
        <v>0</v>
      </c>
      <c r="D177" s="200">
        <f t="shared" si="18"/>
        <v>0</v>
      </c>
      <c r="E177" s="200">
        <f t="shared" si="18"/>
        <v>0</v>
      </c>
      <c r="F177" s="200">
        <f t="shared" si="18"/>
        <v>0</v>
      </c>
      <c r="G177" s="200">
        <f t="shared" si="18"/>
        <v>0</v>
      </c>
      <c r="H177" s="200">
        <f t="shared" si="18"/>
        <v>0</v>
      </c>
      <c r="I177" s="200">
        <f t="shared" si="18"/>
        <v>0</v>
      </c>
      <c r="J177" s="200">
        <f t="shared" si="18"/>
        <v>0</v>
      </c>
      <c r="K177" s="200">
        <f t="shared" si="18"/>
        <v>0</v>
      </c>
      <c r="L177" s="200">
        <f t="shared" si="18"/>
        <v>0</v>
      </c>
      <c r="M177" s="200">
        <f t="shared" si="18"/>
        <v>0</v>
      </c>
      <c r="N177" s="200">
        <f t="shared" si="18"/>
        <v>0</v>
      </c>
      <c r="O177" s="200">
        <f t="shared" si="18"/>
        <v>0</v>
      </c>
      <c r="P177" s="200">
        <f t="shared" si="18"/>
        <v>0</v>
      </c>
      <c r="Q177" s="200">
        <f t="shared" si="18"/>
        <v>0</v>
      </c>
    </row>
    <row r="178" spans="1:17" x14ac:dyDescent="0.25">
      <c r="A178" s="142" t="s">
        <v>162</v>
      </c>
      <c r="B178" s="199">
        <f t="shared" ref="B178:Q178" si="19">IF(B$52=0,0,B$52/B$33)</f>
        <v>0</v>
      </c>
      <c r="C178" s="199">
        <f t="shared" si="19"/>
        <v>0</v>
      </c>
      <c r="D178" s="199">
        <f t="shared" si="19"/>
        <v>0</v>
      </c>
      <c r="E178" s="199">
        <f t="shared" si="19"/>
        <v>0</v>
      </c>
      <c r="F178" s="199">
        <f t="shared" si="19"/>
        <v>0</v>
      </c>
      <c r="G178" s="199">
        <f t="shared" si="19"/>
        <v>0</v>
      </c>
      <c r="H178" s="199">
        <f t="shared" si="19"/>
        <v>0</v>
      </c>
      <c r="I178" s="199">
        <f t="shared" si="19"/>
        <v>0</v>
      </c>
      <c r="J178" s="199">
        <f t="shared" si="19"/>
        <v>0</v>
      </c>
      <c r="K178" s="199">
        <f t="shared" si="19"/>
        <v>0</v>
      </c>
      <c r="L178" s="199">
        <f t="shared" si="19"/>
        <v>0</v>
      </c>
      <c r="M178" s="199">
        <f t="shared" si="19"/>
        <v>0</v>
      </c>
      <c r="N178" s="199">
        <f t="shared" si="19"/>
        <v>0</v>
      </c>
      <c r="O178" s="199">
        <f t="shared" si="19"/>
        <v>0</v>
      </c>
      <c r="P178" s="199">
        <f t="shared" si="19"/>
        <v>0</v>
      </c>
      <c r="Q178" s="199">
        <f t="shared" si="19"/>
        <v>0</v>
      </c>
    </row>
    <row r="179" spans="1:17" x14ac:dyDescent="0.25">
      <c r="A179" s="142" t="s">
        <v>161</v>
      </c>
      <c r="B179" s="199">
        <f t="shared" ref="B179:Q179" si="20">IF(B$56=0,0,B$56/B$33)</f>
        <v>0</v>
      </c>
      <c r="C179" s="199">
        <f t="shared" si="20"/>
        <v>0</v>
      </c>
      <c r="D179" s="199">
        <f t="shared" si="20"/>
        <v>0</v>
      </c>
      <c r="E179" s="199">
        <f t="shared" si="20"/>
        <v>0</v>
      </c>
      <c r="F179" s="199">
        <f t="shared" si="20"/>
        <v>0</v>
      </c>
      <c r="G179" s="199">
        <f t="shared" si="20"/>
        <v>0</v>
      </c>
      <c r="H179" s="199">
        <f t="shared" si="20"/>
        <v>0</v>
      </c>
      <c r="I179" s="199">
        <f t="shared" si="20"/>
        <v>0</v>
      </c>
      <c r="J179" s="199">
        <f t="shared" si="20"/>
        <v>0</v>
      </c>
      <c r="K179" s="199">
        <f t="shared" si="20"/>
        <v>0</v>
      </c>
      <c r="L179" s="199">
        <f t="shared" si="20"/>
        <v>0</v>
      </c>
      <c r="M179" s="199">
        <f t="shared" si="20"/>
        <v>0</v>
      </c>
      <c r="N179" s="199">
        <f t="shared" si="20"/>
        <v>0</v>
      </c>
      <c r="O179" s="199">
        <f t="shared" si="20"/>
        <v>0</v>
      </c>
      <c r="P179" s="199">
        <f t="shared" si="20"/>
        <v>0</v>
      </c>
      <c r="Q179" s="199">
        <f t="shared" si="20"/>
        <v>0</v>
      </c>
    </row>
    <row r="180" spans="1:17" x14ac:dyDescent="0.25">
      <c r="A180" s="142" t="s">
        <v>160</v>
      </c>
      <c r="B180" s="199">
        <f t="shared" ref="B180:Q180" si="21">IF(B$67=0,0,B$67/B$33)</f>
        <v>0</v>
      </c>
      <c r="C180" s="199">
        <f t="shared" si="21"/>
        <v>0</v>
      </c>
      <c r="D180" s="199">
        <f t="shared" si="21"/>
        <v>0</v>
      </c>
      <c r="E180" s="199">
        <f t="shared" si="21"/>
        <v>0</v>
      </c>
      <c r="F180" s="199">
        <f t="shared" si="21"/>
        <v>0</v>
      </c>
      <c r="G180" s="199">
        <f t="shared" si="21"/>
        <v>0</v>
      </c>
      <c r="H180" s="199">
        <f t="shared" si="21"/>
        <v>0</v>
      </c>
      <c r="I180" s="199">
        <f t="shared" si="21"/>
        <v>0</v>
      </c>
      <c r="J180" s="199">
        <f t="shared" si="21"/>
        <v>0</v>
      </c>
      <c r="K180" s="199">
        <f t="shared" si="21"/>
        <v>0</v>
      </c>
      <c r="L180" s="199">
        <f t="shared" si="21"/>
        <v>0</v>
      </c>
      <c r="M180" s="199">
        <f t="shared" si="21"/>
        <v>0</v>
      </c>
      <c r="N180" s="199">
        <f t="shared" si="21"/>
        <v>0</v>
      </c>
      <c r="O180" s="199">
        <f t="shared" si="21"/>
        <v>0</v>
      </c>
      <c r="P180" s="199">
        <f t="shared" si="21"/>
        <v>0</v>
      </c>
      <c r="Q180" s="199">
        <f t="shared" si="21"/>
        <v>0</v>
      </c>
    </row>
    <row r="181" spans="1:17" x14ac:dyDescent="0.25">
      <c r="A181" s="177" t="s">
        <v>98</v>
      </c>
      <c r="B181" s="209">
        <f t="shared" ref="B181:Q181" si="22">IF(B$68=0,0,B$68/B$33)</f>
        <v>0</v>
      </c>
      <c r="C181" s="209">
        <f t="shared" si="22"/>
        <v>0</v>
      </c>
      <c r="D181" s="209">
        <f t="shared" si="22"/>
        <v>0</v>
      </c>
      <c r="E181" s="209">
        <f t="shared" si="22"/>
        <v>0</v>
      </c>
      <c r="F181" s="209">
        <f t="shared" si="22"/>
        <v>0</v>
      </c>
      <c r="G181" s="209">
        <f t="shared" si="22"/>
        <v>0</v>
      </c>
      <c r="H181" s="209">
        <f t="shared" si="22"/>
        <v>0</v>
      </c>
      <c r="I181" s="209">
        <f t="shared" si="22"/>
        <v>0</v>
      </c>
      <c r="J181" s="209">
        <f t="shared" si="22"/>
        <v>0</v>
      </c>
      <c r="K181" s="209">
        <f t="shared" si="22"/>
        <v>0</v>
      </c>
      <c r="L181" s="209">
        <f t="shared" si="22"/>
        <v>0</v>
      </c>
      <c r="M181" s="209">
        <f t="shared" si="22"/>
        <v>0</v>
      </c>
      <c r="N181" s="209">
        <f t="shared" si="22"/>
        <v>0</v>
      </c>
      <c r="O181" s="209">
        <f t="shared" si="22"/>
        <v>0</v>
      </c>
      <c r="P181" s="209">
        <f t="shared" si="22"/>
        <v>0</v>
      </c>
      <c r="Q181" s="209">
        <f t="shared" si="22"/>
        <v>0</v>
      </c>
    </row>
    <row r="182" spans="1:17" x14ac:dyDescent="0.25">
      <c r="A182" s="196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</row>
    <row r="183" spans="1:17" x14ac:dyDescent="0.25">
      <c r="A183" s="78" t="s">
        <v>344</v>
      </c>
      <c r="B183" s="77">
        <f t="shared" ref="B183:Q183" si="23">SUM(B$184:B$189,B$193:B$194,B$196:B$198)</f>
        <v>0</v>
      </c>
      <c r="C183" s="77">
        <f t="shared" si="23"/>
        <v>0</v>
      </c>
      <c r="D183" s="77">
        <f t="shared" si="23"/>
        <v>0</v>
      </c>
      <c r="E183" s="77">
        <f t="shared" si="23"/>
        <v>0</v>
      </c>
      <c r="F183" s="77">
        <f t="shared" si="23"/>
        <v>0</v>
      </c>
      <c r="G183" s="77">
        <f t="shared" si="23"/>
        <v>0</v>
      </c>
      <c r="H183" s="77">
        <f t="shared" si="23"/>
        <v>0</v>
      </c>
      <c r="I183" s="77">
        <f t="shared" si="23"/>
        <v>0</v>
      </c>
      <c r="J183" s="77">
        <f t="shared" si="23"/>
        <v>0</v>
      </c>
      <c r="K183" s="77">
        <f t="shared" si="23"/>
        <v>0</v>
      </c>
      <c r="L183" s="77">
        <f t="shared" si="23"/>
        <v>0</v>
      </c>
      <c r="M183" s="77">
        <f t="shared" si="23"/>
        <v>0</v>
      </c>
      <c r="N183" s="77">
        <f t="shared" si="23"/>
        <v>0</v>
      </c>
      <c r="O183" s="77">
        <f t="shared" si="23"/>
        <v>0</v>
      </c>
      <c r="P183" s="77">
        <f t="shared" si="23"/>
        <v>0</v>
      </c>
      <c r="Q183" s="77">
        <f t="shared" si="23"/>
        <v>0</v>
      </c>
    </row>
    <row r="184" spans="1:17" x14ac:dyDescent="0.25">
      <c r="A184" s="132" t="s">
        <v>83</v>
      </c>
      <c r="B184" s="203">
        <f t="shared" ref="B184:Q184" si="24">IF(B$71=0,0,B$71/B$70)</f>
        <v>0</v>
      </c>
      <c r="C184" s="203">
        <f t="shared" si="24"/>
        <v>0</v>
      </c>
      <c r="D184" s="203">
        <f t="shared" si="24"/>
        <v>0</v>
      </c>
      <c r="E184" s="203">
        <f t="shared" si="24"/>
        <v>0</v>
      </c>
      <c r="F184" s="203">
        <f t="shared" si="24"/>
        <v>0</v>
      </c>
      <c r="G184" s="203">
        <f t="shared" si="24"/>
        <v>0</v>
      </c>
      <c r="H184" s="203">
        <f t="shared" si="24"/>
        <v>0</v>
      </c>
      <c r="I184" s="203">
        <f t="shared" si="24"/>
        <v>0</v>
      </c>
      <c r="J184" s="203">
        <f t="shared" si="24"/>
        <v>0</v>
      </c>
      <c r="K184" s="203">
        <f t="shared" si="24"/>
        <v>0</v>
      </c>
      <c r="L184" s="203">
        <f t="shared" si="24"/>
        <v>0</v>
      </c>
      <c r="M184" s="203">
        <f t="shared" si="24"/>
        <v>0</v>
      </c>
      <c r="N184" s="203">
        <f t="shared" si="24"/>
        <v>0</v>
      </c>
      <c r="O184" s="203">
        <f t="shared" si="24"/>
        <v>0</v>
      </c>
      <c r="P184" s="203">
        <f t="shared" si="24"/>
        <v>0</v>
      </c>
      <c r="Q184" s="203">
        <f t="shared" si="24"/>
        <v>0</v>
      </c>
    </row>
    <row r="185" spans="1:17" x14ac:dyDescent="0.25">
      <c r="A185" s="76" t="s">
        <v>82</v>
      </c>
      <c r="B185" s="202">
        <f t="shared" ref="B185:Q185" si="25">IF(B$72=0,0,B$72/B$70)</f>
        <v>0</v>
      </c>
      <c r="C185" s="202">
        <f t="shared" si="25"/>
        <v>0</v>
      </c>
      <c r="D185" s="202">
        <f t="shared" si="25"/>
        <v>0</v>
      </c>
      <c r="E185" s="202">
        <f t="shared" si="25"/>
        <v>0</v>
      </c>
      <c r="F185" s="202">
        <f t="shared" si="25"/>
        <v>0</v>
      </c>
      <c r="G185" s="202">
        <f t="shared" si="25"/>
        <v>0</v>
      </c>
      <c r="H185" s="202">
        <f t="shared" si="25"/>
        <v>0</v>
      </c>
      <c r="I185" s="202">
        <f t="shared" si="25"/>
        <v>0</v>
      </c>
      <c r="J185" s="202">
        <f t="shared" si="25"/>
        <v>0</v>
      </c>
      <c r="K185" s="202">
        <f t="shared" si="25"/>
        <v>0</v>
      </c>
      <c r="L185" s="202">
        <f t="shared" si="25"/>
        <v>0</v>
      </c>
      <c r="M185" s="202">
        <f t="shared" si="25"/>
        <v>0</v>
      </c>
      <c r="N185" s="202">
        <f t="shared" si="25"/>
        <v>0</v>
      </c>
      <c r="O185" s="202">
        <f t="shared" si="25"/>
        <v>0</v>
      </c>
      <c r="P185" s="202">
        <f t="shared" si="25"/>
        <v>0</v>
      </c>
      <c r="Q185" s="202">
        <f t="shared" si="25"/>
        <v>0</v>
      </c>
    </row>
    <row r="186" spans="1:17" x14ac:dyDescent="0.25">
      <c r="A186" s="76" t="s">
        <v>81</v>
      </c>
      <c r="B186" s="202">
        <f t="shared" ref="B186:Q186" si="26">IF(B$73=0,0,B$73/B$70)</f>
        <v>0</v>
      </c>
      <c r="C186" s="202">
        <f t="shared" si="26"/>
        <v>0</v>
      </c>
      <c r="D186" s="202">
        <f t="shared" si="26"/>
        <v>0</v>
      </c>
      <c r="E186" s="202">
        <f t="shared" si="26"/>
        <v>0</v>
      </c>
      <c r="F186" s="202">
        <f t="shared" si="26"/>
        <v>0</v>
      </c>
      <c r="G186" s="202">
        <f t="shared" si="26"/>
        <v>0</v>
      </c>
      <c r="H186" s="202">
        <f t="shared" si="26"/>
        <v>0</v>
      </c>
      <c r="I186" s="202">
        <f t="shared" si="26"/>
        <v>0</v>
      </c>
      <c r="J186" s="202">
        <f t="shared" si="26"/>
        <v>0</v>
      </c>
      <c r="K186" s="202">
        <f t="shared" si="26"/>
        <v>0</v>
      </c>
      <c r="L186" s="202">
        <f t="shared" si="26"/>
        <v>0</v>
      </c>
      <c r="M186" s="202">
        <f t="shared" si="26"/>
        <v>0</v>
      </c>
      <c r="N186" s="202">
        <f t="shared" si="26"/>
        <v>0</v>
      </c>
      <c r="O186" s="202">
        <f t="shared" si="26"/>
        <v>0</v>
      </c>
      <c r="P186" s="202">
        <f t="shared" si="26"/>
        <v>0</v>
      </c>
      <c r="Q186" s="202">
        <f t="shared" si="26"/>
        <v>0</v>
      </c>
    </row>
    <row r="187" spans="1:17" x14ac:dyDescent="0.25">
      <c r="A187" s="76" t="s">
        <v>80</v>
      </c>
      <c r="B187" s="202">
        <f t="shared" ref="B187:Q187" si="27">IF(B$74=0,0,B$74/B$70)</f>
        <v>0</v>
      </c>
      <c r="C187" s="202">
        <f t="shared" si="27"/>
        <v>0</v>
      </c>
      <c r="D187" s="202">
        <f t="shared" si="27"/>
        <v>0</v>
      </c>
      <c r="E187" s="202">
        <f t="shared" si="27"/>
        <v>0</v>
      </c>
      <c r="F187" s="202">
        <f t="shared" si="27"/>
        <v>0</v>
      </c>
      <c r="G187" s="202">
        <f t="shared" si="27"/>
        <v>0</v>
      </c>
      <c r="H187" s="202">
        <f t="shared" si="27"/>
        <v>0</v>
      </c>
      <c r="I187" s="202">
        <f t="shared" si="27"/>
        <v>0</v>
      </c>
      <c r="J187" s="202">
        <f t="shared" si="27"/>
        <v>0</v>
      </c>
      <c r="K187" s="202">
        <f t="shared" si="27"/>
        <v>0</v>
      </c>
      <c r="L187" s="202">
        <f t="shared" si="27"/>
        <v>0</v>
      </c>
      <c r="M187" s="202">
        <f t="shared" si="27"/>
        <v>0</v>
      </c>
      <c r="N187" s="202">
        <f t="shared" si="27"/>
        <v>0</v>
      </c>
      <c r="O187" s="202">
        <f t="shared" si="27"/>
        <v>0</v>
      </c>
      <c r="P187" s="202">
        <f t="shared" si="27"/>
        <v>0</v>
      </c>
      <c r="Q187" s="202">
        <f t="shared" si="27"/>
        <v>0</v>
      </c>
    </row>
    <row r="188" spans="1:17" x14ac:dyDescent="0.25">
      <c r="A188" s="129" t="s">
        <v>79</v>
      </c>
      <c r="B188" s="201">
        <f t="shared" ref="B188:Q188" si="28">IF(B$75=0,0,B$75/B$70)</f>
        <v>0</v>
      </c>
      <c r="C188" s="201">
        <f t="shared" si="28"/>
        <v>0</v>
      </c>
      <c r="D188" s="201">
        <f t="shared" si="28"/>
        <v>0</v>
      </c>
      <c r="E188" s="201">
        <f t="shared" si="28"/>
        <v>0</v>
      </c>
      <c r="F188" s="201">
        <f t="shared" si="28"/>
        <v>0</v>
      </c>
      <c r="G188" s="201">
        <f t="shared" si="28"/>
        <v>0</v>
      </c>
      <c r="H188" s="201">
        <f t="shared" si="28"/>
        <v>0</v>
      </c>
      <c r="I188" s="201">
        <f t="shared" si="28"/>
        <v>0</v>
      </c>
      <c r="J188" s="201">
        <f t="shared" si="28"/>
        <v>0</v>
      </c>
      <c r="K188" s="201">
        <f t="shared" si="28"/>
        <v>0</v>
      </c>
      <c r="L188" s="201">
        <f t="shared" si="28"/>
        <v>0</v>
      </c>
      <c r="M188" s="201">
        <f t="shared" si="28"/>
        <v>0</v>
      </c>
      <c r="N188" s="201">
        <f t="shared" si="28"/>
        <v>0</v>
      </c>
      <c r="O188" s="201">
        <f t="shared" si="28"/>
        <v>0</v>
      </c>
      <c r="P188" s="201">
        <f t="shared" si="28"/>
        <v>0</v>
      </c>
      <c r="Q188" s="201">
        <f t="shared" si="28"/>
        <v>0</v>
      </c>
    </row>
    <row r="189" spans="1:17" x14ac:dyDescent="0.25">
      <c r="A189" s="127" t="s">
        <v>149</v>
      </c>
      <c r="B189" s="200">
        <f t="shared" ref="B189:Q189" si="29">IF(B$80=0,0,B$80/B$70)</f>
        <v>0</v>
      </c>
      <c r="C189" s="200">
        <f t="shared" si="29"/>
        <v>0</v>
      </c>
      <c r="D189" s="200">
        <f t="shared" si="29"/>
        <v>0</v>
      </c>
      <c r="E189" s="200">
        <f t="shared" si="29"/>
        <v>0</v>
      </c>
      <c r="F189" s="200">
        <f t="shared" si="29"/>
        <v>0</v>
      </c>
      <c r="G189" s="200">
        <f t="shared" si="29"/>
        <v>0</v>
      </c>
      <c r="H189" s="200">
        <f t="shared" si="29"/>
        <v>0</v>
      </c>
      <c r="I189" s="200">
        <f t="shared" si="29"/>
        <v>0</v>
      </c>
      <c r="J189" s="200">
        <f t="shared" si="29"/>
        <v>0</v>
      </c>
      <c r="K189" s="200">
        <f t="shared" si="29"/>
        <v>0</v>
      </c>
      <c r="L189" s="200">
        <f t="shared" si="29"/>
        <v>0</v>
      </c>
      <c r="M189" s="200">
        <f t="shared" si="29"/>
        <v>0</v>
      </c>
      <c r="N189" s="200">
        <f t="shared" si="29"/>
        <v>0</v>
      </c>
      <c r="O189" s="200">
        <f t="shared" si="29"/>
        <v>0</v>
      </c>
      <c r="P189" s="200">
        <f t="shared" si="29"/>
        <v>0</v>
      </c>
      <c r="Q189" s="200">
        <f t="shared" si="29"/>
        <v>0</v>
      </c>
    </row>
    <row r="190" spans="1:17" x14ac:dyDescent="0.25">
      <c r="A190" s="142" t="s">
        <v>166</v>
      </c>
      <c r="B190" s="199">
        <f t="shared" ref="B190:Q190" si="30">IF(B$81=0,0,B$81/B$70)</f>
        <v>0</v>
      </c>
      <c r="C190" s="199">
        <f t="shared" si="30"/>
        <v>0</v>
      </c>
      <c r="D190" s="199">
        <f t="shared" si="30"/>
        <v>0</v>
      </c>
      <c r="E190" s="199">
        <f t="shared" si="30"/>
        <v>0</v>
      </c>
      <c r="F190" s="199">
        <f t="shared" si="30"/>
        <v>0</v>
      </c>
      <c r="G190" s="199">
        <f t="shared" si="30"/>
        <v>0</v>
      </c>
      <c r="H190" s="199">
        <f t="shared" si="30"/>
        <v>0</v>
      </c>
      <c r="I190" s="199">
        <f t="shared" si="30"/>
        <v>0</v>
      </c>
      <c r="J190" s="199">
        <f t="shared" si="30"/>
        <v>0</v>
      </c>
      <c r="K190" s="199">
        <f t="shared" si="30"/>
        <v>0</v>
      </c>
      <c r="L190" s="199">
        <f t="shared" si="30"/>
        <v>0</v>
      </c>
      <c r="M190" s="199">
        <f t="shared" si="30"/>
        <v>0</v>
      </c>
      <c r="N190" s="199">
        <f t="shared" si="30"/>
        <v>0</v>
      </c>
      <c r="O190" s="199">
        <f t="shared" si="30"/>
        <v>0</v>
      </c>
      <c r="P190" s="199">
        <f t="shared" si="30"/>
        <v>0</v>
      </c>
      <c r="Q190" s="199">
        <f t="shared" si="30"/>
        <v>0</v>
      </c>
    </row>
    <row r="191" spans="1:17" x14ac:dyDescent="0.25">
      <c r="A191" s="142" t="s">
        <v>165</v>
      </c>
      <c r="B191" s="199">
        <f t="shared" ref="B191:Q191" si="31">IF(B$86=0,0,B$86/B$70)</f>
        <v>0</v>
      </c>
      <c r="C191" s="199">
        <f t="shared" si="31"/>
        <v>0</v>
      </c>
      <c r="D191" s="199">
        <f t="shared" si="31"/>
        <v>0</v>
      </c>
      <c r="E191" s="199">
        <f t="shared" si="31"/>
        <v>0</v>
      </c>
      <c r="F191" s="199">
        <f t="shared" si="31"/>
        <v>0</v>
      </c>
      <c r="G191" s="199">
        <f t="shared" si="31"/>
        <v>0</v>
      </c>
      <c r="H191" s="199">
        <f t="shared" si="31"/>
        <v>0</v>
      </c>
      <c r="I191" s="199">
        <f t="shared" si="31"/>
        <v>0</v>
      </c>
      <c r="J191" s="199">
        <f t="shared" si="31"/>
        <v>0</v>
      </c>
      <c r="K191" s="199">
        <f t="shared" si="31"/>
        <v>0</v>
      </c>
      <c r="L191" s="199">
        <f t="shared" si="31"/>
        <v>0</v>
      </c>
      <c r="M191" s="199">
        <f t="shared" si="31"/>
        <v>0</v>
      </c>
      <c r="N191" s="199">
        <f t="shared" si="31"/>
        <v>0</v>
      </c>
      <c r="O191" s="199">
        <f t="shared" si="31"/>
        <v>0</v>
      </c>
      <c r="P191" s="199">
        <f t="shared" si="31"/>
        <v>0</v>
      </c>
      <c r="Q191" s="199">
        <f t="shared" si="31"/>
        <v>0</v>
      </c>
    </row>
    <row r="192" spans="1:17" x14ac:dyDescent="0.25">
      <c r="A192" s="127" t="s">
        <v>148</v>
      </c>
      <c r="B192" s="200">
        <f t="shared" ref="B192:Q192" si="32">IF(B$87=0,0,B$87/B$70)</f>
        <v>0</v>
      </c>
      <c r="C192" s="200">
        <f t="shared" si="32"/>
        <v>0</v>
      </c>
      <c r="D192" s="200">
        <f t="shared" si="32"/>
        <v>0</v>
      </c>
      <c r="E192" s="200">
        <f t="shared" si="32"/>
        <v>0</v>
      </c>
      <c r="F192" s="200">
        <f t="shared" si="32"/>
        <v>0</v>
      </c>
      <c r="G192" s="200">
        <f t="shared" si="32"/>
        <v>0</v>
      </c>
      <c r="H192" s="200">
        <f t="shared" si="32"/>
        <v>0</v>
      </c>
      <c r="I192" s="200">
        <f t="shared" si="32"/>
        <v>0</v>
      </c>
      <c r="J192" s="200">
        <f t="shared" si="32"/>
        <v>0</v>
      </c>
      <c r="K192" s="200">
        <f t="shared" si="32"/>
        <v>0</v>
      </c>
      <c r="L192" s="200">
        <f t="shared" si="32"/>
        <v>0</v>
      </c>
      <c r="M192" s="200">
        <f t="shared" si="32"/>
        <v>0</v>
      </c>
      <c r="N192" s="200">
        <f t="shared" si="32"/>
        <v>0</v>
      </c>
      <c r="O192" s="200">
        <f t="shared" si="32"/>
        <v>0</v>
      </c>
      <c r="P192" s="200">
        <f t="shared" si="32"/>
        <v>0</v>
      </c>
      <c r="Q192" s="200">
        <f t="shared" si="32"/>
        <v>0</v>
      </c>
    </row>
    <row r="193" spans="1:17" x14ac:dyDescent="0.25">
      <c r="A193" s="142" t="s">
        <v>164</v>
      </c>
      <c r="B193" s="199">
        <f t="shared" ref="B193:Q193" si="33">IF(B$88=0,0,B$88/B$70)</f>
        <v>0</v>
      </c>
      <c r="C193" s="199">
        <f t="shared" si="33"/>
        <v>0</v>
      </c>
      <c r="D193" s="199">
        <f t="shared" si="33"/>
        <v>0</v>
      </c>
      <c r="E193" s="199">
        <f t="shared" si="33"/>
        <v>0</v>
      </c>
      <c r="F193" s="199">
        <f t="shared" si="33"/>
        <v>0</v>
      </c>
      <c r="G193" s="199">
        <f t="shared" si="33"/>
        <v>0</v>
      </c>
      <c r="H193" s="199">
        <f t="shared" si="33"/>
        <v>0</v>
      </c>
      <c r="I193" s="199">
        <f t="shared" si="33"/>
        <v>0</v>
      </c>
      <c r="J193" s="199">
        <f t="shared" si="33"/>
        <v>0</v>
      </c>
      <c r="K193" s="199">
        <f t="shared" si="33"/>
        <v>0</v>
      </c>
      <c r="L193" s="199">
        <f t="shared" si="33"/>
        <v>0</v>
      </c>
      <c r="M193" s="199">
        <f t="shared" si="33"/>
        <v>0</v>
      </c>
      <c r="N193" s="199">
        <f t="shared" si="33"/>
        <v>0</v>
      </c>
      <c r="O193" s="199">
        <f t="shared" si="33"/>
        <v>0</v>
      </c>
      <c r="P193" s="199">
        <f t="shared" si="33"/>
        <v>0</v>
      </c>
      <c r="Q193" s="199">
        <f t="shared" si="33"/>
        <v>0</v>
      </c>
    </row>
    <row r="194" spans="1:17" x14ac:dyDescent="0.25">
      <c r="A194" s="142" t="s">
        <v>163</v>
      </c>
      <c r="B194" s="199">
        <f t="shared" ref="B194:Q194" si="34">IF(B$93=0,0,B$93/B$70)</f>
        <v>0</v>
      </c>
      <c r="C194" s="199">
        <f t="shared" si="34"/>
        <v>0</v>
      </c>
      <c r="D194" s="199">
        <f t="shared" si="34"/>
        <v>0</v>
      </c>
      <c r="E194" s="199">
        <f t="shared" si="34"/>
        <v>0</v>
      </c>
      <c r="F194" s="199">
        <f t="shared" si="34"/>
        <v>0</v>
      </c>
      <c r="G194" s="199">
        <f t="shared" si="34"/>
        <v>0</v>
      </c>
      <c r="H194" s="199">
        <f t="shared" si="34"/>
        <v>0</v>
      </c>
      <c r="I194" s="199">
        <f t="shared" si="34"/>
        <v>0</v>
      </c>
      <c r="J194" s="199">
        <f t="shared" si="34"/>
        <v>0</v>
      </c>
      <c r="K194" s="199">
        <f t="shared" si="34"/>
        <v>0</v>
      </c>
      <c r="L194" s="199">
        <f t="shared" si="34"/>
        <v>0</v>
      </c>
      <c r="M194" s="199">
        <f t="shared" si="34"/>
        <v>0</v>
      </c>
      <c r="N194" s="199">
        <f t="shared" si="34"/>
        <v>0</v>
      </c>
      <c r="O194" s="199">
        <f t="shared" si="34"/>
        <v>0</v>
      </c>
      <c r="P194" s="199">
        <f t="shared" si="34"/>
        <v>0</v>
      </c>
      <c r="Q194" s="199">
        <f t="shared" si="34"/>
        <v>0</v>
      </c>
    </row>
    <row r="195" spans="1:17" x14ac:dyDescent="0.25">
      <c r="A195" s="127" t="s">
        <v>147</v>
      </c>
      <c r="B195" s="200">
        <f t="shared" ref="B195:Q195" si="35">IF(B$94=0,0,B$94/B$70)</f>
        <v>0</v>
      </c>
      <c r="C195" s="200">
        <f t="shared" si="35"/>
        <v>0</v>
      </c>
      <c r="D195" s="200">
        <f t="shared" si="35"/>
        <v>0</v>
      </c>
      <c r="E195" s="200">
        <f t="shared" si="35"/>
        <v>0</v>
      </c>
      <c r="F195" s="200">
        <f t="shared" si="35"/>
        <v>0</v>
      </c>
      <c r="G195" s="200">
        <f t="shared" si="35"/>
        <v>0</v>
      </c>
      <c r="H195" s="200">
        <f t="shared" si="35"/>
        <v>0</v>
      </c>
      <c r="I195" s="200">
        <f t="shared" si="35"/>
        <v>0</v>
      </c>
      <c r="J195" s="200">
        <f t="shared" si="35"/>
        <v>0</v>
      </c>
      <c r="K195" s="200">
        <f t="shared" si="35"/>
        <v>0</v>
      </c>
      <c r="L195" s="200">
        <f t="shared" si="35"/>
        <v>0</v>
      </c>
      <c r="M195" s="200">
        <f t="shared" si="35"/>
        <v>0</v>
      </c>
      <c r="N195" s="200">
        <f t="shared" si="35"/>
        <v>0</v>
      </c>
      <c r="O195" s="200">
        <f t="shared" si="35"/>
        <v>0</v>
      </c>
      <c r="P195" s="200">
        <f t="shared" si="35"/>
        <v>0</v>
      </c>
      <c r="Q195" s="200">
        <f t="shared" si="35"/>
        <v>0</v>
      </c>
    </row>
    <row r="196" spans="1:17" x14ac:dyDescent="0.25">
      <c r="A196" s="142" t="s">
        <v>162</v>
      </c>
      <c r="B196" s="199">
        <f t="shared" ref="B196:Q196" si="36">IF(B$95=0,0,B$95/B$70)</f>
        <v>0</v>
      </c>
      <c r="C196" s="199">
        <f t="shared" si="36"/>
        <v>0</v>
      </c>
      <c r="D196" s="199">
        <f t="shared" si="36"/>
        <v>0</v>
      </c>
      <c r="E196" s="199">
        <f t="shared" si="36"/>
        <v>0</v>
      </c>
      <c r="F196" s="199">
        <f t="shared" si="36"/>
        <v>0</v>
      </c>
      <c r="G196" s="199">
        <f t="shared" si="36"/>
        <v>0</v>
      </c>
      <c r="H196" s="199">
        <f t="shared" si="36"/>
        <v>0</v>
      </c>
      <c r="I196" s="199">
        <f t="shared" si="36"/>
        <v>0</v>
      </c>
      <c r="J196" s="199">
        <f t="shared" si="36"/>
        <v>0</v>
      </c>
      <c r="K196" s="199">
        <f t="shared" si="36"/>
        <v>0</v>
      </c>
      <c r="L196" s="199">
        <f t="shared" si="36"/>
        <v>0</v>
      </c>
      <c r="M196" s="199">
        <f t="shared" si="36"/>
        <v>0</v>
      </c>
      <c r="N196" s="199">
        <f t="shared" si="36"/>
        <v>0</v>
      </c>
      <c r="O196" s="199">
        <f t="shared" si="36"/>
        <v>0</v>
      </c>
      <c r="P196" s="199">
        <f t="shared" si="36"/>
        <v>0</v>
      </c>
      <c r="Q196" s="199">
        <f t="shared" si="36"/>
        <v>0</v>
      </c>
    </row>
    <row r="197" spans="1:17" x14ac:dyDescent="0.25">
      <c r="A197" s="142" t="s">
        <v>161</v>
      </c>
      <c r="B197" s="199">
        <f t="shared" ref="B197:Q197" si="37">IF(B$99=0,0,B$99/B$70)</f>
        <v>0</v>
      </c>
      <c r="C197" s="199">
        <f t="shared" si="37"/>
        <v>0</v>
      </c>
      <c r="D197" s="199">
        <f t="shared" si="37"/>
        <v>0</v>
      </c>
      <c r="E197" s="199">
        <f t="shared" si="37"/>
        <v>0</v>
      </c>
      <c r="F197" s="199">
        <f t="shared" si="37"/>
        <v>0</v>
      </c>
      <c r="G197" s="199">
        <f t="shared" si="37"/>
        <v>0</v>
      </c>
      <c r="H197" s="199">
        <f t="shared" si="37"/>
        <v>0</v>
      </c>
      <c r="I197" s="199">
        <f t="shared" si="37"/>
        <v>0</v>
      </c>
      <c r="J197" s="199">
        <f t="shared" si="37"/>
        <v>0</v>
      </c>
      <c r="K197" s="199">
        <f t="shared" si="37"/>
        <v>0</v>
      </c>
      <c r="L197" s="199">
        <f t="shared" si="37"/>
        <v>0</v>
      </c>
      <c r="M197" s="199">
        <f t="shared" si="37"/>
        <v>0</v>
      </c>
      <c r="N197" s="199">
        <f t="shared" si="37"/>
        <v>0</v>
      </c>
      <c r="O197" s="199">
        <f t="shared" si="37"/>
        <v>0</v>
      </c>
      <c r="P197" s="199">
        <f t="shared" si="37"/>
        <v>0</v>
      </c>
      <c r="Q197" s="199">
        <f t="shared" si="37"/>
        <v>0</v>
      </c>
    </row>
    <row r="198" spans="1:17" x14ac:dyDescent="0.25">
      <c r="A198" s="140" t="s">
        <v>160</v>
      </c>
      <c r="B198" s="198">
        <f t="shared" ref="B198:Q198" si="38">IF(B$110=0,0,B$110/B$70)</f>
        <v>0</v>
      </c>
      <c r="C198" s="198">
        <f t="shared" si="38"/>
        <v>0</v>
      </c>
      <c r="D198" s="198">
        <f t="shared" si="38"/>
        <v>0</v>
      </c>
      <c r="E198" s="198">
        <f t="shared" si="38"/>
        <v>0</v>
      </c>
      <c r="F198" s="198">
        <f t="shared" si="38"/>
        <v>0</v>
      </c>
      <c r="G198" s="198">
        <f t="shared" si="38"/>
        <v>0</v>
      </c>
      <c r="H198" s="198">
        <f t="shared" si="38"/>
        <v>0</v>
      </c>
      <c r="I198" s="198">
        <f t="shared" si="38"/>
        <v>0</v>
      </c>
      <c r="J198" s="198">
        <f t="shared" si="38"/>
        <v>0</v>
      </c>
      <c r="K198" s="198">
        <f t="shared" si="38"/>
        <v>0</v>
      </c>
      <c r="L198" s="198">
        <f t="shared" si="38"/>
        <v>0</v>
      </c>
      <c r="M198" s="198">
        <f t="shared" si="38"/>
        <v>0</v>
      </c>
      <c r="N198" s="198">
        <f t="shared" si="38"/>
        <v>0</v>
      </c>
      <c r="O198" s="198">
        <f t="shared" si="38"/>
        <v>0</v>
      </c>
      <c r="P198" s="198">
        <f t="shared" si="38"/>
        <v>0</v>
      </c>
      <c r="Q198" s="198">
        <f t="shared" si="38"/>
        <v>0</v>
      </c>
    </row>
    <row r="199" spans="1:17" x14ac:dyDescent="0.25">
      <c r="A199" s="195"/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</row>
    <row r="200" spans="1:17" x14ac:dyDescent="0.25">
      <c r="A200" s="78" t="s">
        <v>42</v>
      </c>
      <c r="B200" s="77">
        <f t="shared" ref="B200:Q200" si="39">SUM(B$201:B$206,B$210:B$211,B$213:B$215,B216)</f>
        <v>0</v>
      </c>
      <c r="C200" s="77">
        <f t="shared" si="39"/>
        <v>0</v>
      </c>
      <c r="D200" s="77">
        <f t="shared" si="39"/>
        <v>0</v>
      </c>
      <c r="E200" s="77">
        <f t="shared" si="39"/>
        <v>0</v>
      </c>
      <c r="F200" s="77">
        <f t="shared" si="39"/>
        <v>0</v>
      </c>
      <c r="G200" s="77">
        <f t="shared" si="39"/>
        <v>0</v>
      </c>
      <c r="H200" s="77">
        <f t="shared" si="39"/>
        <v>0</v>
      </c>
      <c r="I200" s="77">
        <f t="shared" si="39"/>
        <v>0</v>
      </c>
      <c r="J200" s="77">
        <f t="shared" si="39"/>
        <v>0</v>
      </c>
      <c r="K200" s="77">
        <f t="shared" si="39"/>
        <v>0</v>
      </c>
      <c r="L200" s="77">
        <f t="shared" si="39"/>
        <v>0</v>
      </c>
      <c r="M200" s="77">
        <f t="shared" si="39"/>
        <v>0</v>
      </c>
      <c r="N200" s="77">
        <f t="shared" si="39"/>
        <v>0</v>
      </c>
      <c r="O200" s="77">
        <f t="shared" si="39"/>
        <v>0</v>
      </c>
      <c r="P200" s="77">
        <f t="shared" si="39"/>
        <v>0</v>
      </c>
      <c r="Q200" s="77">
        <f t="shared" si="39"/>
        <v>0</v>
      </c>
    </row>
    <row r="201" spans="1:17" x14ac:dyDescent="0.25">
      <c r="A201" s="132" t="s">
        <v>83</v>
      </c>
      <c r="B201" s="203">
        <f t="shared" ref="B201:Q201" si="40">IF(B$113=0,0,B$113/B$112)</f>
        <v>0</v>
      </c>
      <c r="C201" s="203">
        <f t="shared" si="40"/>
        <v>0</v>
      </c>
      <c r="D201" s="203">
        <f t="shared" si="40"/>
        <v>0</v>
      </c>
      <c r="E201" s="203">
        <f t="shared" si="40"/>
        <v>0</v>
      </c>
      <c r="F201" s="203">
        <f t="shared" si="40"/>
        <v>0</v>
      </c>
      <c r="G201" s="203">
        <f t="shared" si="40"/>
        <v>0</v>
      </c>
      <c r="H201" s="203">
        <f t="shared" si="40"/>
        <v>0</v>
      </c>
      <c r="I201" s="203">
        <f t="shared" si="40"/>
        <v>0</v>
      </c>
      <c r="J201" s="203">
        <f t="shared" si="40"/>
        <v>0</v>
      </c>
      <c r="K201" s="203">
        <f t="shared" si="40"/>
        <v>0</v>
      </c>
      <c r="L201" s="203">
        <f t="shared" si="40"/>
        <v>0</v>
      </c>
      <c r="M201" s="203">
        <f t="shared" si="40"/>
        <v>0</v>
      </c>
      <c r="N201" s="203">
        <f t="shared" si="40"/>
        <v>0</v>
      </c>
      <c r="O201" s="203">
        <f t="shared" si="40"/>
        <v>0</v>
      </c>
      <c r="P201" s="203">
        <f t="shared" si="40"/>
        <v>0</v>
      </c>
      <c r="Q201" s="203">
        <f t="shared" si="40"/>
        <v>0</v>
      </c>
    </row>
    <row r="202" spans="1:17" x14ac:dyDescent="0.25">
      <c r="A202" s="76" t="s">
        <v>82</v>
      </c>
      <c r="B202" s="202">
        <f t="shared" ref="B202:Q202" si="41">IF(B$114=0,0,B$114/B$112)</f>
        <v>0</v>
      </c>
      <c r="C202" s="202">
        <f t="shared" si="41"/>
        <v>0</v>
      </c>
      <c r="D202" s="202">
        <f t="shared" si="41"/>
        <v>0</v>
      </c>
      <c r="E202" s="202">
        <f t="shared" si="41"/>
        <v>0</v>
      </c>
      <c r="F202" s="202">
        <f t="shared" si="41"/>
        <v>0</v>
      </c>
      <c r="G202" s="202">
        <f t="shared" si="41"/>
        <v>0</v>
      </c>
      <c r="H202" s="202">
        <f t="shared" si="41"/>
        <v>0</v>
      </c>
      <c r="I202" s="202">
        <f t="shared" si="41"/>
        <v>0</v>
      </c>
      <c r="J202" s="202">
        <f t="shared" si="41"/>
        <v>0</v>
      </c>
      <c r="K202" s="202">
        <f t="shared" si="41"/>
        <v>0</v>
      </c>
      <c r="L202" s="202">
        <f t="shared" si="41"/>
        <v>0</v>
      </c>
      <c r="M202" s="202">
        <f t="shared" si="41"/>
        <v>0</v>
      </c>
      <c r="N202" s="202">
        <f t="shared" si="41"/>
        <v>0</v>
      </c>
      <c r="O202" s="202">
        <f t="shared" si="41"/>
        <v>0</v>
      </c>
      <c r="P202" s="202">
        <f t="shared" si="41"/>
        <v>0</v>
      </c>
      <c r="Q202" s="202">
        <f t="shared" si="41"/>
        <v>0</v>
      </c>
    </row>
    <row r="203" spans="1:17" x14ac:dyDescent="0.25">
      <c r="A203" s="76" t="s">
        <v>81</v>
      </c>
      <c r="B203" s="202">
        <f t="shared" ref="B203:Q203" si="42">IF(B$115=0,0,B$115/B$112)</f>
        <v>0</v>
      </c>
      <c r="C203" s="202">
        <f t="shared" si="42"/>
        <v>0</v>
      </c>
      <c r="D203" s="202">
        <f t="shared" si="42"/>
        <v>0</v>
      </c>
      <c r="E203" s="202">
        <f t="shared" si="42"/>
        <v>0</v>
      </c>
      <c r="F203" s="202">
        <f t="shared" si="42"/>
        <v>0</v>
      </c>
      <c r="G203" s="202">
        <f t="shared" si="42"/>
        <v>0</v>
      </c>
      <c r="H203" s="202">
        <f t="shared" si="42"/>
        <v>0</v>
      </c>
      <c r="I203" s="202">
        <f t="shared" si="42"/>
        <v>0</v>
      </c>
      <c r="J203" s="202">
        <f t="shared" si="42"/>
        <v>0</v>
      </c>
      <c r="K203" s="202">
        <f t="shared" si="42"/>
        <v>0</v>
      </c>
      <c r="L203" s="202">
        <f t="shared" si="42"/>
        <v>0</v>
      </c>
      <c r="M203" s="202">
        <f t="shared" si="42"/>
        <v>0</v>
      </c>
      <c r="N203" s="202">
        <f t="shared" si="42"/>
        <v>0</v>
      </c>
      <c r="O203" s="202">
        <f t="shared" si="42"/>
        <v>0</v>
      </c>
      <c r="P203" s="202">
        <f t="shared" si="42"/>
        <v>0</v>
      </c>
      <c r="Q203" s="202">
        <f t="shared" si="42"/>
        <v>0</v>
      </c>
    </row>
    <row r="204" spans="1:17" x14ac:dyDescent="0.25">
      <c r="A204" s="76" t="s">
        <v>80</v>
      </c>
      <c r="B204" s="202">
        <f t="shared" ref="B204:Q204" si="43">IF(B$116=0,0,B$116/B$112)</f>
        <v>0</v>
      </c>
      <c r="C204" s="202">
        <f t="shared" si="43"/>
        <v>0</v>
      </c>
      <c r="D204" s="202">
        <f t="shared" si="43"/>
        <v>0</v>
      </c>
      <c r="E204" s="202">
        <f t="shared" si="43"/>
        <v>0</v>
      </c>
      <c r="F204" s="202">
        <f t="shared" si="43"/>
        <v>0</v>
      </c>
      <c r="G204" s="202">
        <f t="shared" si="43"/>
        <v>0</v>
      </c>
      <c r="H204" s="202">
        <f t="shared" si="43"/>
        <v>0</v>
      </c>
      <c r="I204" s="202">
        <f t="shared" si="43"/>
        <v>0</v>
      </c>
      <c r="J204" s="202">
        <f t="shared" si="43"/>
        <v>0</v>
      </c>
      <c r="K204" s="202">
        <f t="shared" si="43"/>
        <v>0</v>
      </c>
      <c r="L204" s="202">
        <f t="shared" si="43"/>
        <v>0</v>
      </c>
      <c r="M204" s="202">
        <f t="shared" si="43"/>
        <v>0</v>
      </c>
      <c r="N204" s="202">
        <f t="shared" si="43"/>
        <v>0</v>
      </c>
      <c r="O204" s="202">
        <f t="shared" si="43"/>
        <v>0</v>
      </c>
      <c r="P204" s="202">
        <f t="shared" si="43"/>
        <v>0</v>
      </c>
      <c r="Q204" s="202">
        <f t="shared" si="43"/>
        <v>0</v>
      </c>
    </row>
    <row r="205" spans="1:17" x14ac:dyDescent="0.25">
      <c r="A205" s="129" t="s">
        <v>79</v>
      </c>
      <c r="B205" s="201">
        <f t="shared" ref="B205:Q205" si="44">IF(B$117=0,0,B$117/B$112)</f>
        <v>0</v>
      </c>
      <c r="C205" s="201">
        <f t="shared" si="44"/>
        <v>0</v>
      </c>
      <c r="D205" s="201">
        <f t="shared" si="44"/>
        <v>0</v>
      </c>
      <c r="E205" s="201">
        <f t="shared" si="44"/>
        <v>0</v>
      </c>
      <c r="F205" s="201">
        <f t="shared" si="44"/>
        <v>0</v>
      </c>
      <c r="G205" s="201">
        <f t="shared" si="44"/>
        <v>0</v>
      </c>
      <c r="H205" s="201">
        <f t="shared" si="44"/>
        <v>0</v>
      </c>
      <c r="I205" s="201">
        <f t="shared" si="44"/>
        <v>0</v>
      </c>
      <c r="J205" s="201">
        <f t="shared" si="44"/>
        <v>0</v>
      </c>
      <c r="K205" s="201">
        <f t="shared" si="44"/>
        <v>0</v>
      </c>
      <c r="L205" s="201">
        <f t="shared" si="44"/>
        <v>0</v>
      </c>
      <c r="M205" s="201">
        <f t="shared" si="44"/>
        <v>0</v>
      </c>
      <c r="N205" s="201">
        <f t="shared" si="44"/>
        <v>0</v>
      </c>
      <c r="O205" s="201">
        <f t="shared" si="44"/>
        <v>0</v>
      </c>
      <c r="P205" s="201">
        <f t="shared" si="44"/>
        <v>0</v>
      </c>
      <c r="Q205" s="201">
        <f t="shared" si="44"/>
        <v>0</v>
      </c>
    </row>
    <row r="206" spans="1:17" x14ac:dyDescent="0.25">
      <c r="A206" s="127" t="s">
        <v>146</v>
      </c>
      <c r="B206" s="200">
        <f t="shared" ref="B206:Q206" si="45">IF(B$122=0,0,B$122/B$112)</f>
        <v>0</v>
      </c>
      <c r="C206" s="200">
        <f t="shared" si="45"/>
        <v>0</v>
      </c>
      <c r="D206" s="200">
        <f t="shared" si="45"/>
        <v>0</v>
      </c>
      <c r="E206" s="200">
        <f t="shared" si="45"/>
        <v>0</v>
      </c>
      <c r="F206" s="200">
        <f t="shared" si="45"/>
        <v>0</v>
      </c>
      <c r="G206" s="200">
        <f t="shared" si="45"/>
        <v>0</v>
      </c>
      <c r="H206" s="200">
        <f t="shared" si="45"/>
        <v>0</v>
      </c>
      <c r="I206" s="200">
        <f t="shared" si="45"/>
        <v>0</v>
      </c>
      <c r="J206" s="200">
        <f t="shared" si="45"/>
        <v>0</v>
      </c>
      <c r="K206" s="200">
        <f t="shared" si="45"/>
        <v>0</v>
      </c>
      <c r="L206" s="200">
        <f t="shared" si="45"/>
        <v>0</v>
      </c>
      <c r="M206" s="200">
        <f t="shared" si="45"/>
        <v>0</v>
      </c>
      <c r="N206" s="200">
        <f t="shared" si="45"/>
        <v>0</v>
      </c>
      <c r="O206" s="200">
        <f t="shared" si="45"/>
        <v>0</v>
      </c>
      <c r="P206" s="200">
        <f t="shared" si="45"/>
        <v>0</v>
      </c>
      <c r="Q206" s="200">
        <f t="shared" si="45"/>
        <v>0</v>
      </c>
    </row>
    <row r="207" spans="1:17" x14ac:dyDescent="0.25">
      <c r="A207" s="142" t="s">
        <v>159</v>
      </c>
      <c r="B207" s="199">
        <f t="shared" ref="B207:Q207" si="46">IF(B$123=0,0,B$123/B$112)</f>
        <v>0</v>
      </c>
      <c r="C207" s="199">
        <f t="shared" si="46"/>
        <v>0</v>
      </c>
      <c r="D207" s="199">
        <f t="shared" si="46"/>
        <v>0</v>
      </c>
      <c r="E207" s="199">
        <f t="shared" si="46"/>
        <v>0</v>
      </c>
      <c r="F207" s="199">
        <f t="shared" si="46"/>
        <v>0</v>
      </c>
      <c r="G207" s="199">
        <f t="shared" si="46"/>
        <v>0</v>
      </c>
      <c r="H207" s="199">
        <f t="shared" si="46"/>
        <v>0</v>
      </c>
      <c r="I207" s="199">
        <f t="shared" si="46"/>
        <v>0</v>
      </c>
      <c r="J207" s="199">
        <f t="shared" si="46"/>
        <v>0</v>
      </c>
      <c r="K207" s="199">
        <f t="shared" si="46"/>
        <v>0</v>
      </c>
      <c r="L207" s="199">
        <f t="shared" si="46"/>
        <v>0</v>
      </c>
      <c r="M207" s="199">
        <f t="shared" si="46"/>
        <v>0</v>
      </c>
      <c r="N207" s="199">
        <f t="shared" si="46"/>
        <v>0</v>
      </c>
      <c r="O207" s="199">
        <f t="shared" si="46"/>
        <v>0</v>
      </c>
      <c r="P207" s="199">
        <f t="shared" si="46"/>
        <v>0</v>
      </c>
      <c r="Q207" s="199">
        <f t="shared" si="46"/>
        <v>0</v>
      </c>
    </row>
    <row r="208" spans="1:17" x14ac:dyDescent="0.25">
      <c r="A208" s="142" t="s">
        <v>158</v>
      </c>
      <c r="B208" s="199">
        <f t="shared" ref="B208:Q208" si="47">IF(B$129=0,0,B$129/B$112)</f>
        <v>0</v>
      </c>
      <c r="C208" s="199">
        <f t="shared" si="47"/>
        <v>0</v>
      </c>
      <c r="D208" s="199">
        <f t="shared" si="47"/>
        <v>0</v>
      </c>
      <c r="E208" s="199">
        <f t="shared" si="47"/>
        <v>0</v>
      </c>
      <c r="F208" s="199">
        <f t="shared" si="47"/>
        <v>0</v>
      </c>
      <c r="G208" s="199">
        <f t="shared" si="47"/>
        <v>0</v>
      </c>
      <c r="H208" s="199">
        <f t="shared" si="47"/>
        <v>0</v>
      </c>
      <c r="I208" s="199">
        <f t="shared" si="47"/>
        <v>0</v>
      </c>
      <c r="J208" s="199">
        <f t="shared" si="47"/>
        <v>0</v>
      </c>
      <c r="K208" s="199">
        <f t="shared" si="47"/>
        <v>0</v>
      </c>
      <c r="L208" s="199">
        <f t="shared" si="47"/>
        <v>0</v>
      </c>
      <c r="M208" s="199">
        <f t="shared" si="47"/>
        <v>0</v>
      </c>
      <c r="N208" s="199">
        <f t="shared" si="47"/>
        <v>0</v>
      </c>
      <c r="O208" s="199">
        <f t="shared" si="47"/>
        <v>0</v>
      </c>
      <c r="P208" s="199">
        <f t="shared" si="47"/>
        <v>0</v>
      </c>
      <c r="Q208" s="199">
        <f t="shared" si="47"/>
        <v>0</v>
      </c>
    </row>
    <row r="209" spans="1:17" x14ac:dyDescent="0.25">
      <c r="A209" s="127" t="s">
        <v>145</v>
      </c>
      <c r="B209" s="200">
        <f t="shared" ref="B209:Q209" si="48">IF(B$130=0,0,B$130/B$112)</f>
        <v>0</v>
      </c>
      <c r="C209" s="200">
        <f t="shared" si="48"/>
        <v>0</v>
      </c>
      <c r="D209" s="200">
        <f t="shared" si="48"/>
        <v>0</v>
      </c>
      <c r="E209" s="200">
        <f t="shared" si="48"/>
        <v>0</v>
      </c>
      <c r="F209" s="200">
        <f t="shared" si="48"/>
        <v>0</v>
      </c>
      <c r="G209" s="200">
        <f t="shared" si="48"/>
        <v>0</v>
      </c>
      <c r="H209" s="200">
        <f t="shared" si="48"/>
        <v>0</v>
      </c>
      <c r="I209" s="200">
        <f t="shared" si="48"/>
        <v>0</v>
      </c>
      <c r="J209" s="200">
        <f t="shared" si="48"/>
        <v>0</v>
      </c>
      <c r="K209" s="200">
        <f t="shared" si="48"/>
        <v>0</v>
      </c>
      <c r="L209" s="200">
        <f t="shared" si="48"/>
        <v>0</v>
      </c>
      <c r="M209" s="200">
        <f t="shared" si="48"/>
        <v>0</v>
      </c>
      <c r="N209" s="200">
        <f t="shared" si="48"/>
        <v>0</v>
      </c>
      <c r="O209" s="200">
        <f t="shared" si="48"/>
        <v>0</v>
      </c>
      <c r="P209" s="200">
        <f t="shared" si="48"/>
        <v>0</v>
      </c>
      <c r="Q209" s="200">
        <f t="shared" si="48"/>
        <v>0</v>
      </c>
    </row>
    <row r="210" spans="1:17" x14ac:dyDescent="0.25">
      <c r="A210" s="142" t="s">
        <v>157</v>
      </c>
      <c r="B210" s="199">
        <f t="shared" ref="B210:Q210" si="49">IF(B$131=0,0,B$131/B$112)</f>
        <v>0</v>
      </c>
      <c r="C210" s="199">
        <f t="shared" si="49"/>
        <v>0</v>
      </c>
      <c r="D210" s="199">
        <f t="shared" si="49"/>
        <v>0</v>
      </c>
      <c r="E210" s="199">
        <f t="shared" si="49"/>
        <v>0</v>
      </c>
      <c r="F210" s="199">
        <f t="shared" si="49"/>
        <v>0</v>
      </c>
      <c r="G210" s="199">
        <f t="shared" si="49"/>
        <v>0</v>
      </c>
      <c r="H210" s="199">
        <f t="shared" si="49"/>
        <v>0</v>
      </c>
      <c r="I210" s="199">
        <f t="shared" si="49"/>
        <v>0</v>
      </c>
      <c r="J210" s="199">
        <f t="shared" si="49"/>
        <v>0</v>
      </c>
      <c r="K210" s="199">
        <f t="shared" si="49"/>
        <v>0</v>
      </c>
      <c r="L210" s="199">
        <f t="shared" si="49"/>
        <v>0</v>
      </c>
      <c r="M210" s="199">
        <f t="shared" si="49"/>
        <v>0</v>
      </c>
      <c r="N210" s="199">
        <f t="shared" si="49"/>
        <v>0</v>
      </c>
      <c r="O210" s="199">
        <f t="shared" si="49"/>
        <v>0</v>
      </c>
      <c r="P210" s="199">
        <f t="shared" si="49"/>
        <v>0</v>
      </c>
      <c r="Q210" s="199">
        <f t="shared" si="49"/>
        <v>0</v>
      </c>
    </row>
    <row r="211" spans="1:17" x14ac:dyDescent="0.25">
      <c r="A211" s="142" t="s">
        <v>156</v>
      </c>
      <c r="B211" s="199">
        <f t="shared" ref="B211:Q211" si="50">IF(B$136=0,0,B$136/B$112)</f>
        <v>0</v>
      </c>
      <c r="C211" s="199">
        <f t="shared" si="50"/>
        <v>0</v>
      </c>
      <c r="D211" s="199">
        <f t="shared" si="50"/>
        <v>0</v>
      </c>
      <c r="E211" s="199">
        <f t="shared" si="50"/>
        <v>0</v>
      </c>
      <c r="F211" s="199">
        <f t="shared" si="50"/>
        <v>0</v>
      </c>
      <c r="G211" s="199">
        <f t="shared" si="50"/>
        <v>0</v>
      </c>
      <c r="H211" s="199">
        <f t="shared" si="50"/>
        <v>0</v>
      </c>
      <c r="I211" s="199">
        <f t="shared" si="50"/>
        <v>0</v>
      </c>
      <c r="J211" s="199">
        <f t="shared" si="50"/>
        <v>0</v>
      </c>
      <c r="K211" s="199">
        <f t="shared" si="50"/>
        <v>0</v>
      </c>
      <c r="L211" s="199">
        <f t="shared" si="50"/>
        <v>0</v>
      </c>
      <c r="M211" s="199">
        <f t="shared" si="50"/>
        <v>0</v>
      </c>
      <c r="N211" s="199">
        <f t="shared" si="50"/>
        <v>0</v>
      </c>
      <c r="O211" s="199">
        <f t="shared" si="50"/>
        <v>0</v>
      </c>
      <c r="P211" s="199">
        <f t="shared" si="50"/>
        <v>0</v>
      </c>
      <c r="Q211" s="199">
        <f t="shared" si="50"/>
        <v>0</v>
      </c>
    </row>
    <row r="212" spans="1:17" x14ac:dyDescent="0.25">
      <c r="A212" s="127" t="s">
        <v>144</v>
      </c>
      <c r="B212" s="200">
        <f t="shared" ref="B212:Q212" si="51">IF(B$137=0,0,B$137/B$112)</f>
        <v>0</v>
      </c>
      <c r="C212" s="200">
        <f t="shared" si="51"/>
        <v>0</v>
      </c>
      <c r="D212" s="200">
        <f t="shared" si="51"/>
        <v>0</v>
      </c>
      <c r="E212" s="200">
        <f t="shared" si="51"/>
        <v>0</v>
      </c>
      <c r="F212" s="200">
        <f t="shared" si="51"/>
        <v>0</v>
      </c>
      <c r="G212" s="200">
        <f t="shared" si="51"/>
        <v>0</v>
      </c>
      <c r="H212" s="200">
        <f t="shared" si="51"/>
        <v>0</v>
      </c>
      <c r="I212" s="200">
        <f t="shared" si="51"/>
        <v>0</v>
      </c>
      <c r="J212" s="200">
        <f t="shared" si="51"/>
        <v>0</v>
      </c>
      <c r="K212" s="200">
        <f t="shared" si="51"/>
        <v>0</v>
      </c>
      <c r="L212" s="200">
        <f t="shared" si="51"/>
        <v>0</v>
      </c>
      <c r="M212" s="200">
        <f t="shared" si="51"/>
        <v>0</v>
      </c>
      <c r="N212" s="200">
        <f t="shared" si="51"/>
        <v>0</v>
      </c>
      <c r="O212" s="200">
        <f t="shared" si="51"/>
        <v>0</v>
      </c>
      <c r="P212" s="200">
        <f t="shared" si="51"/>
        <v>0</v>
      </c>
      <c r="Q212" s="200">
        <f t="shared" si="51"/>
        <v>0</v>
      </c>
    </row>
    <row r="213" spans="1:17" x14ac:dyDescent="0.25">
      <c r="A213" s="142" t="s">
        <v>155</v>
      </c>
      <c r="B213" s="199">
        <f t="shared" ref="B213:Q213" si="52">IF(B$138=0,0,B$138/B$112)</f>
        <v>0</v>
      </c>
      <c r="C213" s="199">
        <f t="shared" si="52"/>
        <v>0</v>
      </c>
      <c r="D213" s="199">
        <f t="shared" si="52"/>
        <v>0</v>
      </c>
      <c r="E213" s="199">
        <f t="shared" si="52"/>
        <v>0</v>
      </c>
      <c r="F213" s="199">
        <f t="shared" si="52"/>
        <v>0</v>
      </c>
      <c r="G213" s="199">
        <f t="shared" si="52"/>
        <v>0</v>
      </c>
      <c r="H213" s="199">
        <f t="shared" si="52"/>
        <v>0</v>
      </c>
      <c r="I213" s="199">
        <f t="shared" si="52"/>
        <v>0</v>
      </c>
      <c r="J213" s="199">
        <f t="shared" si="52"/>
        <v>0</v>
      </c>
      <c r="K213" s="199">
        <f t="shared" si="52"/>
        <v>0</v>
      </c>
      <c r="L213" s="199">
        <f t="shared" si="52"/>
        <v>0</v>
      </c>
      <c r="M213" s="199">
        <f t="shared" si="52"/>
        <v>0</v>
      </c>
      <c r="N213" s="199">
        <f t="shared" si="52"/>
        <v>0</v>
      </c>
      <c r="O213" s="199">
        <f t="shared" si="52"/>
        <v>0</v>
      </c>
      <c r="P213" s="199">
        <f t="shared" si="52"/>
        <v>0</v>
      </c>
      <c r="Q213" s="199">
        <f t="shared" si="52"/>
        <v>0</v>
      </c>
    </row>
    <row r="214" spans="1:17" x14ac:dyDescent="0.25">
      <c r="A214" s="142" t="s">
        <v>154</v>
      </c>
      <c r="B214" s="199">
        <f t="shared" ref="B214:Q214" si="53">IF(B$142=0,0,B$142/B$112)</f>
        <v>0</v>
      </c>
      <c r="C214" s="199">
        <f t="shared" si="53"/>
        <v>0</v>
      </c>
      <c r="D214" s="199">
        <f t="shared" si="53"/>
        <v>0</v>
      </c>
      <c r="E214" s="199">
        <f t="shared" si="53"/>
        <v>0</v>
      </c>
      <c r="F214" s="199">
        <f t="shared" si="53"/>
        <v>0</v>
      </c>
      <c r="G214" s="199">
        <f t="shared" si="53"/>
        <v>0</v>
      </c>
      <c r="H214" s="199">
        <f t="shared" si="53"/>
        <v>0</v>
      </c>
      <c r="I214" s="199">
        <f t="shared" si="53"/>
        <v>0</v>
      </c>
      <c r="J214" s="199">
        <f t="shared" si="53"/>
        <v>0</v>
      </c>
      <c r="K214" s="199">
        <f t="shared" si="53"/>
        <v>0</v>
      </c>
      <c r="L214" s="199">
        <f t="shared" si="53"/>
        <v>0</v>
      </c>
      <c r="M214" s="199">
        <f t="shared" si="53"/>
        <v>0</v>
      </c>
      <c r="N214" s="199">
        <f t="shared" si="53"/>
        <v>0</v>
      </c>
      <c r="O214" s="199">
        <f t="shared" si="53"/>
        <v>0</v>
      </c>
      <c r="P214" s="199">
        <f t="shared" si="53"/>
        <v>0</v>
      </c>
      <c r="Q214" s="199">
        <f t="shared" si="53"/>
        <v>0</v>
      </c>
    </row>
    <row r="215" spans="1:17" x14ac:dyDescent="0.25">
      <c r="A215" s="142" t="s">
        <v>153</v>
      </c>
      <c r="B215" s="199">
        <f t="shared" ref="B215:Q215" si="54">IF(B$153=0,0,B$153/B$112)</f>
        <v>0</v>
      </c>
      <c r="C215" s="199">
        <f t="shared" si="54"/>
        <v>0</v>
      </c>
      <c r="D215" s="199">
        <f t="shared" si="54"/>
        <v>0</v>
      </c>
      <c r="E215" s="199">
        <f t="shared" si="54"/>
        <v>0</v>
      </c>
      <c r="F215" s="199">
        <f t="shared" si="54"/>
        <v>0</v>
      </c>
      <c r="G215" s="199">
        <f t="shared" si="54"/>
        <v>0</v>
      </c>
      <c r="H215" s="199">
        <f t="shared" si="54"/>
        <v>0</v>
      </c>
      <c r="I215" s="199">
        <f t="shared" si="54"/>
        <v>0</v>
      </c>
      <c r="J215" s="199">
        <f t="shared" si="54"/>
        <v>0</v>
      </c>
      <c r="K215" s="199">
        <f t="shared" si="54"/>
        <v>0</v>
      </c>
      <c r="L215" s="199">
        <f t="shared" si="54"/>
        <v>0</v>
      </c>
      <c r="M215" s="199">
        <f t="shared" si="54"/>
        <v>0</v>
      </c>
      <c r="N215" s="199">
        <f t="shared" si="54"/>
        <v>0</v>
      </c>
      <c r="O215" s="199">
        <f t="shared" si="54"/>
        <v>0</v>
      </c>
      <c r="P215" s="199">
        <f t="shared" si="54"/>
        <v>0</v>
      </c>
      <c r="Q215" s="199">
        <f t="shared" si="54"/>
        <v>0</v>
      </c>
    </row>
    <row r="216" spans="1:17" x14ac:dyDescent="0.25">
      <c r="A216" s="177" t="s">
        <v>98</v>
      </c>
      <c r="B216" s="209">
        <f t="shared" ref="B216:Q216" si="55">IF(B$154=0,0,B$154/B$112)</f>
        <v>0</v>
      </c>
      <c r="C216" s="209">
        <f t="shared" si="55"/>
        <v>0</v>
      </c>
      <c r="D216" s="209">
        <f t="shared" si="55"/>
        <v>0</v>
      </c>
      <c r="E216" s="209">
        <f t="shared" si="55"/>
        <v>0</v>
      </c>
      <c r="F216" s="209">
        <f t="shared" si="55"/>
        <v>0</v>
      </c>
      <c r="G216" s="209">
        <f t="shared" si="55"/>
        <v>0</v>
      </c>
      <c r="H216" s="209">
        <f t="shared" si="55"/>
        <v>0</v>
      </c>
      <c r="I216" s="209">
        <f t="shared" si="55"/>
        <v>0</v>
      </c>
      <c r="J216" s="209">
        <f t="shared" si="55"/>
        <v>0</v>
      </c>
      <c r="K216" s="209">
        <f t="shared" si="55"/>
        <v>0</v>
      </c>
      <c r="L216" s="209">
        <f t="shared" si="55"/>
        <v>0</v>
      </c>
      <c r="M216" s="209">
        <f t="shared" si="55"/>
        <v>0</v>
      </c>
      <c r="N216" s="209">
        <f t="shared" si="55"/>
        <v>0</v>
      </c>
      <c r="O216" s="209">
        <f t="shared" si="55"/>
        <v>0</v>
      </c>
      <c r="P216" s="209">
        <f t="shared" si="55"/>
        <v>0</v>
      </c>
      <c r="Q216" s="209">
        <f t="shared" si="55"/>
        <v>0</v>
      </c>
    </row>
    <row r="217" spans="1:17" x14ac:dyDescent="0.25">
      <c r="A217" s="164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</row>
    <row r="218" spans="1:17" ht="12.75" x14ac:dyDescent="0.25">
      <c r="A218" s="137" t="s">
        <v>133</v>
      </c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</row>
    <row r="219" spans="1:17" x14ac:dyDescent="0.25">
      <c r="A219" s="164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</row>
    <row r="220" spans="1:17" x14ac:dyDescent="0.25">
      <c r="A220" s="78" t="s">
        <v>44</v>
      </c>
      <c r="B220" s="133">
        <f>IF(B$5=0,0,B$5/NFM_fec!B$5)</f>
        <v>0</v>
      </c>
      <c r="C220" s="133">
        <f>IF(C$5=0,0,C$5/NFM_fec!C$5)</f>
        <v>0</v>
      </c>
      <c r="D220" s="133">
        <f>IF(D$5=0,0,D$5/NFM_fec!D$5)</f>
        <v>0</v>
      </c>
      <c r="E220" s="133">
        <f>IF(E$5=0,0,E$5/NFM_fec!E$5)</f>
        <v>0</v>
      </c>
      <c r="F220" s="133">
        <f>IF(F$5=0,0,F$5/NFM_fec!F$5)</f>
        <v>0</v>
      </c>
      <c r="G220" s="133">
        <f>IF(G$5=0,0,G$5/NFM_fec!G$5)</f>
        <v>0</v>
      </c>
      <c r="H220" s="133">
        <f>IF(H$5=0,0,H$5/NFM_fec!H$5)</f>
        <v>0</v>
      </c>
      <c r="I220" s="133">
        <f>IF(I$5=0,0,I$5/NFM_fec!I$5)</f>
        <v>0</v>
      </c>
      <c r="J220" s="133">
        <f>IF(J$5=0,0,J$5/NFM_fec!J$5)</f>
        <v>0</v>
      </c>
      <c r="K220" s="133">
        <f>IF(K$5=0,0,K$5/NFM_fec!K$5)</f>
        <v>0</v>
      </c>
      <c r="L220" s="133">
        <f>IF(L$5=0,0,L$5/NFM_fec!L$5)</f>
        <v>0</v>
      </c>
      <c r="M220" s="133">
        <f>IF(M$5=0,0,M$5/NFM_fec!M$5)</f>
        <v>0</v>
      </c>
      <c r="N220" s="133">
        <f>IF(N$5=0,0,N$5/NFM_fec!N$5)</f>
        <v>0</v>
      </c>
      <c r="O220" s="133">
        <f>IF(O$5=0,0,O$5/NFM_fec!O$5)</f>
        <v>0</v>
      </c>
      <c r="P220" s="133">
        <f>IF(P$5=0,0,P$5/NFM_fec!P$5)</f>
        <v>0</v>
      </c>
      <c r="Q220" s="133">
        <f>IF(Q$5=0,0,Q$5/NFM_fec!Q$5)</f>
        <v>0</v>
      </c>
    </row>
    <row r="221" spans="1:17" x14ac:dyDescent="0.25">
      <c r="A221" s="132" t="s">
        <v>83</v>
      </c>
      <c r="B221" s="131">
        <f>IF(B$6=0,0,B$6/NFM_fec!B$6)</f>
        <v>0</v>
      </c>
      <c r="C221" s="131">
        <f>IF(C$6=0,0,C$6/NFM_fec!C$6)</f>
        <v>0</v>
      </c>
      <c r="D221" s="131">
        <f>IF(D$6=0,0,D$6/NFM_fec!D$6)</f>
        <v>0</v>
      </c>
      <c r="E221" s="131">
        <f>IF(E$6=0,0,E$6/NFM_fec!E$6)</f>
        <v>0</v>
      </c>
      <c r="F221" s="131">
        <f>IF(F$6=0,0,F$6/NFM_fec!F$6)</f>
        <v>0</v>
      </c>
      <c r="G221" s="131">
        <f>IF(G$6=0,0,G$6/NFM_fec!G$6)</f>
        <v>0</v>
      </c>
      <c r="H221" s="131">
        <f>IF(H$6=0,0,H$6/NFM_fec!H$6)</f>
        <v>0</v>
      </c>
      <c r="I221" s="131">
        <f>IF(I$6=0,0,I$6/NFM_fec!I$6)</f>
        <v>0</v>
      </c>
      <c r="J221" s="131">
        <f>IF(J$6=0,0,J$6/NFM_fec!J$6)</f>
        <v>0</v>
      </c>
      <c r="K221" s="131">
        <f>IF(K$6=0,0,K$6/NFM_fec!K$6)</f>
        <v>0</v>
      </c>
      <c r="L221" s="131">
        <f>IF(L$6=0,0,L$6/NFM_fec!L$6)</f>
        <v>0</v>
      </c>
      <c r="M221" s="131">
        <f>IF(M$6=0,0,M$6/NFM_fec!M$6)</f>
        <v>0</v>
      </c>
      <c r="N221" s="131">
        <f>IF(N$6=0,0,N$6/NFM_fec!N$6)</f>
        <v>0</v>
      </c>
      <c r="O221" s="131">
        <f>IF(O$6=0,0,O$6/NFM_fec!O$6)</f>
        <v>0</v>
      </c>
      <c r="P221" s="131">
        <f>IF(P$6=0,0,P$6/NFM_fec!P$6)</f>
        <v>0</v>
      </c>
      <c r="Q221" s="131">
        <f>IF(Q$6=0,0,Q$6/NFM_fec!Q$6)</f>
        <v>0</v>
      </c>
    </row>
    <row r="222" spans="1:17" x14ac:dyDescent="0.25">
      <c r="A222" s="76" t="s">
        <v>82</v>
      </c>
      <c r="B222" s="130">
        <f>IF(B$7=0,0,B$7/NFM_fec!B$7)</f>
        <v>0</v>
      </c>
      <c r="C222" s="130">
        <f>IF(C$7=0,0,C$7/NFM_fec!C$7)</f>
        <v>0</v>
      </c>
      <c r="D222" s="130">
        <f>IF(D$7=0,0,D$7/NFM_fec!D$7)</f>
        <v>0</v>
      </c>
      <c r="E222" s="130">
        <f>IF(E$7=0,0,E$7/NFM_fec!E$7)</f>
        <v>0</v>
      </c>
      <c r="F222" s="130">
        <f>IF(F$7=0,0,F$7/NFM_fec!F$7)</f>
        <v>0</v>
      </c>
      <c r="G222" s="130">
        <f>IF(G$7=0,0,G$7/NFM_fec!G$7)</f>
        <v>0</v>
      </c>
      <c r="H222" s="130">
        <f>IF(H$7=0,0,H$7/NFM_fec!H$7)</f>
        <v>0</v>
      </c>
      <c r="I222" s="130">
        <f>IF(I$7=0,0,I$7/NFM_fec!I$7)</f>
        <v>0</v>
      </c>
      <c r="J222" s="130">
        <f>IF(J$7=0,0,J$7/NFM_fec!J$7)</f>
        <v>0</v>
      </c>
      <c r="K222" s="130">
        <f>IF(K$7=0,0,K$7/NFM_fec!K$7)</f>
        <v>0</v>
      </c>
      <c r="L222" s="130">
        <f>IF(L$7=0,0,L$7/NFM_fec!L$7)</f>
        <v>0</v>
      </c>
      <c r="M222" s="130">
        <f>IF(M$7=0,0,M$7/NFM_fec!M$7)</f>
        <v>0</v>
      </c>
      <c r="N222" s="130">
        <f>IF(N$7=0,0,N$7/NFM_fec!N$7)</f>
        <v>0</v>
      </c>
      <c r="O222" s="130">
        <f>IF(O$7=0,0,O$7/NFM_fec!O$7)</f>
        <v>0</v>
      </c>
      <c r="P222" s="130">
        <f>IF(P$7=0,0,P$7/NFM_fec!P$7)</f>
        <v>0</v>
      </c>
      <c r="Q222" s="130">
        <f>IF(Q$7=0,0,Q$7/NFM_fec!Q$7)</f>
        <v>0</v>
      </c>
    </row>
    <row r="223" spans="1:17" x14ac:dyDescent="0.25">
      <c r="A223" s="76" t="s">
        <v>81</v>
      </c>
      <c r="B223" s="130">
        <f>IF(B$8=0,0,B$8/NFM_fec!B$8)</f>
        <v>0</v>
      </c>
      <c r="C223" s="130">
        <f>IF(C$8=0,0,C$8/NFM_fec!C$8)</f>
        <v>0</v>
      </c>
      <c r="D223" s="130">
        <f>IF(D$8=0,0,D$8/NFM_fec!D$8)</f>
        <v>0</v>
      </c>
      <c r="E223" s="130">
        <f>IF(E$8=0,0,E$8/NFM_fec!E$8)</f>
        <v>0</v>
      </c>
      <c r="F223" s="130">
        <f>IF(F$8=0,0,F$8/NFM_fec!F$8)</f>
        <v>0</v>
      </c>
      <c r="G223" s="130">
        <f>IF(G$8=0,0,G$8/NFM_fec!G$8)</f>
        <v>0</v>
      </c>
      <c r="H223" s="130">
        <f>IF(H$8=0,0,H$8/NFM_fec!H$8)</f>
        <v>0</v>
      </c>
      <c r="I223" s="130">
        <f>IF(I$8=0,0,I$8/NFM_fec!I$8)</f>
        <v>0</v>
      </c>
      <c r="J223" s="130">
        <f>IF(J$8=0,0,J$8/NFM_fec!J$8)</f>
        <v>0</v>
      </c>
      <c r="K223" s="130">
        <f>IF(K$8=0,0,K$8/NFM_fec!K$8)</f>
        <v>0</v>
      </c>
      <c r="L223" s="130">
        <f>IF(L$8=0,0,L$8/NFM_fec!L$8)</f>
        <v>0</v>
      </c>
      <c r="M223" s="130">
        <f>IF(M$8=0,0,M$8/NFM_fec!M$8)</f>
        <v>0</v>
      </c>
      <c r="N223" s="130">
        <f>IF(N$8=0,0,N$8/NFM_fec!N$8)</f>
        <v>0</v>
      </c>
      <c r="O223" s="130">
        <f>IF(O$8=0,0,O$8/NFM_fec!O$8)</f>
        <v>0</v>
      </c>
      <c r="P223" s="130">
        <f>IF(P$8=0,0,P$8/NFM_fec!P$8)</f>
        <v>0</v>
      </c>
      <c r="Q223" s="130">
        <f>IF(Q$8=0,0,Q$8/NFM_fec!Q$8)</f>
        <v>0</v>
      </c>
    </row>
    <row r="224" spans="1:17" x14ac:dyDescent="0.25">
      <c r="A224" s="76" t="s">
        <v>80</v>
      </c>
      <c r="B224" s="130">
        <f>IF(B$9=0,0,B$9/NFM_fec!B$9)</f>
        <v>0</v>
      </c>
      <c r="C224" s="130">
        <f>IF(C$9=0,0,C$9/NFM_fec!C$9)</f>
        <v>0</v>
      </c>
      <c r="D224" s="130">
        <f>IF(D$9=0,0,D$9/NFM_fec!D$9)</f>
        <v>0</v>
      </c>
      <c r="E224" s="130">
        <f>IF(E$9=0,0,E$9/NFM_fec!E$9)</f>
        <v>0</v>
      </c>
      <c r="F224" s="130">
        <f>IF(F$9=0,0,F$9/NFM_fec!F$9)</f>
        <v>0</v>
      </c>
      <c r="G224" s="130">
        <f>IF(G$9=0,0,G$9/NFM_fec!G$9)</f>
        <v>0</v>
      </c>
      <c r="H224" s="130">
        <f>IF(H$9=0,0,H$9/NFM_fec!H$9)</f>
        <v>0</v>
      </c>
      <c r="I224" s="130">
        <f>IF(I$9=0,0,I$9/NFM_fec!I$9)</f>
        <v>0</v>
      </c>
      <c r="J224" s="130">
        <f>IF(J$9=0,0,J$9/NFM_fec!J$9)</f>
        <v>0</v>
      </c>
      <c r="K224" s="130">
        <f>IF(K$9=0,0,K$9/NFM_fec!K$9)</f>
        <v>0</v>
      </c>
      <c r="L224" s="130">
        <f>IF(L$9=0,0,L$9/NFM_fec!L$9)</f>
        <v>0</v>
      </c>
      <c r="M224" s="130">
        <f>IF(M$9=0,0,M$9/NFM_fec!M$9)</f>
        <v>0</v>
      </c>
      <c r="N224" s="130">
        <f>IF(N$9=0,0,N$9/NFM_fec!N$9)</f>
        <v>0</v>
      </c>
      <c r="O224" s="130">
        <f>IF(O$9=0,0,O$9/NFM_fec!O$9)</f>
        <v>0</v>
      </c>
      <c r="P224" s="130">
        <f>IF(P$9=0,0,P$9/NFM_fec!P$9)</f>
        <v>0</v>
      </c>
      <c r="Q224" s="130">
        <f>IF(Q$9=0,0,Q$9/NFM_fec!Q$9)</f>
        <v>0</v>
      </c>
    </row>
    <row r="225" spans="1:17" x14ac:dyDescent="0.25">
      <c r="A225" s="129" t="s">
        <v>79</v>
      </c>
      <c r="B225" s="128">
        <f>IF(B$10=0,0,B$10/NFM_fec!B$10)</f>
        <v>0</v>
      </c>
      <c r="C225" s="128">
        <f>IF(C$10=0,0,C$10/NFM_fec!C$10)</f>
        <v>0</v>
      </c>
      <c r="D225" s="128">
        <f>IF(D$10=0,0,D$10/NFM_fec!D$10)</f>
        <v>0</v>
      </c>
      <c r="E225" s="128">
        <f>IF(E$10=0,0,E$10/NFM_fec!E$10)</f>
        <v>0</v>
      </c>
      <c r="F225" s="128">
        <f>IF(F$10=0,0,F$10/NFM_fec!F$10)</f>
        <v>0</v>
      </c>
      <c r="G225" s="128">
        <f>IF(G$10=0,0,G$10/NFM_fec!G$10)</f>
        <v>0</v>
      </c>
      <c r="H225" s="128">
        <f>IF(H$10=0,0,H$10/NFM_fec!H$10)</f>
        <v>0</v>
      </c>
      <c r="I225" s="128">
        <f>IF(I$10=0,0,I$10/NFM_fec!I$10)</f>
        <v>0</v>
      </c>
      <c r="J225" s="128">
        <f>IF(J$10=0,0,J$10/NFM_fec!J$10)</f>
        <v>0</v>
      </c>
      <c r="K225" s="128">
        <f>IF(K$10=0,0,K$10/NFM_fec!K$10)</f>
        <v>0</v>
      </c>
      <c r="L225" s="128">
        <f>IF(L$10=0,0,L$10/NFM_fec!L$10)</f>
        <v>0</v>
      </c>
      <c r="M225" s="128">
        <f>IF(M$10=0,0,M$10/NFM_fec!M$10)</f>
        <v>0</v>
      </c>
      <c r="N225" s="128">
        <f>IF(N$10=0,0,N$10/NFM_fec!N$10)</f>
        <v>0</v>
      </c>
      <c r="O225" s="128">
        <f>IF(O$10=0,0,O$10/NFM_fec!O$10)</f>
        <v>0</v>
      </c>
      <c r="P225" s="128">
        <f>IF(P$10=0,0,P$10/NFM_fec!P$10)</f>
        <v>0</v>
      </c>
      <c r="Q225" s="128">
        <f>IF(Q$10=0,0,Q$10/NFM_fec!Q$10)</f>
        <v>0</v>
      </c>
    </row>
    <row r="226" spans="1:17" x14ac:dyDescent="0.25">
      <c r="A226" s="127" t="s">
        <v>152</v>
      </c>
      <c r="B226" s="126">
        <f>IF(B$15=0,0,B$15/NFM_fec!B$15)</f>
        <v>0</v>
      </c>
      <c r="C226" s="126">
        <f>IF(C$15=0,0,C$15/NFM_fec!C$15)</f>
        <v>0</v>
      </c>
      <c r="D226" s="126">
        <f>IF(D$15=0,0,D$15/NFM_fec!D$15)</f>
        <v>0</v>
      </c>
      <c r="E226" s="126">
        <f>IF(E$15=0,0,E$15/NFM_fec!E$15)</f>
        <v>0</v>
      </c>
      <c r="F226" s="126">
        <f>IF(F$15=0,0,F$15/NFM_fec!F$15)</f>
        <v>0</v>
      </c>
      <c r="G226" s="126">
        <f>IF(G$15=0,0,G$15/NFM_fec!G$15)</f>
        <v>0</v>
      </c>
      <c r="H226" s="126">
        <f>IF(H$15=0,0,H$15/NFM_fec!H$15)</f>
        <v>0</v>
      </c>
      <c r="I226" s="126">
        <f>IF(I$15=0,0,I$15/NFM_fec!I$15)</f>
        <v>0</v>
      </c>
      <c r="J226" s="126">
        <f>IF(J$15=0,0,J$15/NFM_fec!J$15)</f>
        <v>0</v>
      </c>
      <c r="K226" s="126">
        <f>IF(K$15=0,0,K$15/NFM_fec!K$15)</f>
        <v>0</v>
      </c>
      <c r="L226" s="126">
        <f>IF(L$15=0,0,L$15/NFM_fec!L$15)</f>
        <v>0</v>
      </c>
      <c r="M226" s="126">
        <f>IF(M$15=0,0,M$15/NFM_fec!M$15)</f>
        <v>0</v>
      </c>
      <c r="N226" s="126">
        <f>IF(N$15=0,0,N$15/NFM_fec!N$15)</f>
        <v>0</v>
      </c>
      <c r="O226" s="126">
        <f>IF(O$15=0,0,O$15/NFM_fec!O$15)</f>
        <v>0</v>
      </c>
      <c r="P226" s="126">
        <f>IF(P$15=0,0,P$15/NFM_fec!P$15)</f>
        <v>0</v>
      </c>
      <c r="Q226" s="126">
        <f>IF(Q$15=0,0,Q$15/NFM_fec!Q$15)</f>
        <v>0</v>
      </c>
    </row>
    <row r="227" spans="1:17" x14ac:dyDescent="0.25">
      <c r="A227" s="72" t="s">
        <v>151</v>
      </c>
      <c r="B227" s="125">
        <f>IF(B$26=0,0,B$26/NFM_fec!B$26)</f>
        <v>0</v>
      </c>
      <c r="C227" s="125">
        <f>IF(C$26=0,0,C$26/NFM_fec!C$26)</f>
        <v>0</v>
      </c>
      <c r="D227" s="125">
        <f>IF(D$26=0,0,D$26/NFM_fec!D$26)</f>
        <v>0</v>
      </c>
      <c r="E227" s="125">
        <f>IF(E$26=0,0,E$26/NFM_fec!E$26)</f>
        <v>0</v>
      </c>
      <c r="F227" s="125">
        <f>IF(F$26=0,0,F$26/NFM_fec!F$26)</f>
        <v>0</v>
      </c>
      <c r="G227" s="125">
        <f>IF(G$26=0,0,G$26/NFM_fec!G$26)</f>
        <v>0</v>
      </c>
      <c r="H227" s="125">
        <f>IF(H$26=0,0,H$26/NFM_fec!H$26)</f>
        <v>0</v>
      </c>
      <c r="I227" s="125">
        <f>IF(I$26=0,0,I$26/NFM_fec!I$26)</f>
        <v>0</v>
      </c>
      <c r="J227" s="125">
        <f>IF(J$26=0,0,J$26/NFM_fec!J$26)</f>
        <v>0</v>
      </c>
      <c r="K227" s="125">
        <f>IF(K$26=0,0,K$26/NFM_fec!K$26)</f>
        <v>0</v>
      </c>
      <c r="L227" s="125">
        <f>IF(L$26=0,0,L$26/NFM_fec!L$26)</f>
        <v>0</v>
      </c>
      <c r="M227" s="125">
        <f>IF(M$26=0,0,M$26/NFM_fec!M$26)</f>
        <v>0</v>
      </c>
      <c r="N227" s="125">
        <f>IF(N$26=0,0,N$26/NFM_fec!N$26)</f>
        <v>0</v>
      </c>
      <c r="O227" s="125">
        <f>IF(O$26=0,0,O$26/NFM_fec!O$26)</f>
        <v>0</v>
      </c>
      <c r="P227" s="125">
        <f>IF(P$26=0,0,P$26/NFM_fec!P$26)</f>
        <v>0</v>
      </c>
      <c r="Q227" s="125">
        <f>IF(Q$26=0,0,Q$26/NFM_fec!Q$26)</f>
        <v>0</v>
      </c>
    </row>
    <row r="228" spans="1:17" x14ac:dyDescent="0.25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</row>
    <row r="229" spans="1:17" x14ac:dyDescent="0.25">
      <c r="A229" s="78" t="s">
        <v>168</v>
      </c>
      <c r="B229" s="133">
        <f>IF(B$33=0,0,(B$33-B$68)/NFM_fec!B$33)</f>
        <v>0</v>
      </c>
      <c r="C229" s="133">
        <f>IF(C$33=0,0,(C$33-C$68)/NFM_fec!C$33)</f>
        <v>0</v>
      </c>
      <c r="D229" s="133">
        <f>IF(D$33=0,0,(D$33-D$68)/NFM_fec!D$33)</f>
        <v>0</v>
      </c>
      <c r="E229" s="133">
        <f>IF(E$33=0,0,(E$33-E$68)/NFM_fec!E$33)</f>
        <v>0</v>
      </c>
      <c r="F229" s="133">
        <f>IF(F$33=0,0,(F$33-F$68)/NFM_fec!F$33)</f>
        <v>0</v>
      </c>
      <c r="G229" s="133">
        <f>IF(G$33=0,0,(G$33-G$68)/NFM_fec!G$33)</f>
        <v>0</v>
      </c>
      <c r="H229" s="133">
        <f>IF(H$33=0,0,(H$33-H$68)/NFM_fec!H$33)</f>
        <v>0</v>
      </c>
      <c r="I229" s="133">
        <f>IF(I$33=0,0,(I$33-I$68)/NFM_fec!I$33)</f>
        <v>0</v>
      </c>
      <c r="J229" s="133">
        <f>IF(J$33=0,0,(J$33-J$68)/NFM_fec!J$33)</f>
        <v>0</v>
      </c>
      <c r="K229" s="133">
        <f>IF(K$33=0,0,(K$33-K$68)/NFM_fec!K$33)</f>
        <v>0</v>
      </c>
      <c r="L229" s="133">
        <f>IF(L$33=0,0,(L$33-L$68)/NFM_fec!L$33)</f>
        <v>0</v>
      </c>
      <c r="M229" s="133">
        <f>IF(M$33=0,0,(M$33-M$68)/NFM_fec!M$33)</f>
        <v>0</v>
      </c>
      <c r="N229" s="133">
        <f>IF(N$33=0,0,(N$33-N$68)/NFM_fec!N$33)</f>
        <v>0</v>
      </c>
      <c r="O229" s="133">
        <f>IF(O$33=0,0,(O$33-O$68)/NFM_fec!O$33)</f>
        <v>0</v>
      </c>
      <c r="P229" s="133">
        <f>IF(P$33=0,0,(P$33-P$68)/NFM_fec!P$33)</f>
        <v>0</v>
      </c>
      <c r="Q229" s="133">
        <f>IF(Q$33=0,0,(Q$33-Q$68)/NFM_fec!Q$33)</f>
        <v>0</v>
      </c>
    </row>
    <row r="230" spans="1:17" x14ac:dyDescent="0.25">
      <c r="A230" s="132" t="s">
        <v>83</v>
      </c>
      <c r="B230" s="131">
        <f>IF(B$34=0,0,B$34/NFM_fec!B$34)</f>
        <v>0</v>
      </c>
      <c r="C230" s="131">
        <f>IF(C$34=0,0,C$34/NFM_fec!C$34)</f>
        <v>0</v>
      </c>
      <c r="D230" s="131">
        <f>IF(D$34=0,0,D$34/NFM_fec!D$34)</f>
        <v>0</v>
      </c>
      <c r="E230" s="131">
        <f>IF(E$34=0,0,E$34/NFM_fec!E$34)</f>
        <v>0</v>
      </c>
      <c r="F230" s="131">
        <f>IF(F$34=0,0,F$34/NFM_fec!F$34)</f>
        <v>0</v>
      </c>
      <c r="G230" s="131">
        <f>IF(G$34=0,0,G$34/NFM_fec!G$34)</f>
        <v>0</v>
      </c>
      <c r="H230" s="131">
        <f>IF(H$34=0,0,H$34/NFM_fec!H$34)</f>
        <v>0</v>
      </c>
      <c r="I230" s="131">
        <f>IF(I$34=0,0,I$34/NFM_fec!I$34)</f>
        <v>0</v>
      </c>
      <c r="J230" s="131">
        <f>IF(J$34=0,0,J$34/NFM_fec!J$34)</f>
        <v>0</v>
      </c>
      <c r="K230" s="131">
        <f>IF(K$34=0,0,K$34/NFM_fec!K$34)</f>
        <v>0</v>
      </c>
      <c r="L230" s="131">
        <f>IF(L$34=0,0,L$34/NFM_fec!L$34)</f>
        <v>0</v>
      </c>
      <c r="M230" s="131">
        <f>IF(M$34=0,0,M$34/NFM_fec!M$34)</f>
        <v>0</v>
      </c>
      <c r="N230" s="131">
        <f>IF(N$34=0,0,N$34/NFM_fec!N$34)</f>
        <v>0</v>
      </c>
      <c r="O230" s="131">
        <f>IF(O$34=0,0,O$34/NFM_fec!O$34)</f>
        <v>0</v>
      </c>
      <c r="P230" s="131">
        <f>IF(P$34=0,0,P$34/NFM_fec!P$34)</f>
        <v>0</v>
      </c>
      <c r="Q230" s="131">
        <f>IF(Q$34=0,0,Q$34/NFM_fec!Q$34)</f>
        <v>0</v>
      </c>
    </row>
    <row r="231" spans="1:17" x14ac:dyDescent="0.25">
      <c r="A231" s="76" t="s">
        <v>82</v>
      </c>
      <c r="B231" s="130">
        <f>IF(B$35=0,0,B$35/NFM_fec!B$35)</f>
        <v>0</v>
      </c>
      <c r="C231" s="130">
        <f>IF(C$35=0,0,C$35/NFM_fec!C$35)</f>
        <v>0</v>
      </c>
      <c r="D231" s="130">
        <f>IF(D$35=0,0,D$35/NFM_fec!D$35)</f>
        <v>0</v>
      </c>
      <c r="E231" s="130">
        <f>IF(E$35=0,0,E$35/NFM_fec!E$35)</f>
        <v>0</v>
      </c>
      <c r="F231" s="130">
        <f>IF(F$35=0,0,F$35/NFM_fec!F$35)</f>
        <v>0</v>
      </c>
      <c r="G231" s="130">
        <f>IF(G$35=0,0,G$35/NFM_fec!G$35)</f>
        <v>0</v>
      </c>
      <c r="H231" s="130">
        <f>IF(H$35=0,0,H$35/NFM_fec!H$35)</f>
        <v>0</v>
      </c>
      <c r="I231" s="130">
        <f>IF(I$35=0,0,I$35/NFM_fec!I$35)</f>
        <v>0</v>
      </c>
      <c r="J231" s="130">
        <f>IF(J$35=0,0,J$35/NFM_fec!J$35)</f>
        <v>0</v>
      </c>
      <c r="K231" s="130">
        <f>IF(K$35=0,0,K$35/NFM_fec!K$35)</f>
        <v>0</v>
      </c>
      <c r="L231" s="130">
        <f>IF(L$35=0,0,L$35/NFM_fec!L$35)</f>
        <v>0</v>
      </c>
      <c r="M231" s="130">
        <f>IF(M$35=0,0,M$35/NFM_fec!M$35)</f>
        <v>0</v>
      </c>
      <c r="N231" s="130">
        <f>IF(N$35=0,0,N$35/NFM_fec!N$35)</f>
        <v>0</v>
      </c>
      <c r="O231" s="130">
        <f>IF(O$35=0,0,O$35/NFM_fec!O$35)</f>
        <v>0</v>
      </c>
      <c r="P231" s="130">
        <f>IF(P$35=0,0,P$35/NFM_fec!P$35)</f>
        <v>0</v>
      </c>
      <c r="Q231" s="130">
        <f>IF(Q$35=0,0,Q$35/NFM_fec!Q$35)</f>
        <v>0</v>
      </c>
    </row>
    <row r="232" spans="1:17" x14ac:dyDescent="0.25">
      <c r="A232" s="76" t="s">
        <v>81</v>
      </c>
      <c r="B232" s="130">
        <f>IF(B$36=0,0,B$36/NFM_fec!B$36)</f>
        <v>0</v>
      </c>
      <c r="C232" s="130">
        <f>IF(C$36=0,0,C$36/NFM_fec!C$36)</f>
        <v>0</v>
      </c>
      <c r="D232" s="130">
        <f>IF(D$36=0,0,D$36/NFM_fec!D$36)</f>
        <v>0</v>
      </c>
      <c r="E232" s="130">
        <f>IF(E$36=0,0,E$36/NFM_fec!E$36)</f>
        <v>0</v>
      </c>
      <c r="F232" s="130">
        <f>IF(F$36=0,0,F$36/NFM_fec!F$36)</f>
        <v>0</v>
      </c>
      <c r="G232" s="130">
        <f>IF(G$36=0,0,G$36/NFM_fec!G$36)</f>
        <v>0</v>
      </c>
      <c r="H232" s="130">
        <f>IF(H$36=0,0,H$36/NFM_fec!H$36)</f>
        <v>0</v>
      </c>
      <c r="I232" s="130">
        <f>IF(I$36=0,0,I$36/NFM_fec!I$36)</f>
        <v>0</v>
      </c>
      <c r="J232" s="130">
        <f>IF(J$36=0,0,J$36/NFM_fec!J$36)</f>
        <v>0</v>
      </c>
      <c r="K232" s="130">
        <f>IF(K$36=0,0,K$36/NFM_fec!K$36)</f>
        <v>0</v>
      </c>
      <c r="L232" s="130">
        <f>IF(L$36=0,0,L$36/NFM_fec!L$36)</f>
        <v>0</v>
      </c>
      <c r="M232" s="130">
        <f>IF(M$36=0,0,M$36/NFM_fec!M$36)</f>
        <v>0</v>
      </c>
      <c r="N232" s="130">
        <f>IF(N$36=0,0,N$36/NFM_fec!N$36)</f>
        <v>0</v>
      </c>
      <c r="O232" s="130">
        <f>IF(O$36=0,0,O$36/NFM_fec!O$36)</f>
        <v>0</v>
      </c>
      <c r="P232" s="130">
        <f>IF(P$36=0,0,P$36/NFM_fec!P$36)</f>
        <v>0</v>
      </c>
      <c r="Q232" s="130">
        <f>IF(Q$36=0,0,Q$36/NFM_fec!Q$36)</f>
        <v>0</v>
      </c>
    </row>
    <row r="233" spans="1:17" x14ac:dyDescent="0.25">
      <c r="A233" s="76" t="s">
        <v>80</v>
      </c>
      <c r="B233" s="130">
        <f>IF(B$37=0,0,B$37/NFM_fec!B$37)</f>
        <v>0</v>
      </c>
      <c r="C233" s="130">
        <f>IF(C$37=0,0,C$37/NFM_fec!C$37)</f>
        <v>0</v>
      </c>
      <c r="D233" s="130">
        <f>IF(D$37=0,0,D$37/NFM_fec!D$37)</f>
        <v>0</v>
      </c>
      <c r="E233" s="130">
        <f>IF(E$37=0,0,E$37/NFM_fec!E$37)</f>
        <v>0</v>
      </c>
      <c r="F233" s="130">
        <f>IF(F$37=0,0,F$37/NFM_fec!F$37)</f>
        <v>0</v>
      </c>
      <c r="G233" s="130">
        <f>IF(G$37=0,0,G$37/NFM_fec!G$37)</f>
        <v>0</v>
      </c>
      <c r="H233" s="130">
        <f>IF(H$37=0,0,H$37/NFM_fec!H$37)</f>
        <v>0</v>
      </c>
      <c r="I233" s="130">
        <f>IF(I$37=0,0,I$37/NFM_fec!I$37)</f>
        <v>0</v>
      </c>
      <c r="J233" s="130">
        <f>IF(J$37=0,0,J$37/NFM_fec!J$37)</f>
        <v>0</v>
      </c>
      <c r="K233" s="130">
        <f>IF(K$37=0,0,K$37/NFM_fec!K$37)</f>
        <v>0</v>
      </c>
      <c r="L233" s="130">
        <f>IF(L$37=0,0,L$37/NFM_fec!L$37)</f>
        <v>0</v>
      </c>
      <c r="M233" s="130">
        <f>IF(M$37=0,0,M$37/NFM_fec!M$37)</f>
        <v>0</v>
      </c>
      <c r="N233" s="130">
        <f>IF(N$37=0,0,N$37/NFM_fec!N$37)</f>
        <v>0</v>
      </c>
      <c r="O233" s="130">
        <f>IF(O$37=0,0,O$37/NFM_fec!O$37)</f>
        <v>0</v>
      </c>
      <c r="P233" s="130">
        <f>IF(P$37=0,0,P$37/NFM_fec!P$37)</f>
        <v>0</v>
      </c>
      <c r="Q233" s="130">
        <f>IF(Q$37=0,0,Q$37/NFM_fec!Q$37)</f>
        <v>0</v>
      </c>
    </row>
    <row r="234" spans="1:17" x14ac:dyDescent="0.25">
      <c r="A234" s="129" t="s">
        <v>79</v>
      </c>
      <c r="B234" s="128">
        <f>IF(B$38=0,0,B$38/NFM_fec!B$38)</f>
        <v>0</v>
      </c>
      <c r="C234" s="128">
        <f>IF(C$38=0,0,C$38/NFM_fec!C$38)</f>
        <v>0</v>
      </c>
      <c r="D234" s="128">
        <f>IF(D$38=0,0,D$38/NFM_fec!D$38)</f>
        <v>0</v>
      </c>
      <c r="E234" s="128">
        <f>IF(E$38=0,0,E$38/NFM_fec!E$38)</f>
        <v>0</v>
      </c>
      <c r="F234" s="128">
        <f>IF(F$38=0,0,F$38/NFM_fec!F$38)</f>
        <v>0</v>
      </c>
      <c r="G234" s="128">
        <f>IF(G$38=0,0,G$38/NFM_fec!G$38)</f>
        <v>0</v>
      </c>
      <c r="H234" s="128">
        <f>IF(H$38=0,0,H$38/NFM_fec!H$38)</f>
        <v>0</v>
      </c>
      <c r="I234" s="128">
        <f>IF(I$38=0,0,I$38/NFM_fec!I$38)</f>
        <v>0</v>
      </c>
      <c r="J234" s="128">
        <f>IF(J$38=0,0,J$38/NFM_fec!J$38)</f>
        <v>0</v>
      </c>
      <c r="K234" s="128">
        <f>IF(K$38=0,0,K$38/NFM_fec!K$38)</f>
        <v>0</v>
      </c>
      <c r="L234" s="128">
        <f>IF(L$38=0,0,L$38/NFM_fec!L$38)</f>
        <v>0</v>
      </c>
      <c r="M234" s="128">
        <f>IF(M$38=0,0,M$38/NFM_fec!M$38)</f>
        <v>0</v>
      </c>
      <c r="N234" s="128">
        <f>IF(N$38=0,0,N$38/NFM_fec!N$38)</f>
        <v>0</v>
      </c>
      <c r="O234" s="128">
        <f>IF(O$38=0,0,O$38/NFM_fec!O$38)</f>
        <v>0</v>
      </c>
      <c r="P234" s="128">
        <f>IF(P$38=0,0,P$38/NFM_fec!P$38)</f>
        <v>0</v>
      </c>
      <c r="Q234" s="128">
        <f>IF(Q$38=0,0,Q$38/NFM_fec!Q$38)</f>
        <v>0</v>
      </c>
    </row>
    <row r="235" spans="1:17" x14ac:dyDescent="0.25">
      <c r="A235" s="127" t="s">
        <v>150</v>
      </c>
      <c r="B235" s="126">
        <f>IF(B$43=0,0,B$43/NFM_fec!B$43)</f>
        <v>0</v>
      </c>
      <c r="C235" s="126">
        <f>IF(C$43=0,0,C$43/NFM_fec!C$43)</f>
        <v>0</v>
      </c>
      <c r="D235" s="126">
        <f>IF(D$43=0,0,D$43/NFM_fec!D$43)</f>
        <v>0</v>
      </c>
      <c r="E235" s="126">
        <f>IF(E$43=0,0,E$43/NFM_fec!E$43)</f>
        <v>0</v>
      </c>
      <c r="F235" s="126">
        <f>IF(F$43=0,0,F$43/NFM_fec!F$43)</f>
        <v>0</v>
      </c>
      <c r="G235" s="126">
        <f>IF(G$43=0,0,G$43/NFM_fec!G$43)</f>
        <v>0</v>
      </c>
      <c r="H235" s="126">
        <f>IF(H$43=0,0,H$43/NFM_fec!H$43)</f>
        <v>0</v>
      </c>
      <c r="I235" s="126">
        <f>IF(I$43=0,0,I$43/NFM_fec!I$43)</f>
        <v>0</v>
      </c>
      <c r="J235" s="126">
        <f>IF(J$43=0,0,J$43/NFM_fec!J$43)</f>
        <v>0</v>
      </c>
      <c r="K235" s="126">
        <f>IF(K$43=0,0,K$43/NFM_fec!K$43)</f>
        <v>0</v>
      </c>
      <c r="L235" s="126">
        <f>IF(L$43=0,0,L$43/NFM_fec!L$43)</f>
        <v>0</v>
      </c>
      <c r="M235" s="126">
        <f>IF(M$43=0,0,M$43/NFM_fec!M$43)</f>
        <v>0</v>
      </c>
      <c r="N235" s="126">
        <f>IF(N$43=0,0,N$43/NFM_fec!N$43)</f>
        <v>0</v>
      </c>
      <c r="O235" s="126">
        <f>IF(O$43=0,0,O$43/NFM_fec!O$43)</f>
        <v>0</v>
      </c>
      <c r="P235" s="126">
        <f>IF(P$43=0,0,P$43/NFM_fec!P$43)</f>
        <v>0</v>
      </c>
      <c r="Q235" s="126">
        <f>IF(Q$43=0,0,Q$43/NFM_fec!Q$43)</f>
        <v>0</v>
      </c>
    </row>
    <row r="236" spans="1:17" x14ac:dyDescent="0.25">
      <c r="A236" s="127" t="s">
        <v>148</v>
      </c>
      <c r="B236" s="126">
        <f>IF(B$44=0,0,B$44/NFM_fec!B$44)</f>
        <v>0</v>
      </c>
      <c r="C236" s="126">
        <f>IF(C$44=0,0,C$44/NFM_fec!C$44)</f>
        <v>0</v>
      </c>
      <c r="D236" s="126">
        <f>IF(D$44=0,0,D$44/NFM_fec!D$44)</f>
        <v>0</v>
      </c>
      <c r="E236" s="126">
        <f>IF(E$44=0,0,E$44/NFM_fec!E$44)</f>
        <v>0</v>
      </c>
      <c r="F236" s="126">
        <f>IF(F$44=0,0,F$44/NFM_fec!F$44)</f>
        <v>0</v>
      </c>
      <c r="G236" s="126">
        <f>IF(G$44=0,0,G$44/NFM_fec!G$44)</f>
        <v>0</v>
      </c>
      <c r="H236" s="126">
        <f>IF(H$44=0,0,H$44/NFM_fec!H$44)</f>
        <v>0</v>
      </c>
      <c r="I236" s="126">
        <f>IF(I$44=0,0,I$44/NFM_fec!I$44)</f>
        <v>0</v>
      </c>
      <c r="J236" s="126">
        <f>IF(J$44=0,0,J$44/NFM_fec!J$44)</f>
        <v>0</v>
      </c>
      <c r="K236" s="126">
        <f>IF(K$44=0,0,K$44/NFM_fec!K$44)</f>
        <v>0</v>
      </c>
      <c r="L236" s="126">
        <f>IF(L$44=0,0,L$44/NFM_fec!L$44)</f>
        <v>0</v>
      </c>
      <c r="M236" s="126">
        <f>IF(M$44=0,0,M$44/NFM_fec!M$44)</f>
        <v>0</v>
      </c>
      <c r="N236" s="126">
        <f>IF(N$44=0,0,N$44/NFM_fec!N$44)</f>
        <v>0</v>
      </c>
      <c r="O236" s="126">
        <f>IF(O$44=0,0,O$44/NFM_fec!O$44)</f>
        <v>0</v>
      </c>
      <c r="P236" s="126">
        <f>IF(P$44=0,0,P$44/NFM_fec!P$44)</f>
        <v>0</v>
      </c>
      <c r="Q236" s="126">
        <f>IF(Q$44=0,0,Q$44/NFM_fec!Q$44)</f>
        <v>0</v>
      </c>
    </row>
    <row r="237" spans="1:17" x14ac:dyDescent="0.25">
      <c r="A237" s="72" t="s">
        <v>147</v>
      </c>
      <c r="B237" s="125">
        <f>IF(B$51=0,0,B$51/NFM_fec!B$51)</f>
        <v>0</v>
      </c>
      <c r="C237" s="125">
        <f>IF(C$51=0,0,C$51/NFM_fec!C$51)</f>
        <v>0</v>
      </c>
      <c r="D237" s="125">
        <f>IF(D$51=0,0,D$51/NFM_fec!D$51)</f>
        <v>0</v>
      </c>
      <c r="E237" s="125">
        <f>IF(E$51=0,0,E$51/NFM_fec!E$51)</f>
        <v>0</v>
      </c>
      <c r="F237" s="125">
        <f>IF(F$51=0,0,F$51/NFM_fec!F$51)</f>
        <v>0</v>
      </c>
      <c r="G237" s="125">
        <f>IF(G$51=0,0,G$51/NFM_fec!G$51)</f>
        <v>0</v>
      </c>
      <c r="H237" s="125">
        <f>IF(H$51=0,0,H$51/NFM_fec!H$51)</f>
        <v>0</v>
      </c>
      <c r="I237" s="125">
        <f>IF(I$51=0,0,I$51/NFM_fec!I$51)</f>
        <v>0</v>
      </c>
      <c r="J237" s="125">
        <f>IF(J$51=0,0,J$51/NFM_fec!J$51)</f>
        <v>0</v>
      </c>
      <c r="K237" s="125">
        <f>IF(K$51=0,0,K$51/NFM_fec!K$51)</f>
        <v>0</v>
      </c>
      <c r="L237" s="125">
        <f>IF(L$51=0,0,L$51/NFM_fec!L$51)</f>
        <v>0</v>
      </c>
      <c r="M237" s="125">
        <f>IF(M$51=0,0,M$51/NFM_fec!M$51)</f>
        <v>0</v>
      </c>
      <c r="N237" s="125">
        <f>IF(N$51=0,0,N$51/NFM_fec!N$51)</f>
        <v>0</v>
      </c>
      <c r="O237" s="125">
        <f>IF(O$51=0,0,O$51/NFM_fec!O$51)</f>
        <v>0</v>
      </c>
      <c r="P237" s="125">
        <f>IF(P$51=0,0,P$51/NFM_fec!P$51)</f>
        <v>0</v>
      </c>
      <c r="Q237" s="125">
        <f>IF(Q$51=0,0,Q$51/NFM_fec!Q$51)</f>
        <v>0</v>
      </c>
    </row>
    <row r="238" spans="1:17" x14ac:dyDescent="0.25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</row>
    <row r="239" spans="1:17" x14ac:dyDescent="0.25">
      <c r="A239" s="78" t="s">
        <v>344</v>
      </c>
      <c r="B239" s="133">
        <f>IF(B$70=0,0,B$70/NFM_fec!B$70)</f>
        <v>0</v>
      </c>
      <c r="C239" s="133">
        <f>IF(C$70=0,0,C$70/NFM_fec!C$70)</f>
        <v>0</v>
      </c>
      <c r="D239" s="133">
        <f>IF(D$70=0,0,D$70/NFM_fec!D$70)</f>
        <v>0</v>
      </c>
      <c r="E239" s="133">
        <f>IF(E$70=0,0,E$70/NFM_fec!E$70)</f>
        <v>0</v>
      </c>
      <c r="F239" s="133">
        <f>IF(F$70=0,0,F$70/NFM_fec!F$70)</f>
        <v>0</v>
      </c>
      <c r="G239" s="133">
        <f>IF(G$70=0,0,G$70/NFM_fec!G$70)</f>
        <v>0</v>
      </c>
      <c r="H239" s="133">
        <f>IF(H$70=0,0,H$70/NFM_fec!H$70)</f>
        <v>0</v>
      </c>
      <c r="I239" s="133">
        <f>IF(I$70=0,0,I$70/NFM_fec!I$70)</f>
        <v>0</v>
      </c>
      <c r="J239" s="133">
        <f>IF(J$70=0,0,J$70/NFM_fec!J$70)</f>
        <v>0</v>
      </c>
      <c r="K239" s="133">
        <f>IF(K$70=0,0,K$70/NFM_fec!K$70)</f>
        <v>0</v>
      </c>
      <c r="L239" s="133">
        <f>IF(L$70=0,0,L$70/NFM_fec!L$70)</f>
        <v>0</v>
      </c>
      <c r="M239" s="133">
        <f>IF(M$70=0,0,M$70/NFM_fec!M$70)</f>
        <v>0</v>
      </c>
      <c r="N239" s="133">
        <f>IF(N$70=0,0,N$70/NFM_fec!N$70)</f>
        <v>0</v>
      </c>
      <c r="O239" s="133">
        <f>IF(O$70=0,0,O$70/NFM_fec!O$70)</f>
        <v>0</v>
      </c>
      <c r="P239" s="133">
        <f>IF(P$70=0,0,P$70/NFM_fec!P$70)</f>
        <v>0</v>
      </c>
      <c r="Q239" s="133">
        <f>IF(Q$70=0,0,Q$70/NFM_fec!Q$70)</f>
        <v>0</v>
      </c>
    </row>
    <row r="240" spans="1:17" x14ac:dyDescent="0.25">
      <c r="A240" s="132" t="s">
        <v>83</v>
      </c>
      <c r="B240" s="131">
        <f>IF(B$71=0,0,B$71/NFM_fec!B$71)</f>
        <v>0</v>
      </c>
      <c r="C240" s="131">
        <f>IF(C$71=0,0,C$71/NFM_fec!C$71)</f>
        <v>0</v>
      </c>
      <c r="D240" s="131">
        <f>IF(D$71=0,0,D$71/NFM_fec!D$71)</f>
        <v>0</v>
      </c>
      <c r="E240" s="131">
        <f>IF(E$71=0,0,E$71/NFM_fec!E$71)</f>
        <v>0</v>
      </c>
      <c r="F240" s="131">
        <f>IF(F$71=0,0,F$71/NFM_fec!F$71)</f>
        <v>0</v>
      </c>
      <c r="G240" s="131">
        <f>IF(G$71=0,0,G$71/NFM_fec!G$71)</f>
        <v>0</v>
      </c>
      <c r="H240" s="131">
        <f>IF(H$71=0,0,H$71/NFM_fec!H$71)</f>
        <v>0</v>
      </c>
      <c r="I240" s="131">
        <f>IF(I$71=0,0,I$71/NFM_fec!I$71)</f>
        <v>0</v>
      </c>
      <c r="J240" s="131">
        <f>IF(J$71=0,0,J$71/NFM_fec!J$71)</f>
        <v>0</v>
      </c>
      <c r="K240" s="131">
        <f>IF(K$71=0,0,K$71/NFM_fec!K$71)</f>
        <v>0</v>
      </c>
      <c r="L240" s="131">
        <f>IF(L$71=0,0,L$71/NFM_fec!L$71)</f>
        <v>0</v>
      </c>
      <c r="M240" s="131">
        <f>IF(M$71=0,0,M$71/NFM_fec!M$71)</f>
        <v>0</v>
      </c>
      <c r="N240" s="131">
        <f>IF(N$71=0,0,N$71/NFM_fec!N$71)</f>
        <v>0</v>
      </c>
      <c r="O240" s="131">
        <f>IF(O$71=0,0,O$71/NFM_fec!O$71)</f>
        <v>0</v>
      </c>
      <c r="P240" s="131">
        <f>IF(P$71=0,0,P$71/NFM_fec!P$71)</f>
        <v>0</v>
      </c>
      <c r="Q240" s="131">
        <f>IF(Q$71=0,0,Q$71/NFM_fec!Q$71)</f>
        <v>0</v>
      </c>
    </row>
    <row r="241" spans="1:17" x14ac:dyDescent="0.25">
      <c r="A241" s="76" t="s">
        <v>82</v>
      </c>
      <c r="B241" s="130">
        <f>IF(B$72=0,0,B$72/NFM_fec!B$72)</f>
        <v>0</v>
      </c>
      <c r="C241" s="130">
        <f>IF(C$72=0,0,C$72/NFM_fec!C$72)</f>
        <v>0</v>
      </c>
      <c r="D241" s="130">
        <f>IF(D$72=0,0,D$72/NFM_fec!D$72)</f>
        <v>0</v>
      </c>
      <c r="E241" s="130">
        <f>IF(E$72=0,0,E$72/NFM_fec!E$72)</f>
        <v>0</v>
      </c>
      <c r="F241" s="130">
        <f>IF(F$72=0,0,F$72/NFM_fec!F$72)</f>
        <v>0</v>
      </c>
      <c r="G241" s="130">
        <f>IF(G$72=0,0,G$72/NFM_fec!G$72)</f>
        <v>0</v>
      </c>
      <c r="H241" s="130">
        <f>IF(H$72=0,0,H$72/NFM_fec!H$72)</f>
        <v>0</v>
      </c>
      <c r="I241" s="130">
        <f>IF(I$72=0,0,I$72/NFM_fec!I$72)</f>
        <v>0</v>
      </c>
      <c r="J241" s="130">
        <f>IF(J$72=0,0,J$72/NFM_fec!J$72)</f>
        <v>0</v>
      </c>
      <c r="K241" s="130">
        <f>IF(K$72=0,0,K$72/NFM_fec!K$72)</f>
        <v>0</v>
      </c>
      <c r="L241" s="130">
        <f>IF(L$72=0,0,L$72/NFM_fec!L$72)</f>
        <v>0</v>
      </c>
      <c r="M241" s="130">
        <f>IF(M$72=0,0,M$72/NFM_fec!M$72)</f>
        <v>0</v>
      </c>
      <c r="N241" s="130">
        <f>IF(N$72=0,0,N$72/NFM_fec!N$72)</f>
        <v>0</v>
      </c>
      <c r="O241" s="130">
        <f>IF(O$72=0,0,O$72/NFM_fec!O$72)</f>
        <v>0</v>
      </c>
      <c r="P241" s="130">
        <f>IF(P$72=0,0,P$72/NFM_fec!P$72)</f>
        <v>0</v>
      </c>
      <c r="Q241" s="130">
        <f>IF(Q$72=0,0,Q$72/NFM_fec!Q$72)</f>
        <v>0</v>
      </c>
    </row>
    <row r="242" spans="1:17" x14ac:dyDescent="0.25">
      <c r="A242" s="76" t="s">
        <v>81</v>
      </c>
      <c r="B242" s="130">
        <f>IF(B$73=0,0,B$73/NFM_fec!B$73)</f>
        <v>0</v>
      </c>
      <c r="C242" s="130">
        <f>IF(C$73=0,0,C$73/NFM_fec!C$73)</f>
        <v>0</v>
      </c>
      <c r="D242" s="130">
        <f>IF(D$73=0,0,D$73/NFM_fec!D$73)</f>
        <v>0</v>
      </c>
      <c r="E242" s="130">
        <f>IF(E$73=0,0,E$73/NFM_fec!E$73)</f>
        <v>0</v>
      </c>
      <c r="F242" s="130">
        <f>IF(F$73=0,0,F$73/NFM_fec!F$73)</f>
        <v>0</v>
      </c>
      <c r="G242" s="130">
        <f>IF(G$73=0,0,G$73/NFM_fec!G$73)</f>
        <v>0</v>
      </c>
      <c r="H242" s="130">
        <f>IF(H$73=0,0,H$73/NFM_fec!H$73)</f>
        <v>0</v>
      </c>
      <c r="I242" s="130">
        <f>IF(I$73=0,0,I$73/NFM_fec!I$73)</f>
        <v>0</v>
      </c>
      <c r="J242" s="130">
        <f>IF(J$73=0,0,J$73/NFM_fec!J$73)</f>
        <v>0</v>
      </c>
      <c r="K242" s="130">
        <f>IF(K$73=0,0,K$73/NFM_fec!K$73)</f>
        <v>0</v>
      </c>
      <c r="L242" s="130">
        <f>IF(L$73=0,0,L$73/NFM_fec!L$73)</f>
        <v>0</v>
      </c>
      <c r="M242" s="130">
        <f>IF(M$73=0,0,M$73/NFM_fec!M$73)</f>
        <v>0</v>
      </c>
      <c r="N242" s="130">
        <f>IF(N$73=0,0,N$73/NFM_fec!N$73)</f>
        <v>0</v>
      </c>
      <c r="O242" s="130">
        <f>IF(O$73=0,0,O$73/NFM_fec!O$73)</f>
        <v>0</v>
      </c>
      <c r="P242" s="130">
        <f>IF(P$73=0,0,P$73/NFM_fec!P$73)</f>
        <v>0</v>
      </c>
      <c r="Q242" s="130">
        <f>IF(Q$73=0,0,Q$73/NFM_fec!Q$73)</f>
        <v>0</v>
      </c>
    </row>
    <row r="243" spans="1:17" x14ac:dyDescent="0.25">
      <c r="A243" s="76" t="s">
        <v>80</v>
      </c>
      <c r="B243" s="130">
        <f>IF(B$74=0,0,B$74/NFM_fec!B$74)</f>
        <v>0</v>
      </c>
      <c r="C243" s="130">
        <f>IF(C$74=0,0,C$74/NFM_fec!C$74)</f>
        <v>0</v>
      </c>
      <c r="D243" s="130">
        <f>IF(D$74=0,0,D$74/NFM_fec!D$74)</f>
        <v>0</v>
      </c>
      <c r="E243" s="130">
        <f>IF(E$74=0,0,E$74/NFM_fec!E$74)</f>
        <v>0</v>
      </c>
      <c r="F243" s="130">
        <f>IF(F$74=0,0,F$74/NFM_fec!F$74)</f>
        <v>0</v>
      </c>
      <c r="G243" s="130">
        <f>IF(G$74=0,0,G$74/NFM_fec!G$74)</f>
        <v>0</v>
      </c>
      <c r="H243" s="130">
        <f>IF(H$74=0,0,H$74/NFM_fec!H$74)</f>
        <v>0</v>
      </c>
      <c r="I243" s="130">
        <f>IF(I$74=0,0,I$74/NFM_fec!I$74)</f>
        <v>0</v>
      </c>
      <c r="J243" s="130">
        <f>IF(J$74=0,0,J$74/NFM_fec!J$74)</f>
        <v>0</v>
      </c>
      <c r="K243" s="130">
        <f>IF(K$74=0,0,K$74/NFM_fec!K$74)</f>
        <v>0</v>
      </c>
      <c r="L243" s="130">
        <f>IF(L$74=0,0,L$74/NFM_fec!L$74)</f>
        <v>0</v>
      </c>
      <c r="M243" s="130">
        <f>IF(M$74=0,0,M$74/NFM_fec!M$74)</f>
        <v>0</v>
      </c>
      <c r="N243" s="130">
        <f>IF(N$74=0,0,N$74/NFM_fec!N$74)</f>
        <v>0</v>
      </c>
      <c r="O243" s="130">
        <f>IF(O$74=0,0,O$74/NFM_fec!O$74)</f>
        <v>0</v>
      </c>
      <c r="P243" s="130">
        <f>IF(P$74=0,0,P$74/NFM_fec!P$74)</f>
        <v>0</v>
      </c>
      <c r="Q243" s="130">
        <f>IF(Q$74=0,0,Q$74/NFM_fec!Q$74)</f>
        <v>0</v>
      </c>
    </row>
    <row r="244" spans="1:17" x14ac:dyDescent="0.25">
      <c r="A244" s="129" t="s">
        <v>79</v>
      </c>
      <c r="B244" s="128">
        <f>IF(B$75=0,0,B$75/NFM_fec!B$75)</f>
        <v>0</v>
      </c>
      <c r="C244" s="128">
        <f>IF(C$75=0,0,C$75/NFM_fec!C$75)</f>
        <v>0</v>
      </c>
      <c r="D244" s="128">
        <f>IF(D$75=0,0,D$75/NFM_fec!D$75)</f>
        <v>0</v>
      </c>
      <c r="E244" s="128">
        <f>IF(E$75=0,0,E$75/NFM_fec!E$75)</f>
        <v>0</v>
      </c>
      <c r="F244" s="128">
        <f>IF(F$75=0,0,F$75/NFM_fec!F$75)</f>
        <v>0</v>
      </c>
      <c r="G244" s="128">
        <f>IF(G$75=0,0,G$75/NFM_fec!G$75)</f>
        <v>0</v>
      </c>
      <c r="H244" s="128">
        <f>IF(H$75=0,0,H$75/NFM_fec!H$75)</f>
        <v>0</v>
      </c>
      <c r="I244" s="128">
        <f>IF(I$75=0,0,I$75/NFM_fec!I$75)</f>
        <v>0</v>
      </c>
      <c r="J244" s="128">
        <f>IF(J$75=0,0,J$75/NFM_fec!J$75)</f>
        <v>0</v>
      </c>
      <c r="K244" s="128">
        <f>IF(K$75=0,0,K$75/NFM_fec!K$75)</f>
        <v>0</v>
      </c>
      <c r="L244" s="128">
        <f>IF(L$75=0,0,L$75/NFM_fec!L$75)</f>
        <v>0</v>
      </c>
      <c r="M244" s="128">
        <f>IF(M$75=0,0,M$75/NFM_fec!M$75)</f>
        <v>0</v>
      </c>
      <c r="N244" s="128">
        <f>IF(N$75=0,0,N$75/NFM_fec!N$75)</f>
        <v>0</v>
      </c>
      <c r="O244" s="128">
        <f>IF(O$75=0,0,O$75/NFM_fec!O$75)</f>
        <v>0</v>
      </c>
      <c r="P244" s="128">
        <f>IF(P$75=0,0,P$75/NFM_fec!P$75)</f>
        <v>0</v>
      </c>
      <c r="Q244" s="128">
        <f>IF(Q$75=0,0,Q$75/NFM_fec!Q$75)</f>
        <v>0</v>
      </c>
    </row>
    <row r="245" spans="1:17" x14ac:dyDescent="0.25">
      <c r="A245" s="127" t="s">
        <v>149</v>
      </c>
      <c r="B245" s="126">
        <f>IF(B$80=0,0,B$80/NFM_fec!B$80)</f>
        <v>0</v>
      </c>
      <c r="C245" s="126">
        <f>IF(C$80=0,0,C$80/NFM_fec!C$80)</f>
        <v>0</v>
      </c>
      <c r="D245" s="126">
        <f>IF(D$80=0,0,D$80/NFM_fec!D$80)</f>
        <v>0</v>
      </c>
      <c r="E245" s="126">
        <f>IF(E$80=0,0,E$80/NFM_fec!E$80)</f>
        <v>0</v>
      </c>
      <c r="F245" s="126">
        <f>IF(F$80=0,0,F$80/NFM_fec!F$80)</f>
        <v>0</v>
      </c>
      <c r="G245" s="126">
        <f>IF(G$80=0,0,G$80/NFM_fec!G$80)</f>
        <v>0</v>
      </c>
      <c r="H245" s="126">
        <f>IF(H$80=0,0,H$80/NFM_fec!H$80)</f>
        <v>0</v>
      </c>
      <c r="I245" s="126">
        <f>IF(I$80=0,0,I$80/NFM_fec!I$80)</f>
        <v>0</v>
      </c>
      <c r="J245" s="126">
        <f>IF(J$80=0,0,J$80/NFM_fec!J$80)</f>
        <v>0</v>
      </c>
      <c r="K245" s="126">
        <f>IF(K$80=0,0,K$80/NFM_fec!K$80)</f>
        <v>0</v>
      </c>
      <c r="L245" s="126">
        <f>IF(L$80=0,0,L$80/NFM_fec!L$80)</f>
        <v>0</v>
      </c>
      <c r="M245" s="126">
        <f>IF(M$80=0,0,M$80/NFM_fec!M$80)</f>
        <v>0</v>
      </c>
      <c r="N245" s="126">
        <f>IF(N$80=0,0,N$80/NFM_fec!N$80)</f>
        <v>0</v>
      </c>
      <c r="O245" s="126">
        <f>IF(O$80=0,0,O$80/NFM_fec!O$80)</f>
        <v>0</v>
      </c>
      <c r="P245" s="126">
        <f>IF(P$80=0,0,P$80/NFM_fec!P$80)</f>
        <v>0</v>
      </c>
      <c r="Q245" s="126">
        <f>IF(Q$80=0,0,Q$80/NFM_fec!Q$80)</f>
        <v>0</v>
      </c>
    </row>
    <row r="246" spans="1:17" x14ac:dyDescent="0.25">
      <c r="A246" s="127" t="s">
        <v>148</v>
      </c>
      <c r="B246" s="126">
        <f>IF(B$87=0,0,B$87/NFM_fec!B$87)</f>
        <v>0</v>
      </c>
      <c r="C246" s="126">
        <f>IF(C$87=0,0,C$87/NFM_fec!C$87)</f>
        <v>0</v>
      </c>
      <c r="D246" s="126">
        <f>IF(D$87=0,0,D$87/NFM_fec!D$87)</f>
        <v>0</v>
      </c>
      <c r="E246" s="126">
        <f>IF(E$87=0,0,E$87/NFM_fec!E$87)</f>
        <v>0</v>
      </c>
      <c r="F246" s="126">
        <f>IF(F$87=0,0,F$87/NFM_fec!F$87)</f>
        <v>0</v>
      </c>
      <c r="G246" s="126">
        <f>IF(G$87=0,0,G$87/NFM_fec!G$87)</f>
        <v>0</v>
      </c>
      <c r="H246" s="126">
        <f>IF(H$87=0,0,H$87/NFM_fec!H$87)</f>
        <v>0</v>
      </c>
      <c r="I246" s="126">
        <f>IF(I$87=0,0,I$87/NFM_fec!I$87)</f>
        <v>0</v>
      </c>
      <c r="J246" s="126">
        <f>IF(J$87=0,0,J$87/NFM_fec!J$87)</f>
        <v>0</v>
      </c>
      <c r="K246" s="126">
        <f>IF(K$87=0,0,K$87/NFM_fec!K$87)</f>
        <v>0</v>
      </c>
      <c r="L246" s="126">
        <f>IF(L$87=0,0,L$87/NFM_fec!L$87)</f>
        <v>0</v>
      </c>
      <c r="M246" s="126">
        <f>IF(M$87=0,0,M$87/NFM_fec!M$87)</f>
        <v>0</v>
      </c>
      <c r="N246" s="126">
        <f>IF(N$87=0,0,N$87/NFM_fec!N$87)</f>
        <v>0</v>
      </c>
      <c r="O246" s="126">
        <f>IF(O$87=0,0,O$87/NFM_fec!O$87)</f>
        <v>0</v>
      </c>
      <c r="P246" s="126">
        <f>IF(P$87=0,0,P$87/NFM_fec!P$87)</f>
        <v>0</v>
      </c>
      <c r="Q246" s="126">
        <f>IF(Q$87=0,0,Q$87/NFM_fec!Q$87)</f>
        <v>0</v>
      </c>
    </row>
    <row r="247" spans="1:17" x14ac:dyDescent="0.25">
      <c r="A247" s="72" t="s">
        <v>147</v>
      </c>
      <c r="B247" s="125">
        <f>IF(B$94=0,0,B$94/NFM_fec!B$94)</f>
        <v>0</v>
      </c>
      <c r="C247" s="125">
        <f>IF(C$94=0,0,C$94/NFM_fec!C$94)</f>
        <v>0</v>
      </c>
      <c r="D247" s="125">
        <f>IF(D$94=0,0,D$94/NFM_fec!D$94)</f>
        <v>0</v>
      </c>
      <c r="E247" s="125">
        <f>IF(E$94=0,0,E$94/NFM_fec!E$94)</f>
        <v>0</v>
      </c>
      <c r="F247" s="125">
        <f>IF(F$94=0,0,F$94/NFM_fec!F$94)</f>
        <v>0</v>
      </c>
      <c r="G247" s="125">
        <f>IF(G$94=0,0,G$94/NFM_fec!G$94)</f>
        <v>0</v>
      </c>
      <c r="H247" s="125">
        <f>IF(H$94=0,0,H$94/NFM_fec!H$94)</f>
        <v>0</v>
      </c>
      <c r="I247" s="125">
        <f>IF(I$94=0,0,I$94/NFM_fec!I$94)</f>
        <v>0</v>
      </c>
      <c r="J247" s="125">
        <f>IF(J$94=0,0,J$94/NFM_fec!J$94)</f>
        <v>0</v>
      </c>
      <c r="K247" s="125">
        <f>IF(K$94=0,0,K$94/NFM_fec!K$94)</f>
        <v>0</v>
      </c>
      <c r="L247" s="125">
        <f>IF(L$94=0,0,L$94/NFM_fec!L$94)</f>
        <v>0</v>
      </c>
      <c r="M247" s="125">
        <f>IF(M$94=0,0,M$94/NFM_fec!M$94)</f>
        <v>0</v>
      </c>
      <c r="N247" s="125">
        <f>IF(N$94=0,0,N$94/NFM_fec!N$94)</f>
        <v>0</v>
      </c>
      <c r="O247" s="125">
        <f>IF(O$94=0,0,O$94/NFM_fec!O$94)</f>
        <v>0</v>
      </c>
      <c r="P247" s="125">
        <f>IF(P$94=0,0,P$94/NFM_fec!P$94)</f>
        <v>0</v>
      </c>
      <c r="Q247" s="125">
        <f>IF(Q$94=0,0,Q$94/NFM_fec!Q$94)</f>
        <v>0</v>
      </c>
    </row>
    <row r="248" spans="1:17" x14ac:dyDescent="0.25">
      <c r="A248" s="195"/>
      <c r="B248" s="194"/>
      <c r="C248" s="194"/>
      <c r="D248" s="194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</row>
    <row r="249" spans="1:17" x14ac:dyDescent="0.25">
      <c r="A249" s="78" t="s">
        <v>167</v>
      </c>
      <c r="B249" s="133">
        <f>IF(B$112=0,0,(B$112-B$154)/NFM_fec!B$112)</f>
        <v>0</v>
      </c>
      <c r="C249" s="133">
        <f>IF(C$112=0,0,(C$112-C$154)/NFM_fec!C$112)</f>
        <v>0</v>
      </c>
      <c r="D249" s="133">
        <f>IF(D$112=0,0,(D$112-D$154)/NFM_fec!D$112)</f>
        <v>0</v>
      </c>
      <c r="E249" s="133">
        <f>IF(E$112=0,0,(E$112-E$154)/NFM_fec!E$112)</f>
        <v>0</v>
      </c>
      <c r="F249" s="133">
        <f>IF(F$112=0,0,(F$112-F$154)/NFM_fec!F$112)</f>
        <v>0</v>
      </c>
      <c r="G249" s="133">
        <f>IF(G$112=0,0,(G$112-G$154)/NFM_fec!G$112)</f>
        <v>0</v>
      </c>
      <c r="H249" s="133">
        <f>IF(H$112=0,0,(H$112-H$154)/NFM_fec!H$112)</f>
        <v>0</v>
      </c>
      <c r="I249" s="133">
        <f>IF(I$112=0,0,(I$112-I$154)/NFM_fec!I$112)</f>
        <v>0</v>
      </c>
      <c r="J249" s="133">
        <f>IF(J$112=0,0,(J$112-J$154)/NFM_fec!J$112)</f>
        <v>0</v>
      </c>
      <c r="K249" s="133">
        <f>IF(K$112=0,0,(K$112-K$154)/NFM_fec!K$112)</f>
        <v>0</v>
      </c>
      <c r="L249" s="133">
        <f>IF(L$112=0,0,(L$112-L$154)/NFM_fec!L$112)</f>
        <v>0</v>
      </c>
      <c r="M249" s="133">
        <f>IF(M$112=0,0,(M$112-M$154)/NFM_fec!M$112)</f>
        <v>0</v>
      </c>
      <c r="N249" s="133">
        <f>IF(N$112=0,0,(N$112-N$154)/NFM_fec!N$112)</f>
        <v>0</v>
      </c>
      <c r="O249" s="133">
        <f>IF(O$112=0,0,(O$112-O$154)/NFM_fec!O$112)</f>
        <v>0</v>
      </c>
      <c r="P249" s="133">
        <f>IF(P$112=0,0,(P$112-P$154)/NFM_fec!P$112)</f>
        <v>0</v>
      </c>
      <c r="Q249" s="133">
        <f>IF(Q$112=0,0,(Q$112-Q$154)/NFM_fec!Q$112)</f>
        <v>0</v>
      </c>
    </row>
    <row r="250" spans="1:17" x14ac:dyDescent="0.25">
      <c r="A250" s="132" t="s">
        <v>83</v>
      </c>
      <c r="B250" s="131">
        <f>IF(B$113=0,0,B$113/NFM_fec!B$113)</f>
        <v>0</v>
      </c>
      <c r="C250" s="131">
        <f>IF(C$113=0,0,C$113/NFM_fec!C$113)</f>
        <v>0</v>
      </c>
      <c r="D250" s="131">
        <f>IF(D$113=0,0,D$113/NFM_fec!D$113)</f>
        <v>0</v>
      </c>
      <c r="E250" s="131">
        <f>IF(E$113=0,0,E$113/NFM_fec!E$113)</f>
        <v>0</v>
      </c>
      <c r="F250" s="131">
        <f>IF(F$113=0,0,F$113/NFM_fec!F$113)</f>
        <v>0</v>
      </c>
      <c r="G250" s="131">
        <f>IF(G$113=0,0,G$113/NFM_fec!G$113)</f>
        <v>0</v>
      </c>
      <c r="H250" s="131">
        <f>IF(H$113=0,0,H$113/NFM_fec!H$113)</f>
        <v>0</v>
      </c>
      <c r="I250" s="131">
        <f>IF(I$113=0,0,I$113/NFM_fec!I$113)</f>
        <v>0</v>
      </c>
      <c r="J250" s="131">
        <f>IF(J$113=0,0,J$113/NFM_fec!J$113)</f>
        <v>0</v>
      </c>
      <c r="K250" s="131">
        <f>IF(K$113=0,0,K$113/NFM_fec!K$113)</f>
        <v>0</v>
      </c>
      <c r="L250" s="131">
        <f>IF(L$113=0,0,L$113/NFM_fec!L$113)</f>
        <v>0</v>
      </c>
      <c r="M250" s="131">
        <f>IF(M$113=0,0,M$113/NFM_fec!M$113)</f>
        <v>0</v>
      </c>
      <c r="N250" s="131">
        <f>IF(N$113=0,0,N$113/NFM_fec!N$113)</f>
        <v>0</v>
      </c>
      <c r="O250" s="131">
        <f>IF(O$113=0,0,O$113/NFM_fec!O$113)</f>
        <v>0</v>
      </c>
      <c r="P250" s="131">
        <f>IF(P$113=0,0,P$113/NFM_fec!P$113)</f>
        <v>0</v>
      </c>
      <c r="Q250" s="131">
        <f>IF(Q$113=0,0,Q$113/NFM_fec!Q$113)</f>
        <v>0</v>
      </c>
    </row>
    <row r="251" spans="1:17" x14ac:dyDescent="0.25">
      <c r="A251" s="76" t="s">
        <v>82</v>
      </c>
      <c r="B251" s="130">
        <f>IF(B$114=0,0,B$114/NFM_fec!B$114)</f>
        <v>0</v>
      </c>
      <c r="C251" s="130">
        <f>IF(C$114=0,0,C$114/NFM_fec!C$114)</f>
        <v>0</v>
      </c>
      <c r="D251" s="130">
        <f>IF(D$114=0,0,D$114/NFM_fec!D$114)</f>
        <v>0</v>
      </c>
      <c r="E251" s="130">
        <f>IF(E$114=0,0,E$114/NFM_fec!E$114)</f>
        <v>0</v>
      </c>
      <c r="F251" s="130">
        <f>IF(F$114=0,0,F$114/NFM_fec!F$114)</f>
        <v>0</v>
      </c>
      <c r="G251" s="130">
        <f>IF(G$114=0,0,G$114/NFM_fec!G$114)</f>
        <v>0</v>
      </c>
      <c r="H251" s="130">
        <f>IF(H$114=0,0,H$114/NFM_fec!H$114)</f>
        <v>0</v>
      </c>
      <c r="I251" s="130">
        <f>IF(I$114=0,0,I$114/NFM_fec!I$114)</f>
        <v>0</v>
      </c>
      <c r="J251" s="130">
        <f>IF(J$114=0,0,J$114/NFM_fec!J$114)</f>
        <v>0</v>
      </c>
      <c r="K251" s="130">
        <f>IF(K$114=0,0,K$114/NFM_fec!K$114)</f>
        <v>0</v>
      </c>
      <c r="L251" s="130">
        <f>IF(L$114=0,0,L$114/NFM_fec!L$114)</f>
        <v>0</v>
      </c>
      <c r="M251" s="130">
        <f>IF(M$114=0,0,M$114/NFM_fec!M$114)</f>
        <v>0</v>
      </c>
      <c r="N251" s="130">
        <f>IF(N$114=0,0,N$114/NFM_fec!N$114)</f>
        <v>0</v>
      </c>
      <c r="O251" s="130">
        <f>IF(O$114=0,0,O$114/NFM_fec!O$114)</f>
        <v>0</v>
      </c>
      <c r="P251" s="130">
        <f>IF(P$114=0,0,P$114/NFM_fec!P$114)</f>
        <v>0</v>
      </c>
      <c r="Q251" s="130">
        <f>IF(Q$114=0,0,Q$114/NFM_fec!Q$114)</f>
        <v>0</v>
      </c>
    </row>
    <row r="252" spans="1:17" x14ac:dyDescent="0.25">
      <c r="A252" s="76" t="s">
        <v>81</v>
      </c>
      <c r="B252" s="130">
        <f>IF(B$115=0,0,B$115/NFM_fec!B$115)</f>
        <v>0</v>
      </c>
      <c r="C252" s="130">
        <f>IF(C$115=0,0,C$115/NFM_fec!C$115)</f>
        <v>0</v>
      </c>
      <c r="D252" s="130">
        <f>IF(D$115=0,0,D$115/NFM_fec!D$115)</f>
        <v>0</v>
      </c>
      <c r="E252" s="130">
        <f>IF(E$115=0,0,E$115/NFM_fec!E$115)</f>
        <v>0</v>
      </c>
      <c r="F252" s="130">
        <f>IF(F$115=0,0,F$115/NFM_fec!F$115)</f>
        <v>0</v>
      </c>
      <c r="G252" s="130">
        <f>IF(G$115=0,0,G$115/NFM_fec!G$115)</f>
        <v>0</v>
      </c>
      <c r="H252" s="130">
        <f>IF(H$115=0,0,H$115/NFM_fec!H$115)</f>
        <v>0</v>
      </c>
      <c r="I252" s="130">
        <f>IF(I$115=0,0,I$115/NFM_fec!I$115)</f>
        <v>0</v>
      </c>
      <c r="J252" s="130">
        <f>IF(J$115=0,0,J$115/NFM_fec!J$115)</f>
        <v>0</v>
      </c>
      <c r="K252" s="130">
        <f>IF(K$115=0,0,K$115/NFM_fec!K$115)</f>
        <v>0</v>
      </c>
      <c r="L252" s="130">
        <f>IF(L$115=0,0,L$115/NFM_fec!L$115)</f>
        <v>0</v>
      </c>
      <c r="M252" s="130">
        <f>IF(M$115=0,0,M$115/NFM_fec!M$115)</f>
        <v>0</v>
      </c>
      <c r="N252" s="130">
        <f>IF(N$115=0,0,N$115/NFM_fec!N$115)</f>
        <v>0</v>
      </c>
      <c r="O252" s="130">
        <f>IF(O$115=0,0,O$115/NFM_fec!O$115)</f>
        <v>0</v>
      </c>
      <c r="P252" s="130">
        <f>IF(P$115=0,0,P$115/NFM_fec!P$115)</f>
        <v>0</v>
      </c>
      <c r="Q252" s="130">
        <f>IF(Q$115=0,0,Q$115/NFM_fec!Q$115)</f>
        <v>0</v>
      </c>
    </row>
    <row r="253" spans="1:17" x14ac:dyDescent="0.25">
      <c r="A253" s="76" t="s">
        <v>80</v>
      </c>
      <c r="B253" s="130">
        <f>IF(B$116=0,0,B$116/NFM_fec!B$116)</f>
        <v>0</v>
      </c>
      <c r="C253" s="130">
        <f>IF(C$116=0,0,C$116/NFM_fec!C$116)</f>
        <v>0</v>
      </c>
      <c r="D253" s="130">
        <f>IF(D$116=0,0,D$116/NFM_fec!D$116)</f>
        <v>0</v>
      </c>
      <c r="E253" s="130">
        <f>IF(E$116=0,0,E$116/NFM_fec!E$116)</f>
        <v>0</v>
      </c>
      <c r="F253" s="130">
        <f>IF(F$116=0,0,F$116/NFM_fec!F$116)</f>
        <v>0</v>
      </c>
      <c r="G253" s="130">
        <f>IF(G$116=0,0,G$116/NFM_fec!G$116)</f>
        <v>0</v>
      </c>
      <c r="H253" s="130">
        <f>IF(H$116=0,0,H$116/NFM_fec!H$116)</f>
        <v>0</v>
      </c>
      <c r="I253" s="130">
        <f>IF(I$116=0,0,I$116/NFM_fec!I$116)</f>
        <v>0</v>
      </c>
      <c r="J253" s="130">
        <f>IF(J$116=0,0,J$116/NFM_fec!J$116)</f>
        <v>0</v>
      </c>
      <c r="K253" s="130">
        <f>IF(K$116=0,0,K$116/NFM_fec!K$116)</f>
        <v>0</v>
      </c>
      <c r="L253" s="130">
        <f>IF(L$116=0,0,L$116/NFM_fec!L$116)</f>
        <v>0</v>
      </c>
      <c r="M253" s="130">
        <f>IF(M$116=0,0,M$116/NFM_fec!M$116)</f>
        <v>0</v>
      </c>
      <c r="N253" s="130">
        <f>IF(N$116=0,0,N$116/NFM_fec!N$116)</f>
        <v>0</v>
      </c>
      <c r="O253" s="130">
        <f>IF(O$116=0,0,O$116/NFM_fec!O$116)</f>
        <v>0</v>
      </c>
      <c r="P253" s="130">
        <f>IF(P$116=0,0,P$116/NFM_fec!P$116)</f>
        <v>0</v>
      </c>
      <c r="Q253" s="130">
        <f>IF(Q$116=0,0,Q$116/NFM_fec!Q$116)</f>
        <v>0</v>
      </c>
    </row>
    <row r="254" spans="1:17" x14ac:dyDescent="0.25">
      <c r="A254" s="129" t="s">
        <v>79</v>
      </c>
      <c r="B254" s="128">
        <f>IF(B$117=0,0,B$117/NFM_fec!B$117)</f>
        <v>0</v>
      </c>
      <c r="C254" s="128">
        <f>IF(C$117=0,0,C$117/NFM_fec!C$117)</f>
        <v>0</v>
      </c>
      <c r="D254" s="128">
        <f>IF(D$117=0,0,D$117/NFM_fec!D$117)</f>
        <v>0</v>
      </c>
      <c r="E254" s="128">
        <f>IF(E$117=0,0,E$117/NFM_fec!E$117)</f>
        <v>0</v>
      </c>
      <c r="F254" s="128">
        <f>IF(F$117=0,0,F$117/NFM_fec!F$117)</f>
        <v>0</v>
      </c>
      <c r="G254" s="128">
        <f>IF(G$117=0,0,G$117/NFM_fec!G$117)</f>
        <v>0</v>
      </c>
      <c r="H254" s="128">
        <f>IF(H$117=0,0,H$117/NFM_fec!H$117)</f>
        <v>0</v>
      </c>
      <c r="I254" s="128">
        <f>IF(I$117=0,0,I$117/NFM_fec!I$117)</f>
        <v>0</v>
      </c>
      <c r="J254" s="128">
        <f>IF(J$117=0,0,J$117/NFM_fec!J$117)</f>
        <v>0</v>
      </c>
      <c r="K254" s="128">
        <f>IF(K$117=0,0,K$117/NFM_fec!K$117)</f>
        <v>0</v>
      </c>
      <c r="L254" s="128">
        <f>IF(L$117=0,0,L$117/NFM_fec!L$117)</f>
        <v>0</v>
      </c>
      <c r="M254" s="128">
        <f>IF(M$117=0,0,M$117/NFM_fec!M$117)</f>
        <v>0</v>
      </c>
      <c r="N254" s="128">
        <f>IF(N$117=0,0,N$117/NFM_fec!N$117)</f>
        <v>0</v>
      </c>
      <c r="O254" s="128">
        <f>IF(O$117=0,0,O$117/NFM_fec!O$117)</f>
        <v>0</v>
      </c>
      <c r="P254" s="128">
        <f>IF(P$117=0,0,P$117/NFM_fec!P$117)</f>
        <v>0</v>
      </c>
      <c r="Q254" s="128">
        <f>IF(Q$117=0,0,Q$117/NFM_fec!Q$117)</f>
        <v>0</v>
      </c>
    </row>
    <row r="255" spans="1:17" x14ac:dyDescent="0.25">
      <c r="A255" s="127" t="s">
        <v>146</v>
      </c>
      <c r="B255" s="126">
        <f>IF(B$122=0,0,B$122/NFM_fec!B$122)</f>
        <v>0</v>
      </c>
      <c r="C255" s="126">
        <f>IF(C$122=0,0,C$122/NFM_fec!C$122)</f>
        <v>0</v>
      </c>
      <c r="D255" s="126">
        <f>IF(D$122=0,0,D$122/NFM_fec!D$122)</f>
        <v>0</v>
      </c>
      <c r="E255" s="126">
        <f>IF(E$122=0,0,E$122/NFM_fec!E$122)</f>
        <v>0</v>
      </c>
      <c r="F255" s="126">
        <f>IF(F$122=0,0,F$122/NFM_fec!F$122)</f>
        <v>0</v>
      </c>
      <c r="G255" s="126">
        <f>IF(G$122=0,0,G$122/NFM_fec!G$122)</f>
        <v>0</v>
      </c>
      <c r="H255" s="126">
        <f>IF(H$122=0,0,H$122/NFM_fec!H$122)</f>
        <v>0</v>
      </c>
      <c r="I255" s="126">
        <f>IF(I$122=0,0,I$122/NFM_fec!I$122)</f>
        <v>0</v>
      </c>
      <c r="J255" s="126">
        <f>IF(J$122=0,0,J$122/NFM_fec!J$122)</f>
        <v>0</v>
      </c>
      <c r="K255" s="126">
        <f>IF(K$122=0,0,K$122/NFM_fec!K$122)</f>
        <v>0</v>
      </c>
      <c r="L255" s="126">
        <f>IF(L$122=0,0,L$122/NFM_fec!L$122)</f>
        <v>0</v>
      </c>
      <c r="M255" s="126">
        <f>IF(M$122=0,0,M$122/NFM_fec!M$122)</f>
        <v>0</v>
      </c>
      <c r="N255" s="126">
        <f>IF(N$122=0,0,N$122/NFM_fec!N$122)</f>
        <v>0</v>
      </c>
      <c r="O255" s="126">
        <f>IF(O$122=0,0,O$122/NFM_fec!O$122)</f>
        <v>0</v>
      </c>
      <c r="P255" s="126">
        <f>IF(P$122=0,0,P$122/NFM_fec!P$122)</f>
        <v>0</v>
      </c>
      <c r="Q255" s="126">
        <f>IF(Q$122=0,0,Q$122/NFM_fec!Q$122)</f>
        <v>0</v>
      </c>
    </row>
    <row r="256" spans="1:17" x14ac:dyDescent="0.25">
      <c r="A256" s="127" t="s">
        <v>145</v>
      </c>
      <c r="B256" s="126">
        <f>IF(B$130=0,0,B$130/NFM_fec!B$130)</f>
        <v>0</v>
      </c>
      <c r="C256" s="126">
        <f>IF(C$130=0,0,C$130/NFM_fec!C$130)</f>
        <v>0</v>
      </c>
      <c r="D256" s="126">
        <f>IF(D$130=0,0,D$130/NFM_fec!D$130)</f>
        <v>0</v>
      </c>
      <c r="E256" s="126">
        <f>IF(E$130=0,0,E$130/NFM_fec!E$130)</f>
        <v>0</v>
      </c>
      <c r="F256" s="126">
        <f>IF(F$130=0,0,F$130/NFM_fec!F$130)</f>
        <v>0</v>
      </c>
      <c r="G256" s="126">
        <f>IF(G$130=0,0,G$130/NFM_fec!G$130)</f>
        <v>0</v>
      </c>
      <c r="H256" s="126">
        <f>IF(H$130=0,0,H$130/NFM_fec!H$130)</f>
        <v>0</v>
      </c>
      <c r="I256" s="126">
        <f>IF(I$130=0,0,I$130/NFM_fec!I$130)</f>
        <v>0</v>
      </c>
      <c r="J256" s="126">
        <f>IF(J$130=0,0,J$130/NFM_fec!J$130)</f>
        <v>0</v>
      </c>
      <c r="K256" s="126">
        <f>IF(K$130=0,0,K$130/NFM_fec!K$130)</f>
        <v>0</v>
      </c>
      <c r="L256" s="126">
        <f>IF(L$130=0,0,L$130/NFM_fec!L$130)</f>
        <v>0</v>
      </c>
      <c r="M256" s="126">
        <f>IF(M$130=0,0,M$130/NFM_fec!M$130)</f>
        <v>0</v>
      </c>
      <c r="N256" s="126">
        <f>IF(N$130=0,0,N$130/NFM_fec!N$130)</f>
        <v>0</v>
      </c>
      <c r="O256" s="126">
        <f>IF(O$130=0,0,O$130/NFM_fec!O$130)</f>
        <v>0</v>
      </c>
      <c r="P256" s="126">
        <f>IF(P$130=0,0,P$130/NFM_fec!P$130)</f>
        <v>0</v>
      </c>
      <c r="Q256" s="126">
        <f>IF(Q$130=0,0,Q$130/NFM_fec!Q$130)</f>
        <v>0</v>
      </c>
    </row>
    <row r="257" spans="1:17" x14ac:dyDescent="0.25">
      <c r="A257" s="72" t="s">
        <v>144</v>
      </c>
      <c r="B257" s="125">
        <f>IF(B$137=0,0,B$137/NFM_fec!B$137)</f>
        <v>0</v>
      </c>
      <c r="C257" s="125">
        <f>IF(C$137=0,0,C$137/NFM_fec!C$137)</f>
        <v>0</v>
      </c>
      <c r="D257" s="125">
        <f>IF(D$137=0,0,D$137/NFM_fec!D$137)</f>
        <v>0</v>
      </c>
      <c r="E257" s="125">
        <f>IF(E$137=0,0,E$137/NFM_fec!E$137)</f>
        <v>0</v>
      </c>
      <c r="F257" s="125">
        <f>IF(F$137=0,0,F$137/NFM_fec!F$137)</f>
        <v>0</v>
      </c>
      <c r="G257" s="125">
        <f>IF(G$137=0,0,G$137/NFM_fec!G$137)</f>
        <v>0</v>
      </c>
      <c r="H257" s="125">
        <f>IF(H$137=0,0,H$137/NFM_fec!H$137)</f>
        <v>0</v>
      </c>
      <c r="I257" s="125">
        <f>IF(I$137=0,0,I$137/NFM_fec!I$137)</f>
        <v>0</v>
      </c>
      <c r="J257" s="125">
        <f>IF(J$137=0,0,J$137/NFM_fec!J$137)</f>
        <v>0</v>
      </c>
      <c r="K257" s="125">
        <f>IF(K$137=0,0,K$137/NFM_fec!K$137)</f>
        <v>0</v>
      </c>
      <c r="L257" s="125">
        <f>IF(L$137=0,0,L$137/NFM_fec!L$137)</f>
        <v>0</v>
      </c>
      <c r="M257" s="125">
        <f>IF(M$137=0,0,M$137/NFM_fec!M$137)</f>
        <v>0</v>
      </c>
      <c r="N257" s="125">
        <f>IF(N$137=0,0,N$137/NFM_fec!N$137)</f>
        <v>0</v>
      </c>
      <c r="O257" s="125">
        <f>IF(O$137=0,0,O$137/NFM_fec!O$137)</f>
        <v>0</v>
      </c>
      <c r="P257" s="125">
        <f>IF(P$137=0,0,P$137/NFM_fec!P$137)</f>
        <v>0</v>
      </c>
      <c r="Q257" s="125">
        <f>IF(Q$137=0,0,Q$137/NFM_fec!Q$137)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2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  <pageSetUpPr fitToPage="1"/>
  </sheetPr>
  <dimension ref="A1:Q10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363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B2" s="13"/>
    </row>
    <row r="3" spans="1:17" x14ac:dyDescent="0.25">
      <c r="A3" s="31" t="s">
        <v>78</v>
      </c>
      <c r="B3" s="46">
        <f>SUM(B4,B7)</f>
        <v>73.12918635775668</v>
      </c>
      <c r="C3" s="46">
        <f t="shared" ref="C3:Q3" si="0">SUM(C4,C7)</f>
        <v>69.343473884352989</v>
      </c>
      <c r="D3" s="46">
        <f t="shared" si="0"/>
        <v>69.333333333333343</v>
      </c>
      <c r="E3" s="46">
        <f t="shared" si="0"/>
        <v>66.295798034153847</v>
      </c>
      <c r="F3" s="46">
        <f t="shared" si="0"/>
        <v>72.119073193187035</v>
      </c>
      <c r="G3" s="46">
        <f t="shared" si="0"/>
        <v>71.866002467894532</v>
      </c>
      <c r="H3" s="46">
        <f t="shared" si="0"/>
        <v>74.649182070905653</v>
      </c>
      <c r="I3" s="46">
        <f t="shared" si="0"/>
        <v>72.131005501884502</v>
      </c>
      <c r="J3" s="46">
        <f t="shared" si="0"/>
        <v>71.273241839994171</v>
      </c>
      <c r="K3" s="46">
        <f t="shared" si="0"/>
        <v>71.018372810692611</v>
      </c>
      <c r="L3" s="46">
        <f t="shared" si="0"/>
        <v>82</v>
      </c>
      <c r="M3" s="46">
        <f t="shared" si="0"/>
        <v>77.96075683251577</v>
      </c>
      <c r="N3" s="46">
        <f t="shared" si="0"/>
        <v>77.374803932820697</v>
      </c>
      <c r="O3" s="46">
        <f t="shared" si="0"/>
        <v>83.102760129956522</v>
      </c>
      <c r="P3" s="46">
        <f t="shared" si="0"/>
        <v>91.549085998550296</v>
      </c>
      <c r="Q3" s="46">
        <f t="shared" si="0"/>
        <v>106.20783809829746</v>
      </c>
    </row>
    <row r="4" spans="1:17" x14ac:dyDescent="0.25">
      <c r="A4" s="110" t="s">
        <v>178</v>
      </c>
      <c r="B4" s="120">
        <f>SUM(B5:B6)</f>
        <v>37.012845634661439</v>
      </c>
      <c r="C4" s="120">
        <f t="shared" ref="C4:Q4" si="1">SUM(C5:C6)</f>
        <v>32.559122146416634</v>
      </c>
      <c r="D4" s="120">
        <f t="shared" si="1"/>
        <v>32.248062015503876</v>
      </c>
      <c r="E4" s="120">
        <f t="shared" si="1"/>
        <v>30.420923778012096</v>
      </c>
      <c r="F4" s="120">
        <f t="shared" si="1"/>
        <v>33.403760578841137</v>
      </c>
      <c r="G4" s="120">
        <f t="shared" si="1"/>
        <v>26.27850646679768</v>
      </c>
      <c r="H4" s="120">
        <f t="shared" si="1"/>
        <v>28.574909457408985</v>
      </c>
      <c r="I4" s="120">
        <f t="shared" si="1"/>
        <v>28.484165836329769</v>
      </c>
      <c r="J4" s="120">
        <f t="shared" si="1"/>
        <v>24.659501191355648</v>
      </c>
      <c r="K4" s="120">
        <f t="shared" si="1"/>
        <v>24.319960761071716</v>
      </c>
      <c r="L4" s="120">
        <f t="shared" si="1"/>
        <v>28</v>
      </c>
      <c r="M4" s="120">
        <f t="shared" si="1"/>
        <v>23.943003971034805</v>
      </c>
      <c r="N4" s="120">
        <f t="shared" si="1"/>
        <v>19.893645510539805</v>
      </c>
      <c r="O4" s="120">
        <f t="shared" si="1"/>
        <v>17.931686060524264</v>
      </c>
      <c r="P4" s="120">
        <f t="shared" si="1"/>
        <v>17.37645341621074</v>
      </c>
      <c r="Q4" s="120">
        <f t="shared" si="1"/>
        <v>19.173626726630264</v>
      </c>
    </row>
    <row r="5" spans="1:17" x14ac:dyDescent="0.25">
      <c r="A5" s="179" t="s">
        <v>61</v>
      </c>
      <c r="B5" s="189">
        <v>0</v>
      </c>
      <c r="C5" s="189">
        <v>0</v>
      </c>
      <c r="D5" s="189">
        <v>0</v>
      </c>
      <c r="E5" s="189">
        <v>0</v>
      </c>
      <c r="F5" s="189">
        <v>0</v>
      </c>
      <c r="G5" s="189">
        <v>0</v>
      </c>
      <c r="H5" s="189">
        <v>0</v>
      </c>
      <c r="I5" s="189">
        <v>0</v>
      </c>
      <c r="J5" s="189">
        <v>0</v>
      </c>
      <c r="K5" s="189">
        <v>0</v>
      </c>
      <c r="L5" s="189">
        <v>0</v>
      </c>
      <c r="M5" s="189">
        <v>0</v>
      </c>
      <c r="N5" s="189">
        <v>0</v>
      </c>
      <c r="O5" s="189">
        <v>0</v>
      </c>
      <c r="P5" s="189">
        <v>0</v>
      </c>
      <c r="Q5" s="189">
        <v>0</v>
      </c>
    </row>
    <row r="6" spans="1:17" x14ac:dyDescent="0.25">
      <c r="A6" s="179" t="s">
        <v>40</v>
      </c>
      <c r="B6" s="189">
        <v>37.012845634661439</v>
      </c>
      <c r="C6" s="189">
        <v>32.559122146416634</v>
      </c>
      <c r="D6" s="189">
        <v>32.248062015503876</v>
      </c>
      <c r="E6" s="189">
        <v>30.420923778012096</v>
      </c>
      <c r="F6" s="189">
        <v>33.403760578841137</v>
      </c>
      <c r="G6" s="189">
        <v>26.27850646679768</v>
      </c>
      <c r="H6" s="189">
        <v>28.574909457408985</v>
      </c>
      <c r="I6" s="189">
        <v>28.484165836329769</v>
      </c>
      <c r="J6" s="189">
        <v>24.659501191355648</v>
      </c>
      <c r="K6" s="189">
        <v>24.319960761071716</v>
      </c>
      <c r="L6" s="189">
        <v>28</v>
      </c>
      <c r="M6" s="189">
        <v>23.943003971034805</v>
      </c>
      <c r="N6" s="189">
        <v>19.893645510539805</v>
      </c>
      <c r="O6" s="189">
        <v>17.931686060524264</v>
      </c>
      <c r="P6" s="189">
        <v>17.37645341621074</v>
      </c>
      <c r="Q6" s="189">
        <v>19.173626726630264</v>
      </c>
    </row>
    <row r="7" spans="1:17" x14ac:dyDescent="0.25">
      <c r="A7" s="223" t="s">
        <v>39</v>
      </c>
      <c r="B7" s="118">
        <v>36.116340723095249</v>
      </c>
      <c r="C7" s="118">
        <v>36.784351737936348</v>
      </c>
      <c r="D7" s="118">
        <v>37.085271317829459</v>
      </c>
      <c r="E7" s="118">
        <v>35.874874256141752</v>
      </c>
      <c r="F7" s="118">
        <v>38.715312614345905</v>
      </c>
      <c r="G7" s="118">
        <v>45.587496001096845</v>
      </c>
      <c r="H7" s="118">
        <v>46.07427261349666</v>
      </c>
      <c r="I7" s="118">
        <v>43.646839665554737</v>
      </c>
      <c r="J7" s="118">
        <v>46.613740648638526</v>
      </c>
      <c r="K7" s="118">
        <v>46.698412049620899</v>
      </c>
      <c r="L7" s="118">
        <v>54</v>
      </c>
      <c r="M7" s="118">
        <v>54.017752861480965</v>
      </c>
      <c r="N7" s="118">
        <v>57.481158422280885</v>
      </c>
      <c r="O7" s="118">
        <v>65.171074069432251</v>
      </c>
      <c r="P7" s="118">
        <v>74.17263258233956</v>
      </c>
      <c r="Q7" s="118">
        <v>87.034211371667197</v>
      </c>
    </row>
    <row r="8" spans="1:17" x14ac:dyDescent="0.25">
      <c r="B8" s="13"/>
    </row>
    <row r="9" spans="1:17" x14ac:dyDescent="0.25">
      <c r="A9" s="31" t="s">
        <v>143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</row>
    <row r="10" spans="1:17" x14ac:dyDescent="0.25">
      <c r="A10" s="110" t="s">
        <v>177</v>
      </c>
      <c r="B10" s="215">
        <v>0</v>
      </c>
      <c r="C10" s="215">
        <v>0</v>
      </c>
      <c r="D10" s="215">
        <v>0</v>
      </c>
      <c r="E10" s="215">
        <v>0</v>
      </c>
      <c r="F10" s="215">
        <v>0</v>
      </c>
      <c r="G10" s="215">
        <v>0</v>
      </c>
      <c r="H10" s="215">
        <v>0</v>
      </c>
      <c r="I10" s="215">
        <v>0</v>
      </c>
      <c r="J10" s="215">
        <v>0</v>
      </c>
      <c r="K10" s="215">
        <v>0</v>
      </c>
      <c r="L10" s="215">
        <v>0</v>
      </c>
      <c r="M10" s="215">
        <v>0</v>
      </c>
      <c r="N10" s="215">
        <v>0</v>
      </c>
      <c r="O10" s="215">
        <v>0</v>
      </c>
      <c r="P10" s="215">
        <v>0</v>
      </c>
      <c r="Q10" s="215">
        <v>0</v>
      </c>
    </row>
    <row r="11" spans="1:17" x14ac:dyDescent="0.25">
      <c r="A11" s="222" t="s">
        <v>176</v>
      </c>
      <c r="B11" s="214">
        <v>1.5032046295507582</v>
      </c>
      <c r="C11" s="214">
        <v>1.716978079749043</v>
      </c>
      <c r="D11" s="214">
        <v>1.7280300738500503</v>
      </c>
      <c r="E11" s="214">
        <v>1.8534830021469131</v>
      </c>
      <c r="F11" s="214">
        <v>1.9843494866738243</v>
      </c>
      <c r="G11" s="214">
        <v>2.1239530434566092</v>
      </c>
      <c r="H11" s="214">
        <v>2.2147828037529034</v>
      </c>
      <c r="I11" s="214">
        <v>2.554917720634013</v>
      </c>
      <c r="J11" s="214">
        <v>2.594525091675548</v>
      </c>
      <c r="K11" s="214">
        <v>2.6154893409814397</v>
      </c>
      <c r="L11" s="214">
        <v>2.8121310331789937</v>
      </c>
      <c r="M11" s="214">
        <v>2.6266180547992919</v>
      </c>
      <c r="N11" s="214">
        <v>3.822983864795745</v>
      </c>
      <c r="O11" s="214">
        <v>2.7800527320282091</v>
      </c>
      <c r="P11" s="214">
        <v>3.9320846625814956</v>
      </c>
      <c r="Q11" s="214">
        <v>4.4707773508202973</v>
      </c>
    </row>
    <row r="12" spans="1:17" x14ac:dyDescent="0.25">
      <c r="A12" s="221" t="s">
        <v>175</v>
      </c>
      <c r="B12" s="213">
        <v>0.45704611233683923</v>
      </c>
      <c r="C12" s="213">
        <v>0.58106300385873733</v>
      </c>
      <c r="D12" s="213">
        <v>0.59493895488144699</v>
      </c>
      <c r="E12" s="213">
        <v>0.64099991964229153</v>
      </c>
      <c r="F12" s="213">
        <v>0.67790957626851556</v>
      </c>
      <c r="G12" s="213">
        <v>1.0575241835336207</v>
      </c>
      <c r="H12" s="213">
        <v>1.0281766514613098</v>
      </c>
      <c r="I12" s="213">
        <v>1.0989348903137053</v>
      </c>
      <c r="J12" s="213">
        <v>1.3631138229242741</v>
      </c>
      <c r="K12" s="213">
        <v>1.3943718728606513</v>
      </c>
      <c r="L12" s="213">
        <v>1.5266855521747467</v>
      </c>
      <c r="M12" s="213">
        <v>1.6640593768120808</v>
      </c>
      <c r="N12" s="213">
        <v>2.8485873343729455</v>
      </c>
      <c r="O12" s="213">
        <v>2.7656488404895661</v>
      </c>
      <c r="P12" s="213">
        <v>4.3612804340739713</v>
      </c>
      <c r="Q12" s="213">
        <v>6.4757858678099058</v>
      </c>
    </row>
    <row r="13" spans="1:17" x14ac:dyDescent="0.25">
      <c r="B13" s="13"/>
    </row>
    <row r="14" spans="1:17" x14ac:dyDescent="0.25">
      <c r="A14" s="31" t="s">
        <v>142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</row>
    <row r="15" spans="1:17" x14ac:dyDescent="0.25">
      <c r="A15" s="110" t="s">
        <v>177</v>
      </c>
      <c r="B15" s="120">
        <v>0</v>
      </c>
      <c r="C15" s="120">
        <v>0</v>
      </c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</row>
    <row r="16" spans="1:17" x14ac:dyDescent="0.25">
      <c r="A16" s="180" t="s">
        <v>176</v>
      </c>
      <c r="B16" s="189">
        <v>1.8924495883897312</v>
      </c>
      <c r="C16" s="189">
        <v>1.8924495883897312</v>
      </c>
      <c r="D16" s="189">
        <v>1.8924495883897312</v>
      </c>
      <c r="E16" s="189">
        <v>2.0910695818249909</v>
      </c>
      <c r="F16" s="189">
        <v>2.0910695818249909</v>
      </c>
      <c r="G16" s="189">
        <v>2.2896895752602506</v>
      </c>
      <c r="H16" s="189">
        <v>2.4883095686955103</v>
      </c>
      <c r="I16" s="189">
        <v>2.8855495555660298</v>
      </c>
      <c r="J16" s="189">
        <v>2.8855495555660298</v>
      </c>
      <c r="K16" s="189">
        <v>2.8855495555660298</v>
      </c>
      <c r="L16" s="189">
        <v>3.0841695490012895</v>
      </c>
      <c r="M16" s="189">
        <v>2.8855495555660298</v>
      </c>
      <c r="N16" s="189">
        <v>4.0772695161775871</v>
      </c>
      <c r="O16" s="189">
        <v>3.8786495227423274</v>
      </c>
      <c r="P16" s="189">
        <v>4.2758895096128464</v>
      </c>
      <c r="Q16" s="189">
        <v>4.8717494899186251</v>
      </c>
    </row>
    <row r="17" spans="1:17" x14ac:dyDescent="0.25">
      <c r="A17" s="108" t="s">
        <v>175</v>
      </c>
      <c r="B17" s="118">
        <v>0.61894012481871019</v>
      </c>
      <c r="C17" s="118">
        <v>0.61894012481871019</v>
      </c>
      <c r="D17" s="118">
        <v>0.67066029104547242</v>
      </c>
      <c r="E17" s="118">
        <v>0.72238045727223466</v>
      </c>
      <c r="F17" s="118">
        <v>0.72238045727223466</v>
      </c>
      <c r="G17" s="118">
        <v>1.1361417870863324</v>
      </c>
      <c r="H17" s="118">
        <v>1.0844216208595703</v>
      </c>
      <c r="I17" s="118">
        <v>1.1878619533130947</v>
      </c>
      <c r="J17" s="118">
        <v>1.4464627844469058</v>
      </c>
      <c r="K17" s="118">
        <v>1.4981829506736679</v>
      </c>
      <c r="L17" s="118">
        <v>1.6533434493539547</v>
      </c>
      <c r="M17" s="118">
        <v>1.756783781807479</v>
      </c>
      <c r="N17" s="118">
        <v>3.0497879374765349</v>
      </c>
      <c r="O17" s="118">
        <v>2.9980677712497728</v>
      </c>
      <c r="P17" s="118">
        <v>4.6013929242794021</v>
      </c>
      <c r="Q17" s="118">
        <v>6.8253600720301772</v>
      </c>
    </row>
    <row r="18" spans="1:17" x14ac:dyDescent="0.25">
      <c r="A18" s="124" t="s">
        <v>141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</row>
    <row r="19" spans="1:17" x14ac:dyDescent="0.25">
      <c r="A19" s="121" t="s">
        <v>177</v>
      </c>
      <c r="B19" s="120"/>
      <c r="C19" s="120">
        <v>0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0">
        <v>0</v>
      </c>
      <c r="L19" s="120">
        <v>0</v>
      </c>
      <c r="M19" s="120">
        <v>0</v>
      </c>
      <c r="N19" s="120">
        <v>0</v>
      </c>
      <c r="O19" s="120">
        <v>0</v>
      </c>
      <c r="P19" s="120">
        <v>0</v>
      </c>
      <c r="Q19" s="120">
        <v>0</v>
      </c>
    </row>
    <row r="20" spans="1:17" x14ac:dyDescent="0.25">
      <c r="A20" s="179" t="s">
        <v>176</v>
      </c>
      <c r="B20" s="189"/>
      <c r="C20" s="189">
        <v>0.19861999343525963</v>
      </c>
      <c r="D20" s="189">
        <v>0</v>
      </c>
      <c r="E20" s="189">
        <v>0.39723998687051926</v>
      </c>
      <c r="F20" s="189">
        <v>0</v>
      </c>
      <c r="G20" s="189">
        <v>0.39723998687051926</v>
      </c>
      <c r="H20" s="189">
        <v>0.19861999343525971</v>
      </c>
      <c r="I20" s="189">
        <v>0.59585998030577891</v>
      </c>
      <c r="J20" s="189">
        <v>0</v>
      </c>
      <c r="K20" s="189">
        <v>0.19861999343525963</v>
      </c>
      <c r="L20" s="189">
        <v>0.19861999343525971</v>
      </c>
      <c r="M20" s="189">
        <v>0</v>
      </c>
      <c r="N20" s="189">
        <v>1.1917199606115578</v>
      </c>
      <c r="O20" s="189">
        <v>0</v>
      </c>
      <c r="P20" s="189">
        <v>0.39723998687051926</v>
      </c>
      <c r="Q20" s="189">
        <v>0.79447997374103851</v>
      </c>
    </row>
    <row r="21" spans="1:17" x14ac:dyDescent="0.25">
      <c r="A21" s="119" t="s">
        <v>175</v>
      </c>
      <c r="B21" s="118"/>
      <c r="C21" s="118">
        <v>5.1720166226762225E-2</v>
      </c>
      <c r="D21" s="118">
        <v>5.1720166226762232E-2</v>
      </c>
      <c r="E21" s="118">
        <v>0.10344033245352445</v>
      </c>
      <c r="F21" s="118">
        <v>5.1720166226762225E-2</v>
      </c>
      <c r="G21" s="118">
        <v>0.4137613298140978</v>
      </c>
      <c r="H21" s="118">
        <v>0</v>
      </c>
      <c r="I21" s="118">
        <v>0.10344033245352446</v>
      </c>
      <c r="J21" s="118">
        <v>0.31032099736057334</v>
      </c>
      <c r="K21" s="118">
        <v>0.10344033245352445</v>
      </c>
      <c r="L21" s="118">
        <v>0.15516049868028681</v>
      </c>
      <c r="M21" s="118">
        <v>0.15516049868028667</v>
      </c>
      <c r="N21" s="118">
        <v>1.2930041556690559</v>
      </c>
      <c r="O21" s="118">
        <v>0</v>
      </c>
      <c r="P21" s="118">
        <v>1.6550453192563914</v>
      </c>
      <c r="Q21" s="118">
        <v>2.2239671477507756</v>
      </c>
    </row>
    <row r="22" spans="1:17" x14ac:dyDescent="0.25">
      <c r="A22" s="124" t="s">
        <v>140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</row>
    <row r="23" spans="1:17" x14ac:dyDescent="0.25">
      <c r="A23" s="121" t="s">
        <v>177</v>
      </c>
      <c r="B23" s="120"/>
      <c r="C23" s="120">
        <f>B15+C19-C15</f>
        <v>0</v>
      </c>
      <c r="D23" s="120">
        <f t="shared" ref="D23:Q23" si="2">C15+D19-D15</f>
        <v>0</v>
      </c>
      <c r="E23" s="120">
        <f t="shared" si="2"/>
        <v>0</v>
      </c>
      <c r="F23" s="120">
        <f t="shared" si="2"/>
        <v>0</v>
      </c>
      <c r="G23" s="120">
        <f t="shared" si="2"/>
        <v>0</v>
      </c>
      <c r="H23" s="120">
        <f t="shared" si="2"/>
        <v>0</v>
      </c>
      <c r="I23" s="120">
        <f t="shared" si="2"/>
        <v>0</v>
      </c>
      <c r="J23" s="120">
        <f t="shared" si="2"/>
        <v>0</v>
      </c>
      <c r="K23" s="120">
        <f t="shared" si="2"/>
        <v>0</v>
      </c>
      <c r="L23" s="120">
        <f t="shared" si="2"/>
        <v>0</v>
      </c>
      <c r="M23" s="120">
        <f t="shared" si="2"/>
        <v>0</v>
      </c>
      <c r="N23" s="120">
        <f t="shared" si="2"/>
        <v>0</v>
      </c>
      <c r="O23" s="120">
        <f t="shared" si="2"/>
        <v>0</v>
      </c>
      <c r="P23" s="120">
        <f t="shared" si="2"/>
        <v>0</v>
      </c>
      <c r="Q23" s="120">
        <f t="shared" si="2"/>
        <v>0</v>
      </c>
    </row>
    <row r="24" spans="1:17" x14ac:dyDescent="0.25">
      <c r="A24" s="179" t="s">
        <v>176</v>
      </c>
      <c r="B24" s="189"/>
      <c r="C24" s="189">
        <f t="shared" ref="C24:Q24" si="3">B16+C20-C16</f>
        <v>0.19861999343525971</v>
      </c>
      <c r="D24" s="189">
        <f t="shared" si="3"/>
        <v>0</v>
      </c>
      <c r="E24" s="189">
        <f t="shared" si="3"/>
        <v>0.19861999343525971</v>
      </c>
      <c r="F24" s="189">
        <f t="shared" si="3"/>
        <v>0</v>
      </c>
      <c r="G24" s="189">
        <f t="shared" si="3"/>
        <v>0.19861999343525971</v>
      </c>
      <c r="H24" s="189">
        <f t="shared" si="3"/>
        <v>0</v>
      </c>
      <c r="I24" s="189">
        <f t="shared" si="3"/>
        <v>0.19861999343525927</v>
      </c>
      <c r="J24" s="189">
        <f t="shared" si="3"/>
        <v>0</v>
      </c>
      <c r="K24" s="189">
        <f t="shared" si="3"/>
        <v>0.19861999343525971</v>
      </c>
      <c r="L24" s="189">
        <f t="shared" si="3"/>
        <v>0</v>
      </c>
      <c r="M24" s="189">
        <f t="shared" si="3"/>
        <v>0.19861999343525971</v>
      </c>
      <c r="N24" s="189">
        <f t="shared" si="3"/>
        <v>0</v>
      </c>
      <c r="O24" s="189">
        <f t="shared" si="3"/>
        <v>0.19861999343525971</v>
      </c>
      <c r="P24" s="189">
        <f t="shared" si="3"/>
        <v>0</v>
      </c>
      <c r="Q24" s="189">
        <f t="shared" si="3"/>
        <v>0.19861999343526016</v>
      </c>
    </row>
    <row r="25" spans="1:17" x14ac:dyDescent="0.25">
      <c r="A25" s="119" t="s">
        <v>175</v>
      </c>
      <c r="B25" s="118"/>
      <c r="C25" s="118">
        <f t="shared" ref="C25:Q25" si="4">B17+C21-C17</f>
        <v>5.1720166226762232E-2</v>
      </c>
      <c r="D25" s="118">
        <f t="shared" si="4"/>
        <v>0</v>
      </c>
      <c r="E25" s="118">
        <f t="shared" si="4"/>
        <v>5.1720166226762232E-2</v>
      </c>
      <c r="F25" s="118">
        <f t="shared" si="4"/>
        <v>5.1720166226762232E-2</v>
      </c>
      <c r="G25" s="118">
        <f t="shared" si="4"/>
        <v>0</v>
      </c>
      <c r="H25" s="118">
        <f t="shared" si="4"/>
        <v>5.1720166226762121E-2</v>
      </c>
      <c r="I25" s="118">
        <f t="shared" si="4"/>
        <v>0</v>
      </c>
      <c r="J25" s="118">
        <f t="shared" si="4"/>
        <v>5.1720166226762343E-2</v>
      </c>
      <c r="K25" s="118">
        <f t="shared" si="4"/>
        <v>5.1720166226762343E-2</v>
      </c>
      <c r="L25" s="118">
        <f t="shared" si="4"/>
        <v>0</v>
      </c>
      <c r="M25" s="118">
        <f t="shared" si="4"/>
        <v>5.1720166226762343E-2</v>
      </c>
      <c r="N25" s="118">
        <f t="shared" si="4"/>
        <v>0</v>
      </c>
      <c r="O25" s="118">
        <f t="shared" si="4"/>
        <v>5.1720166226762121E-2</v>
      </c>
      <c r="P25" s="118">
        <f t="shared" si="4"/>
        <v>5.1720166226761677E-2</v>
      </c>
      <c r="Q25" s="118">
        <f t="shared" si="4"/>
        <v>0</v>
      </c>
    </row>
    <row r="26" spans="1:17" x14ac:dyDescent="0.25">
      <c r="A26" s="31" t="s">
        <v>138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</row>
    <row r="27" spans="1:17" x14ac:dyDescent="0.25">
      <c r="A27" s="110" t="s">
        <v>177</v>
      </c>
      <c r="B27" s="120">
        <f>B15-B10</f>
        <v>0</v>
      </c>
      <c r="C27" s="120">
        <f t="shared" ref="C27:Q27" si="5">C15-C10</f>
        <v>0</v>
      </c>
      <c r="D27" s="120">
        <f t="shared" si="5"/>
        <v>0</v>
      </c>
      <c r="E27" s="120">
        <f t="shared" si="5"/>
        <v>0</v>
      </c>
      <c r="F27" s="120">
        <f t="shared" si="5"/>
        <v>0</v>
      </c>
      <c r="G27" s="120">
        <f t="shared" si="5"/>
        <v>0</v>
      </c>
      <c r="H27" s="120">
        <f t="shared" si="5"/>
        <v>0</v>
      </c>
      <c r="I27" s="120">
        <f t="shared" si="5"/>
        <v>0</v>
      </c>
      <c r="J27" s="120">
        <f t="shared" si="5"/>
        <v>0</v>
      </c>
      <c r="K27" s="120">
        <f t="shared" si="5"/>
        <v>0</v>
      </c>
      <c r="L27" s="120">
        <f t="shared" si="5"/>
        <v>0</v>
      </c>
      <c r="M27" s="120">
        <f t="shared" si="5"/>
        <v>0</v>
      </c>
      <c r="N27" s="120">
        <f t="shared" si="5"/>
        <v>0</v>
      </c>
      <c r="O27" s="120">
        <f t="shared" si="5"/>
        <v>0</v>
      </c>
      <c r="P27" s="120">
        <f t="shared" si="5"/>
        <v>0</v>
      </c>
      <c r="Q27" s="120">
        <f t="shared" si="5"/>
        <v>0</v>
      </c>
    </row>
    <row r="28" spans="1:17" x14ac:dyDescent="0.25">
      <c r="A28" s="180" t="s">
        <v>176</v>
      </c>
      <c r="B28" s="189">
        <f t="shared" ref="B28:Q28" si="6">B16-B11</f>
        <v>0.38924495883897303</v>
      </c>
      <c r="C28" s="189">
        <f t="shared" si="6"/>
        <v>0.17547150864068817</v>
      </c>
      <c r="D28" s="189">
        <f t="shared" si="6"/>
        <v>0.16441951453968096</v>
      </c>
      <c r="E28" s="189">
        <f t="shared" si="6"/>
        <v>0.23758657967807784</v>
      </c>
      <c r="F28" s="189">
        <f t="shared" si="6"/>
        <v>0.10672009515116665</v>
      </c>
      <c r="G28" s="189">
        <f t="shared" si="6"/>
        <v>0.16573653180364145</v>
      </c>
      <c r="H28" s="189">
        <f t="shared" si="6"/>
        <v>0.27352676494260697</v>
      </c>
      <c r="I28" s="189">
        <f t="shared" si="6"/>
        <v>0.33063183493201675</v>
      </c>
      <c r="J28" s="189">
        <f t="shared" si="6"/>
        <v>0.29102446389048175</v>
      </c>
      <c r="K28" s="189">
        <f t="shared" si="6"/>
        <v>0.27006021458459006</v>
      </c>
      <c r="L28" s="189">
        <f t="shared" si="6"/>
        <v>0.27203851582229577</v>
      </c>
      <c r="M28" s="189">
        <f t="shared" si="6"/>
        <v>0.25893150076673788</v>
      </c>
      <c r="N28" s="189">
        <f t="shared" si="6"/>
        <v>0.25428565138184211</v>
      </c>
      <c r="O28" s="189">
        <f t="shared" si="6"/>
        <v>1.0985967907141183</v>
      </c>
      <c r="P28" s="189">
        <f t="shared" si="6"/>
        <v>0.34380484703135084</v>
      </c>
      <c r="Q28" s="189">
        <f t="shared" si="6"/>
        <v>0.40097213909832785</v>
      </c>
    </row>
    <row r="29" spans="1:17" x14ac:dyDescent="0.25">
      <c r="A29" s="108" t="s">
        <v>175</v>
      </c>
      <c r="B29" s="118">
        <f t="shared" ref="B29:Q29" si="7">B17-B12</f>
        <v>0.16189401248187096</v>
      </c>
      <c r="C29" s="118">
        <f t="shared" si="7"/>
        <v>3.7877120959972865E-2</v>
      </c>
      <c r="D29" s="118">
        <f t="shared" si="7"/>
        <v>7.5721336164025432E-2</v>
      </c>
      <c r="E29" s="118">
        <f t="shared" si="7"/>
        <v>8.1380537629943128E-2</v>
      </c>
      <c r="F29" s="118">
        <f t="shared" si="7"/>
        <v>4.4470881003719098E-2</v>
      </c>
      <c r="G29" s="118">
        <f t="shared" si="7"/>
        <v>7.8617603552711746E-2</v>
      </c>
      <c r="H29" s="118">
        <f t="shared" si="7"/>
        <v>5.6244969398260514E-2</v>
      </c>
      <c r="I29" s="118">
        <f t="shared" si="7"/>
        <v>8.8927062999389461E-2</v>
      </c>
      <c r="J29" s="118">
        <f t="shared" si="7"/>
        <v>8.3348961522631715E-2</v>
      </c>
      <c r="K29" s="118">
        <f t="shared" si="7"/>
        <v>0.10381107781301657</v>
      </c>
      <c r="L29" s="118">
        <f t="shared" si="7"/>
        <v>0.12665789717920806</v>
      </c>
      <c r="M29" s="118">
        <f t="shared" si="7"/>
        <v>9.2724404995398135E-2</v>
      </c>
      <c r="N29" s="118">
        <f t="shared" si="7"/>
        <v>0.20120060310358934</v>
      </c>
      <c r="O29" s="118">
        <f t="shared" si="7"/>
        <v>0.2324189307602067</v>
      </c>
      <c r="P29" s="118">
        <f t="shared" si="7"/>
        <v>0.2401124902054308</v>
      </c>
      <c r="Q29" s="118">
        <f t="shared" si="7"/>
        <v>0.34957420422027141</v>
      </c>
    </row>
    <row r="30" spans="1:17" x14ac:dyDescent="0.25">
      <c r="A30" s="123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</row>
    <row r="31" spans="1:17" x14ac:dyDescent="0.25">
      <c r="A31" s="31" t="s">
        <v>77</v>
      </c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</row>
    <row r="32" spans="1:17" x14ac:dyDescent="0.25">
      <c r="A32" s="50" t="s">
        <v>69</v>
      </c>
      <c r="B32" s="38">
        <v>1.3851857158378493</v>
      </c>
      <c r="C32" s="38">
        <v>1.599689999999967</v>
      </c>
      <c r="D32" s="38">
        <v>1.6039700000000394</v>
      </c>
      <c r="E32" s="38">
        <v>1.7005899999999485</v>
      </c>
      <c r="F32" s="38">
        <v>1.8033899999999932</v>
      </c>
      <c r="G32" s="38">
        <v>2.0530158931547136</v>
      </c>
      <c r="H32" s="38">
        <v>2.0993300000000001</v>
      </c>
      <c r="I32" s="38">
        <v>2.3028400000000002</v>
      </c>
      <c r="J32" s="38">
        <v>2.3909699999999998</v>
      </c>
      <c r="K32" s="38">
        <v>2.3950200000000001</v>
      </c>
      <c r="L32" s="38">
        <v>2.5810284378941621</v>
      </c>
      <c r="M32" s="38">
        <v>2.4841422819908265</v>
      </c>
      <c r="N32" s="38">
        <v>3.7753106654594872</v>
      </c>
      <c r="O32" s="38">
        <v>3.008999684974861</v>
      </c>
      <c r="P32" s="38">
        <v>4.2984221394799285</v>
      </c>
      <c r="Q32" s="38">
        <v>5.419839352248168</v>
      </c>
    </row>
    <row r="33" spans="1:17" x14ac:dyDescent="0.25">
      <c r="A33" s="55" t="s">
        <v>33</v>
      </c>
      <c r="B33" s="54">
        <v>0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</row>
    <row r="34" spans="1:17" x14ac:dyDescent="0.25">
      <c r="A34" s="52" t="s">
        <v>32</v>
      </c>
      <c r="B34" s="51">
        <v>0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1.0263223646935824</v>
      </c>
      <c r="O34" s="51">
        <v>0</v>
      </c>
      <c r="P34" s="51">
        <v>1.0253281652173403</v>
      </c>
      <c r="Q34" s="51">
        <v>1.9810207180743848</v>
      </c>
    </row>
    <row r="35" spans="1:17" x14ac:dyDescent="0.25">
      <c r="A35" s="53" t="s">
        <v>31</v>
      </c>
      <c r="B35" s="51">
        <v>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</row>
    <row r="36" spans="1:17" x14ac:dyDescent="0.25">
      <c r="A36" s="53" t="s">
        <v>30</v>
      </c>
      <c r="B36" s="51">
        <v>0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</row>
    <row r="37" spans="1:17" x14ac:dyDescent="0.25">
      <c r="A37" s="53" t="s">
        <v>76</v>
      </c>
      <c r="B37" s="51">
        <v>0</v>
      </c>
      <c r="C37" s="51">
        <v>0</v>
      </c>
      <c r="D37" s="51">
        <v>0</v>
      </c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1.0263223646935824</v>
      </c>
      <c r="O37" s="51">
        <v>0</v>
      </c>
      <c r="P37" s="51">
        <v>1.0253281652173403</v>
      </c>
      <c r="Q37" s="51">
        <v>1.0252658532525505</v>
      </c>
    </row>
    <row r="38" spans="1:17" x14ac:dyDescent="0.25">
      <c r="A38" s="53" t="s">
        <v>29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0.95575486482183436</v>
      </c>
    </row>
    <row r="39" spans="1:17" x14ac:dyDescent="0.25">
      <c r="A39" s="53" t="s">
        <v>28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</row>
    <row r="40" spans="1:17" x14ac:dyDescent="0.25">
      <c r="A40" s="52" t="s">
        <v>27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</row>
    <row r="41" spans="1:17" x14ac:dyDescent="0.25">
      <c r="A41" s="53" t="s">
        <v>66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</row>
    <row r="42" spans="1:17" x14ac:dyDescent="0.25">
      <c r="A42" s="53" t="s">
        <v>25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</row>
    <row r="43" spans="1:17" x14ac:dyDescent="0.25">
      <c r="A43" s="52" t="s">
        <v>24</v>
      </c>
      <c r="B43" s="51">
        <v>0</v>
      </c>
      <c r="C43" s="51">
        <v>0</v>
      </c>
      <c r="D43" s="51">
        <v>0</v>
      </c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</row>
    <row r="44" spans="1:17" x14ac:dyDescent="0.25">
      <c r="A44" s="53" t="s">
        <v>23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</row>
    <row r="45" spans="1:17" x14ac:dyDescent="0.25">
      <c r="A45" s="53" t="s">
        <v>74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</row>
    <row r="46" spans="1:17" x14ac:dyDescent="0.25">
      <c r="A46" s="53" t="s">
        <v>73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</row>
    <row r="47" spans="1:17" x14ac:dyDescent="0.25">
      <c r="A47" s="53" t="s">
        <v>72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</row>
    <row r="48" spans="1:17" x14ac:dyDescent="0.25">
      <c r="A48" s="53" t="s">
        <v>71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</row>
    <row r="49" spans="1:17" x14ac:dyDescent="0.25">
      <c r="A49" s="52" t="s">
        <v>22</v>
      </c>
      <c r="B49" s="51">
        <v>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</row>
    <row r="50" spans="1:17" x14ac:dyDescent="0.25">
      <c r="A50" s="63" t="s">
        <v>21</v>
      </c>
      <c r="B50" s="62">
        <v>1.3851857158378493</v>
      </c>
      <c r="C50" s="62">
        <v>1.599689999999967</v>
      </c>
      <c r="D50" s="62">
        <v>1.6039700000000394</v>
      </c>
      <c r="E50" s="62">
        <v>1.7005899999999485</v>
      </c>
      <c r="F50" s="62">
        <v>1.8033899999999932</v>
      </c>
      <c r="G50" s="62">
        <v>2.0530158931547136</v>
      </c>
      <c r="H50" s="62">
        <v>2.0993300000000001</v>
      </c>
      <c r="I50" s="62">
        <v>2.3028400000000002</v>
      </c>
      <c r="J50" s="62">
        <v>2.3909699999999998</v>
      </c>
      <c r="K50" s="62">
        <v>2.3950200000000001</v>
      </c>
      <c r="L50" s="62">
        <v>2.5810284378941621</v>
      </c>
      <c r="M50" s="62">
        <v>2.4841422819908265</v>
      </c>
      <c r="N50" s="62">
        <v>2.7489883007659048</v>
      </c>
      <c r="O50" s="62">
        <v>3.008999684974861</v>
      </c>
      <c r="P50" s="62">
        <v>3.2730939742625886</v>
      </c>
      <c r="Q50" s="62">
        <v>3.4388186341737836</v>
      </c>
    </row>
    <row r="51" spans="1:17" x14ac:dyDescent="0.25">
      <c r="A51" s="191" t="s">
        <v>105</v>
      </c>
      <c r="B51" s="190">
        <f t="shared" ref="B51:Q51" si="8">SUM(B52:B54)</f>
        <v>1.3851857158378491</v>
      </c>
      <c r="C51" s="190">
        <f t="shared" si="8"/>
        <v>1.599689999999967</v>
      </c>
      <c r="D51" s="190">
        <f t="shared" si="8"/>
        <v>1.6039700000000394</v>
      </c>
      <c r="E51" s="190">
        <f t="shared" si="8"/>
        <v>1.7005899999999485</v>
      </c>
      <c r="F51" s="190">
        <f t="shared" si="8"/>
        <v>1.8033899999999929</v>
      </c>
      <c r="G51" s="190">
        <f t="shared" si="8"/>
        <v>2.0530158931547136</v>
      </c>
      <c r="H51" s="190">
        <f t="shared" si="8"/>
        <v>2.0993300000000001</v>
      </c>
      <c r="I51" s="190">
        <f t="shared" si="8"/>
        <v>2.3028399999999998</v>
      </c>
      <c r="J51" s="190">
        <f t="shared" si="8"/>
        <v>2.3909699999999998</v>
      </c>
      <c r="K51" s="190">
        <f t="shared" si="8"/>
        <v>2.3950199999999997</v>
      </c>
      <c r="L51" s="190">
        <f t="shared" si="8"/>
        <v>2.5810284378941621</v>
      </c>
      <c r="M51" s="190">
        <f t="shared" si="8"/>
        <v>2.4841422819908265</v>
      </c>
      <c r="N51" s="190">
        <f t="shared" si="8"/>
        <v>3.7753106654594877</v>
      </c>
      <c r="O51" s="190">
        <f t="shared" si="8"/>
        <v>3.008999684974861</v>
      </c>
      <c r="P51" s="190">
        <f t="shared" si="8"/>
        <v>4.2984221394799285</v>
      </c>
      <c r="Q51" s="190">
        <f t="shared" si="8"/>
        <v>5.4198393522481672</v>
      </c>
    </row>
    <row r="52" spans="1:17" x14ac:dyDescent="0.25">
      <c r="A52" s="216" t="s">
        <v>41</v>
      </c>
      <c r="B52" s="220">
        <v>0</v>
      </c>
      <c r="C52" s="220">
        <v>0</v>
      </c>
      <c r="D52" s="220">
        <v>0</v>
      </c>
      <c r="E52" s="220">
        <v>0</v>
      </c>
      <c r="F52" s="220">
        <v>0</v>
      </c>
      <c r="G52" s="220">
        <v>0</v>
      </c>
      <c r="H52" s="220">
        <v>0</v>
      </c>
      <c r="I52" s="220">
        <v>0</v>
      </c>
      <c r="J52" s="220">
        <v>0</v>
      </c>
      <c r="K52" s="220">
        <v>0</v>
      </c>
      <c r="L52" s="220">
        <v>0</v>
      </c>
      <c r="M52" s="220">
        <v>0</v>
      </c>
      <c r="N52" s="220">
        <v>0</v>
      </c>
      <c r="O52" s="220">
        <v>0</v>
      </c>
      <c r="P52" s="220">
        <v>0</v>
      </c>
      <c r="Q52" s="220">
        <v>0</v>
      </c>
    </row>
    <row r="53" spans="1:17" x14ac:dyDescent="0.25">
      <c r="A53" s="179" t="s">
        <v>40</v>
      </c>
      <c r="B53" s="219">
        <v>1.1445868047145236</v>
      </c>
      <c r="C53" s="219">
        <v>1.2949995252388238</v>
      </c>
      <c r="D53" s="219">
        <v>1.2989295994131109</v>
      </c>
      <c r="E53" s="219">
        <v>1.372276545661534</v>
      </c>
      <c r="F53" s="219">
        <v>1.4635550660162058</v>
      </c>
      <c r="G53" s="219">
        <v>1.5521640304731181</v>
      </c>
      <c r="H53" s="219">
        <v>1.6053392497431236</v>
      </c>
      <c r="I53" s="219">
        <v>1.7757905825764118</v>
      </c>
      <c r="J53" s="219">
        <v>1.780726332037299</v>
      </c>
      <c r="K53" s="219">
        <v>1.7753996500010847</v>
      </c>
      <c r="L53" s="219">
        <v>1.9062333939563842</v>
      </c>
      <c r="M53" s="219">
        <v>1.7687981563676207</v>
      </c>
      <c r="N53" s="219">
        <v>2.5708922820859441</v>
      </c>
      <c r="O53" s="219">
        <v>1.8511502407855722</v>
      </c>
      <c r="P53" s="219">
        <v>2.5955021091600345</v>
      </c>
      <c r="Q53" s="219">
        <v>2.9369344612779442</v>
      </c>
    </row>
    <row r="54" spans="1:17" x14ac:dyDescent="0.25">
      <c r="A54" s="119" t="s">
        <v>39</v>
      </c>
      <c r="B54" s="218">
        <v>0.24059891112332557</v>
      </c>
      <c r="C54" s="218">
        <v>0.30469047476114314</v>
      </c>
      <c r="D54" s="218">
        <v>0.30504040058692855</v>
      </c>
      <c r="E54" s="218">
        <v>0.32831345433841458</v>
      </c>
      <c r="F54" s="218">
        <v>0.33983493398378722</v>
      </c>
      <c r="G54" s="218">
        <v>0.50085186268159543</v>
      </c>
      <c r="H54" s="218">
        <v>0.49399075025687655</v>
      </c>
      <c r="I54" s="218">
        <v>0.52704941742358802</v>
      </c>
      <c r="J54" s="218">
        <v>0.61024366796270069</v>
      </c>
      <c r="K54" s="218">
        <v>0.61962034999891524</v>
      </c>
      <c r="L54" s="218">
        <v>0.67479504393777801</v>
      </c>
      <c r="M54" s="218">
        <v>0.7153441256232056</v>
      </c>
      <c r="N54" s="218">
        <v>1.2044183833735433</v>
      </c>
      <c r="O54" s="218">
        <v>1.157849444189289</v>
      </c>
      <c r="P54" s="218">
        <v>1.7029200303198939</v>
      </c>
      <c r="Q54" s="218">
        <v>2.4829048909702229</v>
      </c>
    </row>
    <row r="55" spans="1:17" x14ac:dyDescent="0.25">
      <c r="B55" s="13"/>
    </row>
    <row r="56" spans="1:17" x14ac:dyDescent="0.25">
      <c r="A56" s="31" t="s">
        <v>174</v>
      </c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</row>
    <row r="57" spans="1:17" x14ac:dyDescent="0.25">
      <c r="A57" s="50" t="s">
        <v>69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</row>
    <row r="58" spans="1:17" x14ac:dyDescent="0.25">
      <c r="A58" s="55" t="s">
        <v>33</v>
      </c>
      <c r="B58" s="54">
        <v>0</v>
      </c>
      <c r="C58" s="54"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</row>
    <row r="59" spans="1:17" x14ac:dyDescent="0.25">
      <c r="A59" s="52" t="s">
        <v>32</v>
      </c>
      <c r="B59" s="51">
        <v>0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</row>
    <row r="60" spans="1:17" x14ac:dyDescent="0.25">
      <c r="A60" s="53" t="s">
        <v>31</v>
      </c>
      <c r="B60" s="51">
        <v>0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</row>
    <row r="61" spans="1:17" x14ac:dyDescent="0.25">
      <c r="A61" s="53" t="s">
        <v>30</v>
      </c>
      <c r="B61" s="51">
        <v>0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</row>
    <row r="62" spans="1:17" x14ac:dyDescent="0.25">
      <c r="A62" s="53" t="s">
        <v>76</v>
      </c>
      <c r="B62" s="51">
        <v>0</v>
      </c>
      <c r="C62" s="51">
        <v>0</v>
      </c>
      <c r="D62" s="51">
        <v>0</v>
      </c>
      <c r="E62" s="51">
        <v>0</v>
      </c>
      <c r="F62" s="51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</row>
    <row r="63" spans="1:17" x14ac:dyDescent="0.25">
      <c r="A63" s="53" t="s">
        <v>29</v>
      </c>
      <c r="B63" s="51">
        <v>0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</row>
    <row r="64" spans="1:17" x14ac:dyDescent="0.25">
      <c r="A64" s="53" t="s">
        <v>28</v>
      </c>
      <c r="B64" s="51">
        <v>0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</row>
    <row r="65" spans="1:17" x14ac:dyDescent="0.25">
      <c r="A65" s="53" t="s">
        <v>67</v>
      </c>
      <c r="B65" s="51">
        <v>0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</row>
    <row r="66" spans="1:17" x14ac:dyDescent="0.25">
      <c r="A66" s="52" t="s">
        <v>27</v>
      </c>
      <c r="B66" s="51">
        <v>0</v>
      </c>
      <c r="C66" s="51">
        <v>0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</row>
    <row r="67" spans="1:17" x14ac:dyDescent="0.25">
      <c r="A67" s="53" t="s">
        <v>66</v>
      </c>
      <c r="B67" s="51">
        <v>0</v>
      </c>
      <c r="C67" s="51">
        <v>0</v>
      </c>
      <c r="D67" s="51">
        <v>0</v>
      </c>
      <c r="E67" s="51">
        <v>0</v>
      </c>
      <c r="F67" s="51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</row>
    <row r="68" spans="1:17" x14ac:dyDescent="0.25">
      <c r="A68" s="53" t="s">
        <v>25</v>
      </c>
      <c r="B68" s="51">
        <v>0</v>
      </c>
      <c r="C68" s="51">
        <v>0</v>
      </c>
      <c r="D68" s="51">
        <v>0</v>
      </c>
      <c r="E68" s="51">
        <v>0</v>
      </c>
      <c r="F68" s="51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</row>
    <row r="69" spans="1:17" x14ac:dyDescent="0.25">
      <c r="A69" s="52" t="s">
        <v>24</v>
      </c>
      <c r="B69" s="51">
        <v>0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</row>
    <row r="70" spans="1:17" x14ac:dyDescent="0.25">
      <c r="A70" s="191" t="s">
        <v>105</v>
      </c>
      <c r="B70" s="190">
        <f t="shared" ref="B70:Q70" si="9">SUM(B71:B73)</f>
        <v>0</v>
      </c>
      <c r="C70" s="190">
        <f t="shared" si="9"/>
        <v>0</v>
      </c>
      <c r="D70" s="190">
        <f t="shared" si="9"/>
        <v>0</v>
      </c>
      <c r="E70" s="190">
        <f t="shared" si="9"/>
        <v>0</v>
      </c>
      <c r="F70" s="190">
        <f t="shared" si="9"/>
        <v>0</v>
      </c>
      <c r="G70" s="190">
        <f t="shared" si="9"/>
        <v>0</v>
      </c>
      <c r="H70" s="190">
        <f t="shared" si="9"/>
        <v>0</v>
      </c>
      <c r="I70" s="190">
        <f t="shared" si="9"/>
        <v>0</v>
      </c>
      <c r="J70" s="190">
        <f t="shared" si="9"/>
        <v>0</v>
      </c>
      <c r="K70" s="190">
        <f t="shared" si="9"/>
        <v>0</v>
      </c>
      <c r="L70" s="190">
        <f t="shared" si="9"/>
        <v>0</v>
      </c>
      <c r="M70" s="190">
        <f t="shared" si="9"/>
        <v>0</v>
      </c>
      <c r="N70" s="190">
        <f t="shared" si="9"/>
        <v>0</v>
      </c>
      <c r="O70" s="190">
        <f t="shared" si="9"/>
        <v>0</v>
      </c>
      <c r="P70" s="190">
        <f t="shared" si="9"/>
        <v>0</v>
      </c>
      <c r="Q70" s="190">
        <f t="shared" si="9"/>
        <v>0</v>
      </c>
    </row>
    <row r="71" spans="1:17" x14ac:dyDescent="0.25">
      <c r="A71" s="216" t="str">
        <f>A52</f>
        <v>Basic chemicals</v>
      </c>
      <c r="B71" s="215">
        <v>0</v>
      </c>
      <c r="C71" s="215">
        <v>0</v>
      </c>
      <c r="D71" s="215">
        <v>0</v>
      </c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179" t="str">
        <f>A53</f>
        <v>Other chemicals</v>
      </c>
      <c r="B72" s="214">
        <v>0</v>
      </c>
      <c r="C72" s="214">
        <v>0</v>
      </c>
      <c r="D72" s="214">
        <v>0</v>
      </c>
      <c r="E72" s="214">
        <v>0</v>
      </c>
      <c r="F72" s="214">
        <v>0</v>
      </c>
      <c r="G72" s="214">
        <v>0</v>
      </c>
      <c r="H72" s="214">
        <v>0</v>
      </c>
      <c r="I72" s="214">
        <v>0</v>
      </c>
      <c r="J72" s="214">
        <v>0</v>
      </c>
      <c r="K72" s="214">
        <v>0</v>
      </c>
      <c r="L72" s="214">
        <v>0</v>
      </c>
      <c r="M72" s="214">
        <v>0</v>
      </c>
      <c r="N72" s="214">
        <v>0</v>
      </c>
      <c r="O72" s="214">
        <v>0</v>
      </c>
      <c r="P72" s="214">
        <v>0</v>
      </c>
      <c r="Q72" s="214">
        <v>0</v>
      </c>
    </row>
    <row r="73" spans="1:17" x14ac:dyDescent="0.25">
      <c r="A73" s="119" t="str">
        <f>A54</f>
        <v>Pharmaceutical products etc.</v>
      </c>
      <c r="B73" s="213">
        <v>0</v>
      </c>
      <c r="C73" s="213">
        <v>0</v>
      </c>
      <c r="D73" s="213">
        <v>0</v>
      </c>
      <c r="E73" s="213">
        <v>0</v>
      </c>
      <c r="F73" s="213">
        <v>0</v>
      </c>
      <c r="G73" s="213">
        <v>0</v>
      </c>
      <c r="H73" s="213">
        <v>0</v>
      </c>
      <c r="I73" s="213">
        <v>0</v>
      </c>
      <c r="J73" s="213">
        <v>0</v>
      </c>
      <c r="K73" s="213">
        <v>0</v>
      </c>
      <c r="L73" s="213">
        <v>0</v>
      </c>
      <c r="M73" s="213">
        <v>0</v>
      </c>
      <c r="N73" s="213">
        <v>0</v>
      </c>
      <c r="O73" s="213">
        <v>0</v>
      </c>
      <c r="P73" s="213">
        <v>0</v>
      </c>
      <c r="Q73" s="213">
        <v>0</v>
      </c>
    </row>
    <row r="74" spans="1:17" x14ac:dyDescent="0.25">
      <c r="B74" s="13"/>
    </row>
    <row r="75" spans="1:17" x14ac:dyDescent="0.25">
      <c r="A75" s="31" t="s">
        <v>63</v>
      </c>
      <c r="B75" s="70">
        <f t="shared" ref="B75:Q75" si="10">SUM(B76:B77)</f>
        <v>0</v>
      </c>
      <c r="C75" s="70">
        <f t="shared" si="10"/>
        <v>0</v>
      </c>
      <c r="D75" s="70">
        <f t="shared" si="10"/>
        <v>0</v>
      </c>
      <c r="E75" s="70">
        <f t="shared" si="10"/>
        <v>0</v>
      </c>
      <c r="F75" s="70">
        <f t="shared" si="10"/>
        <v>0</v>
      </c>
      <c r="G75" s="70">
        <f t="shared" si="10"/>
        <v>0</v>
      </c>
      <c r="H75" s="70">
        <f t="shared" si="10"/>
        <v>0</v>
      </c>
      <c r="I75" s="70">
        <f t="shared" si="10"/>
        <v>0</v>
      </c>
      <c r="J75" s="70">
        <f t="shared" si="10"/>
        <v>0</v>
      </c>
      <c r="K75" s="70">
        <f t="shared" si="10"/>
        <v>0</v>
      </c>
      <c r="L75" s="70">
        <f t="shared" si="10"/>
        <v>0</v>
      </c>
      <c r="M75" s="70">
        <f t="shared" si="10"/>
        <v>0</v>
      </c>
      <c r="N75" s="70">
        <f t="shared" si="10"/>
        <v>3.1840817990858263</v>
      </c>
      <c r="O75" s="70">
        <f t="shared" si="10"/>
        <v>0</v>
      </c>
      <c r="P75" s="70">
        <f t="shared" si="10"/>
        <v>3.1809973759397825</v>
      </c>
      <c r="Q75" s="70">
        <f t="shared" si="10"/>
        <v>6.2780072163886622</v>
      </c>
    </row>
    <row r="76" spans="1:17" x14ac:dyDescent="0.25">
      <c r="A76" s="55" t="s">
        <v>343</v>
      </c>
      <c r="B76" s="54">
        <v>0</v>
      </c>
      <c r="C76" s="54">
        <v>0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3.1840817990858263</v>
      </c>
      <c r="O76" s="54">
        <v>0</v>
      </c>
      <c r="P76" s="54">
        <v>3.1809973759397825</v>
      </c>
      <c r="Q76" s="54">
        <v>6.2780072163886622</v>
      </c>
    </row>
    <row r="77" spans="1:17" x14ac:dyDescent="0.25">
      <c r="A77" s="52" t="s">
        <v>106</v>
      </c>
      <c r="B77" s="51">
        <v>0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</row>
    <row r="78" spans="1:17" x14ac:dyDescent="0.25">
      <c r="A78" s="50" t="s">
        <v>105</v>
      </c>
      <c r="B78" s="38">
        <f t="shared" ref="B78:Q78" si="11">SUM(B79:B81)</f>
        <v>0</v>
      </c>
      <c r="C78" s="38">
        <f t="shared" si="11"/>
        <v>0</v>
      </c>
      <c r="D78" s="38">
        <f t="shared" si="11"/>
        <v>0</v>
      </c>
      <c r="E78" s="38">
        <f t="shared" si="11"/>
        <v>0</v>
      </c>
      <c r="F78" s="38">
        <f t="shared" si="11"/>
        <v>0</v>
      </c>
      <c r="G78" s="38">
        <f t="shared" si="11"/>
        <v>0</v>
      </c>
      <c r="H78" s="38">
        <f t="shared" si="11"/>
        <v>0</v>
      </c>
      <c r="I78" s="38">
        <f t="shared" si="11"/>
        <v>0</v>
      </c>
      <c r="J78" s="38">
        <f t="shared" si="11"/>
        <v>0</v>
      </c>
      <c r="K78" s="38">
        <f t="shared" si="11"/>
        <v>0</v>
      </c>
      <c r="L78" s="38">
        <f t="shared" si="11"/>
        <v>0</v>
      </c>
      <c r="M78" s="38">
        <f t="shared" si="11"/>
        <v>0</v>
      </c>
      <c r="N78" s="38">
        <f t="shared" si="11"/>
        <v>3.1840817990858268</v>
      </c>
      <c r="O78" s="38">
        <f t="shared" si="11"/>
        <v>0</v>
      </c>
      <c r="P78" s="38">
        <f t="shared" si="11"/>
        <v>3.180997375939782</v>
      </c>
      <c r="Q78" s="38">
        <f t="shared" si="11"/>
        <v>6.2780072163886569</v>
      </c>
    </row>
    <row r="79" spans="1:17" x14ac:dyDescent="0.25">
      <c r="A79" s="121" t="s">
        <v>41</v>
      </c>
      <c r="B79" s="120">
        <f>CHI_emi!B$5</f>
        <v>0</v>
      </c>
      <c r="C79" s="120">
        <f>CHI_emi!C$5</f>
        <v>0</v>
      </c>
      <c r="D79" s="120">
        <f>CHI_emi!D$5</f>
        <v>0</v>
      </c>
      <c r="E79" s="120">
        <f>CHI_emi!E$5</f>
        <v>0</v>
      </c>
      <c r="F79" s="120">
        <f>CHI_emi!F$5</f>
        <v>0</v>
      </c>
      <c r="G79" s="120">
        <f>CHI_emi!G$5</f>
        <v>0</v>
      </c>
      <c r="H79" s="120">
        <f>CHI_emi!H$5</f>
        <v>0</v>
      </c>
      <c r="I79" s="120">
        <f>CHI_emi!I$5</f>
        <v>0</v>
      </c>
      <c r="J79" s="120">
        <f>CHI_emi!J$5</f>
        <v>0</v>
      </c>
      <c r="K79" s="120">
        <f>CHI_emi!K$5</f>
        <v>0</v>
      </c>
      <c r="L79" s="120">
        <f>CHI_emi!L$5</f>
        <v>0</v>
      </c>
      <c r="M79" s="120">
        <f>CHI_emi!M$5</f>
        <v>0</v>
      </c>
      <c r="N79" s="120">
        <f>CHI_emi!N$5</f>
        <v>0</v>
      </c>
      <c r="O79" s="120">
        <f>CHI_emi!O$5</f>
        <v>0</v>
      </c>
      <c r="P79" s="120">
        <f>CHI_emi!P$5</f>
        <v>0</v>
      </c>
      <c r="Q79" s="120">
        <f>CHI_emi!Q$5</f>
        <v>0</v>
      </c>
    </row>
    <row r="80" spans="1:17" x14ac:dyDescent="0.25">
      <c r="A80" s="179" t="s">
        <v>40</v>
      </c>
      <c r="B80" s="189">
        <f>CHI_emi!B$60</f>
        <v>0</v>
      </c>
      <c r="C80" s="189">
        <f>CHI_emi!C$60</f>
        <v>0</v>
      </c>
      <c r="D80" s="189">
        <f>CHI_emi!D$60</f>
        <v>0</v>
      </c>
      <c r="E80" s="189">
        <f>CHI_emi!E$60</f>
        <v>0</v>
      </c>
      <c r="F80" s="189">
        <f>CHI_emi!F$60</f>
        <v>0</v>
      </c>
      <c r="G80" s="189">
        <f>CHI_emi!G$60</f>
        <v>0</v>
      </c>
      <c r="H80" s="189">
        <f>CHI_emi!H$60</f>
        <v>0</v>
      </c>
      <c r="I80" s="189">
        <f>CHI_emi!I$60</f>
        <v>0</v>
      </c>
      <c r="J80" s="189">
        <f>CHI_emi!J$60</f>
        <v>0</v>
      </c>
      <c r="K80" s="189">
        <f>CHI_emi!K$60</f>
        <v>0</v>
      </c>
      <c r="L80" s="189">
        <f>CHI_emi!L$60</f>
        <v>0</v>
      </c>
      <c r="M80" s="189">
        <f>CHI_emi!M$60</f>
        <v>0</v>
      </c>
      <c r="N80" s="189">
        <f>CHI_emi!N$60</f>
        <v>2.1993340879651475</v>
      </c>
      <c r="O80" s="189">
        <f>CHI_emi!O$60</f>
        <v>0</v>
      </c>
      <c r="P80" s="189">
        <f>CHI_emi!P$60</f>
        <v>1.9268806735739124</v>
      </c>
      <c r="Q80" s="189">
        <f>CHI_emi!Q$60</f>
        <v>3.5789504083363157</v>
      </c>
    </row>
    <row r="81" spans="1:17" x14ac:dyDescent="0.25">
      <c r="A81" s="119" t="s">
        <v>39</v>
      </c>
      <c r="B81" s="118">
        <f>CHI_emi!B$108</f>
        <v>0</v>
      </c>
      <c r="C81" s="118">
        <f>CHI_emi!C$108</f>
        <v>0</v>
      </c>
      <c r="D81" s="118">
        <f>CHI_emi!D$108</f>
        <v>0</v>
      </c>
      <c r="E81" s="118">
        <f>CHI_emi!E$108</f>
        <v>0</v>
      </c>
      <c r="F81" s="118">
        <f>CHI_emi!F$108</f>
        <v>0</v>
      </c>
      <c r="G81" s="118">
        <f>CHI_emi!G$108</f>
        <v>0</v>
      </c>
      <c r="H81" s="118">
        <f>CHI_emi!H$108</f>
        <v>0</v>
      </c>
      <c r="I81" s="118">
        <f>CHI_emi!I$108</f>
        <v>0</v>
      </c>
      <c r="J81" s="118">
        <f>CHI_emi!J$108</f>
        <v>0</v>
      </c>
      <c r="K81" s="118">
        <f>CHI_emi!K$108</f>
        <v>0</v>
      </c>
      <c r="L81" s="118">
        <f>CHI_emi!L$108</f>
        <v>0</v>
      </c>
      <c r="M81" s="118">
        <f>CHI_emi!M$108</f>
        <v>0</v>
      </c>
      <c r="N81" s="118">
        <f>CHI_emi!N$108</f>
        <v>0.98474771112067916</v>
      </c>
      <c r="O81" s="118">
        <f>CHI_emi!O$108</f>
        <v>0</v>
      </c>
      <c r="P81" s="118">
        <f>CHI_emi!P$108</f>
        <v>1.2541167023658695</v>
      </c>
      <c r="Q81" s="118">
        <f>CHI_emi!Q$108</f>
        <v>2.6990568080523416</v>
      </c>
    </row>
    <row r="82" spans="1:17" x14ac:dyDescent="0.25">
      <c r="A82" s="117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</row>
    <row r="83" spans="1:17" x14ac:dyDescent="0.25">
      <c r="A83" s="184" t="s">
        <v>104</v>
      </c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</row>
    <row r="84" spans="1:17" x14ac:dyDescent="0.25">
      <c r="A84" s="110" t="s">
        <v>41</v>
      </c>
      <c r="B84" s="187" t="str">
        <f t="shared" ref="B84:Q84" si="12">IF(B$5=0,"",B$5/B$10*1000)</f>
        <v/>
      </c>
      <c r="C84" s="187" t="str">
        <f t="shared" si="12"/>
        <v/>
      </c>
      <c r="D84" s="187" t="str">
        <f t="shared" si="12"/>
        <v/>
      </c>
      <c r="E84" s="187" t="str">
        <f t="shared" si="12"/>
        <v/>
      </c>
      <c r="F84" s="187" t="str">
        <f t="shared" si="12"/>
        <v/>
      </c>
      <c r="G84" s="187" t="str">
        <f t="shared" si="12"/>
        <v/>
      </c>
      <c r="H84" s="187" t="str">
        <f t="shared" si="12"/>
        <v/>
      </c>
      <c r="I84" s="187" t="str">
        <f t="shared" si="12"/>
        <v/>
      </c>
      <c r="J84" s="187" t="str">
        <f t="shared" si="12"/>
        <v/>
      </c>
      <c r="K84" s="187" t="str">
        <f t="shared" si="12"/>
        <v/>
      </c>
      <c r="L84" s="187" t="str">
        <f t="shared" si="12"/>
        <v/>
      </c>
      <c r="M84" s="187" t="str">
        <f t="shared" si="12"/>
        <v/>
      </c>
      <c r="N84" s="187" t="str">
        <f t="shared" si="12"/>
        <v/>
      </c>
      <c r="O84" s="187" t="str">
        <f t="shared" si="12"/>
        <v/>
      </c>
      <c r="P84" s="187" t="str">
        <f t="shared" si="12"/>
        <v/>
      </c>
      <c r="Q84" s="187" t="str">
        <f t="shared" si="12"/>
        <v/>
      </c>
    </row>
    <row r="85" spans="1:17" x14ac:dyDescent="0.25">
      <c r="A85" s="180" t="s">
        <v>40</v>
      </c>
      <c r="B85" s="186">
        <f t="shared" ref="B85:Q85" si="13">IF(B$6=0,"",B$6/B$11*1000)</f>
        <v>24622.626159502284</v>
      </c>
      <c r="C85" s="186">
        <f t="shared" si="13"/>
        <v>18963.038917290978</v>
      </c>
      <c r="D85" s="186">
        <f t="shared" si="13"/>
        <v>18661.74813940316</v>
      </c>
      <c r="E85" s="186">
        <f t="shared" si="13"/>
        <v>16412.842061553925</v>
      </c>
      <c r="F85" s="186">
        <f t="shared" si="13"/>
        <v>16833.607589373118</v>
      </c>
      <c r="G85" s="186">
        <f t="shared" si="13"/>
        <v>12372.451711093834</v>
      </c>
      <c r="H85" s="186">
        <f t="shared" si="13"/>
        <v>12901.901445590691</v>
      </c>
      <c r="I85" s="186">
        <f t="shared" si="13"/>
        <v>11148.760528092978</v>
      </c>
      <c r="J85" s="186">
        <f t="shared" si="13"/>
        <v>9504.437351743054</v>
      </c>
      <c r="K85" s="186">
        <f t="shared" si="13"/>
        <v>9298.4361970084956</v>
      </c>
      <c r="L85" s="186">
        <f t="shared" si="13"/>
        <v>9956.8617783600221</v>
      </c>
      <c r="M85" s="186">
        <f t="shared" si="13"/>
        <v>9115.5255433071961</v>
      </c>
      <c r="N85" s="186">
        <f t="shared" si="13"/>
        <v>5203.6959124342748</v>
      </c>
      <c r="O85" s="186">
        <f t="shared" si="13"/>
        <v>6450.1244361081099</v>
      </c>
      <c r="P85" s="186">
        <f t="shared" si="13"/>
        <v>4419.14528991925</v>
      </c>
      <c r="Q85" s="186">
        <f t="shared" si="13"/>
        <v>4288.6561378665592</v>
      </c>
    </row>
    <row r="86" spans="1:17" x14ac:dyDescent="0.25">
      <c r="A86" s="108" t="s">
        <v>39</v>
      </c>
      <c r="B86" s="185">
        <f t="shared" ref="B86:Q86" si="14">IF(B$7=0,"",B$7/B$12*1000)</f>
        <v>79021.218534023545</v>
      </c>
      <c r="C86" s="185">
        <f t="shared" si="14"/>
        <v>63305.272395003522</v>
      </c>
      <c r="D86" s="185">
        <f t="shared" si="14"/>
        <v>62334.582419837359</v>
      </c>
      <c r="E86" s="185">
        <f t="shared" si="14"/>
        <v>55967.049537481435</v>
      </c>
      <c r="F86" s="185">
        <f t="shared" si="14"/>
        <v>57109.847639932173</v>
      </c>
      <c r="G86" s="185">
        <f t="shared" si="14"/>
        <v>43107.757449830016</v>
      </c>
      <c r="H86" s="185">
        <f t="shared" si="14"/>
        <v>44811.630907989391</v>
      </c>
      <c r="I86" s="185">
        <f t="shared" si="14"/>
        <v>39717.402778152922</v>
      </c>
      <c r="J86" s="185">
        <f t="shared" si="14"/>
        <v>34196.51379415884</v>
      </c>
      <c r="K86" s="185">
        <f t="shared" si="14"/>
        <v>33490.644037315411</v>
      </c>
      <c r="L86" s="185">
        <f t="shared" si="14"/>
        <v>35370.741488368447</v>
      </c>
      <c r="M86" s="185">
        <f t="shared" si="14"/>
        <v>32461.433536683886</v>
      </c>
      <c r="N86" s="185">
        <f t="shared" si="14"/>
        <v>20178.829600439163</v>
      </c>
      <c r="O86" s="185">
        <f t="shared" si="14"/>
        <v>23564.479016756115</v>
      </c>
      <c r="P86" s="185">
        <f t="shared" si="14"/>
        <v>17007.07709663449</v>
      </c>
      <c r="Q86" s="185">
        <f t="shared" si="14"/>
        <v>13439.945845692693</v>
      </c>
    </row>
    <row r="87" spans="1:17" x14ac:dyDescent="0.25">
      <c r="A87" s="184" t="s">
        <v>103</v>
      </c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</row>
    <row r="88" spans="1:17" x14ac:dyDescent="0.25">
      <c r="A88" s="210" t="s">
        <v>41</v>
      </c>
      <c r="B88" s="113" t="str">
        <f t="shared" ref="B88:Q88" si="15">IF(SUM(B89,B90)=0,"",SUM(B89,B90))</f>
        <v/>
      </c>
      <c r="C88" s="113" t="str">
        <f t="shared" si="15"/>
        <v/>
      </c>
      <c r="D88" s="113" t="str">
        <f t="shared" si="15"/>
        <v/>
      </c>
      <c r="E88" s="113" t="str">
        <f t="shared" si="15"/>
        <v/>
      </c>
      <c r="F88" s="113" t="str">
        <f t="shared" si="15"/>
        <v/>
      </c>
      <c r="G88" s="113" t="str">
        <f t="shared" si="15"/>
        <v/>
      </c>
      <c r="H88" s="113" t="str">
        <f t="shared" si="15"/>
        <v/>
      </c>
      <c r="I88" s="113" t="str">
        <f t="shared" si="15"/>
        <v/>
      </c>
      <c r="J88" s="113" t="str">
        <f t="shared" si="15"/>
        <v/>
      </c>
      <c r="K88" s="113" t="str">
        <f t="shared" si="15"/>
        <v/>
      </c>
      <c r="L88" s="113" t="str">
        <f t="shared" si="15"/>
        <v/>
      </c>
      <c r="M88" s="113" t="str">
        <f t="shared" si="15"/>
        <v/>
      </c>
      <c r="N88" s="113" t="str">
        <f t="shared" si="15"/>
        <v/>
      </c>
      <c r="O88" s="113" t="str">
        <f t="shared" si="15"/>
        <v/>
      </c>
      <c r="P88" s="113" t="str">
        <f t="shared" si="15"/>
        <v/>
      </c>
      <c r="Q88" s="113" t="str">
        <f t="shared" si="15"/>
        <v/>
      </c>
    </row>
    <row r="89" spans="1:17" x14ac:dyDescent="0.25">
      <c r="A89" s="179" t="s">
        <v>173</v>
      </c>
      <c r="B89" s="182" t="str">
        <f t="shared" ref="B89:Q89" si="16">IF(B$71=0,"",B$71/B$10)</f>
        <v/>
      </c>
      <c r="C89" s="182" t="str">
        <f t="shared" si="16"/>
        <v/>
      </c>
      <c r="D89" s="182" t="str">
        <f t="shared" si="16"/>
        <v/>
      </c>
      <c r="E89" s="182" t="str">
        <f t="shared" si="16"/>
        <v/>
      </c>
      <c r="F89" s="182" t="str">
        <f t="shared" si="16"/>
        <v/>
      </c>
      <c r="G89" s="182" t="str">
        <f t="shared" si="16"/>
        <v/>
      </c>
      <c r="H89" s="182" t="str">
        <f t="shared" si="16"/>
        <v/>
      </c>
      <c r="I89" s="182" t="str">
        <f t="shared" si="16"/>
        <v/>
      </c>
      <c r="J89" s="182" t="str">
        <f t="shared" si="16"/>
        <v/>
      </c>
      <c r="K89" s="182" t="str">
        <f t="shared" si="16"/>
        <v/>
      </c>
      <c r="L89" s="182" t="str">
        <f t="shared" si="16"/>
        <v/>
      </c>
      <c r="M89" s="182" t="str">
        <f t="shared" si="16"/>
        <v/>
      </c>
      <c r="N89" s="182" t="str">
        <f t="shared" si="16"/>
        <v/>
      </c>
      <c r="O89" s="182" t="str">
        <f t="shared" si="16"/>
        <v/>
      </c>
      <c r="P89" s="182" t="str">
        <f t="shared" si="16"/>
        <v/>
      </c>
      <c r="Q89" s="182" t="str">
        <f t="shared" si="16"/>
        <v/>
      </c>
    </row>
    <row r="90" spans="1:17" x14ac:dyDescent="0.25">
      <c r="A90" s="179" t="s">
        <v>172</v>
      </c>
      <c r="B90" s="182" t="str">
        <f t="shared" ref="B90:Q90" si="17">IF(B$52=0,"",B$52/B$10)</f>
        <v/>
      </c>
      <c r="C90" s="182" t="str">
        <f t="shared" si="17"/>
        <v/>
      </c>
      <c r="D90" s="182" t="str">
        <f t="shared" si="17"/>
        <v/>
      </c>
      <c r="E90" s="182" t="str">
        <f t="shared" si="17"/>
        <v/>
      </c>
      <c r="F90" s="182" t="str">
        <f t="shared" si="17"/>
        <v/>
      </c>
      <c r="G90" s="182" t="str">
        <f t="shared" si="17"/>
        <v/>
      </c>
      <c r="H90" s="182" t="str">
        <f t="shared" si="17"/>
        <v/>
      </c>
      <c r="I90" s="182" t="str">
        <f t="shared" si="17"/>
        <v/>
      </c>
      <c r="J90" s="182" t="str">
        <f t="shared" si="17"/>
        <v/>
      </c>
      <c r="K90" s="182" t="str">
        <f t="shared" si="17"/>
        <v/>
      </c>
      <c r="L90" s="182" t="str">
        <f t="shared" si="17"/>
        <v/>
      </c>
      <c r="M90" s="182" t="str">
        <f t="shared" si="17"/>
        <v/>
      </c>
      <c r="N90" s="182" t="str">
        <f t="shared" si="17"/>
        <v/>
      </c>
      <c r="O90" s="182" t="str">
        <f t="shared" si="17"/>
        <v/>
      </c>
      <c r="P90" s="182" t="str">
        <f t="shared" si="17"/>
        <v/>
      </c>
      <c r="Q90" s="182" t="str">
        <f t="shared" si="17"/>
        <v/>
      </c>
    </row>
    <row r="91" spans="1:17" x14ac:dyDescent="0.25">
      <c r="A91" s="180" t="s">
        <v>40</v>
      </c>
      <c r="B91" s="182">
        <f t="shared" ref="B91:Q91" si="18">IF(B$53=0,"",B$53/B$11)</f>
        <v>0.76143113333584544</v>
      </c>
      <c r="C91" s="182">
        <f t="shared" si="18"/>
        <v>0.75423183354099865</v>
      </c>
      <c r="D91" s="182">
        <f t="shared" si="18"/>
        <v>0.75168228786614599</v>
      </c>
      <c r="E91" s="182">
        <f t="shared" si="18"/>
        <v>0.74037719475819763</v>
      </c>
      <c r="F91" s="182">
        <f t="shared" si="18"/>
        <v>0.73754904357569773</v>
      </c>
      <c r="G91" s="182">
        <f t="shared" si="18"/>
        <v>0.73079018166383847</v>
      </c>
      <c r="H91" s="182">
        <f t="shared" si="18"/>
        <v>0.72482920086922731</v>
      </c>
      <c r="I91" s="182">
        <f t="shared" si="18"/>
        <v>0.69504805115044654</v>
      </c>
      <c r="J91" s="182">
        <f t="shared" si="18"/>
        <v>0.68633999252915434</v>
      </c>
      <c r="K91" s="182">
        <f t="shared" si="18"/>
        <v>0.67880209725300633</v>
      </c>
      <c r="L91" s="182">
        <f t="shared" si="18"/>
        <v>0.67786080074706512</v>
      </c>
      <c r="M91" s="182">
        <f t="shared" si="18"/>
        <v>0.67341277622595952</v>
      </c>
      <c r="N91" s="182">
        <f t="shared" si="18"/>
        <v>0.67248316315436563</v>
      </c>
      <c r="O91" s="182">
        <f t="shared" si="18"/>
        <v>0.66586875114237531</v>
      </c>
      <c r="P91" s="182">
        <f t="shared" si="18"/>
        <v>0.66008296664091493</v>
      </c>
      <c r="Q91" s="182">
        <f t="shared" si="18"/>
        <v>0.65691807728673313</v>
      </c>
    </row>
    <row r="92" spans="1:17" x14ac:dyDescent="0.25">
      <c r="A92" s="108" t="s">
        <v>39</v>
      </c>
      <c r="B92" s="112">
        <f t="shared" ref="B92:Q92" si="19">IF(B$54=0,"",B$54/B$12)</f>
        <v>0.52642152428157218</v>
      </c>
      <c r="C92" s="112">
        <f t="shared" si="19"/>
        <v>0.52436736246800641</v>
      </c>
      <c r="D92" s="112">
        <f t="shared" si="19"/>
        <v>0.5127255461826562</v>
      </c>
      <c r="E92" s="112">
        <f t="shared" si="19"/>
        <v>0.51218954055661836</v>
      </c>
      <c r="F92" s="112">
        <f t="shared" si="19"/>
        <v>0.50129832337577251</v>
      </c>
      <c r="G92" s="112">
        <f t="shared" si="19"/>
        <v>0.47360795193169447</v>
      </c>
      <c r="H92" s="112">
        <f t="shared" si="19"/>
        <v>0.48045318822868194</v>
      </c>
      <c r="I92" s="112">
        <f t="shared" si="19"/>
        <v>0.47960022205968444</v>
      </c>
      <c r="J92" s="112">
        <f t="shared" si="19"/>
        <v>0.44768357396123476</v>
      </c>
      <c r="K92" s="112">
        <f t="shared" si="19"/>
        <v>0.44437238161418213</v>
      </c>
      <c r="L92" s="112">
        <f t="shared" si="19"/>
        <v>0.44200001956954393</v>
      </c>
      <c r="M92" s="112">
        <f t="shared" si="19"/>
        <v>0.42987896681524973</v>
      </c>
      <c r="N92" s="112">
        <f t="shared" si="19"/>
        <v>0.42281251792431696</v>
      </c>
      <c r="O92" s="112">
        <f t="shared" si="19"/>
        <v>0.41865381723022016</v>
      </c>
      <c r="P92" s="112">
        <f t="shared" si="19"/>
        <v>0.39046331829874042</v>
      </c>
      <c r="Q92" s="112">
        <f t="shared" si="19"/>
        <v>0.38341368007740118</v>
      </c>
    </row>
    <row r="93" spans="1:17" x14ac:dyDescent="0.25">
      <c r="A93" s="184" t="s">
        <v>102</v>
      </c>
      <c r="B93" s="188"/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</row>
    <row r="94" spans="1:17" x14ac:dyDescent="0.25">
      <c r="A94" s="210" t="s">
        <v>41</v>
      </c>
      <c r="B94" s="113" t="str">
        <f t="shared" ref="B94:Q94" si="20">IF(SUM(B95,B96)=0,"",SUM(B95,B96))</f>
        <v/>
      </c>
      <c r="C94" s="113" t="str">
        <f t="shared" si="20"/>
        <v/>
      </c>
      <c r="D94" s="113" t="str">
        <f t="shared" si="20"/>
        <v/>
      </c>
      <c r="E94" s="113" t="str">
        <f t="shared" si="20"/>
        <v/>
      </c>
      <c r="F94" s="113" t="str">
        <f t="shared" si="20"/>
        <v/>
      </c>
      <c r="G94" s="113" t="str">
        <f t="shared" si="20"/>
        <v/>
      </c>
      <c r="H94" s="113" t="str">
        <f t="shared" si="20"/>
        <v/>
      </c>
      <c r="I94" s="113" t="str">
        <f t="shared" si="20"/>
        <v/>
      </c>
      <c r="J94" s="113" t="str">
        <f t="shared" si="20"/>
        <v/>
      </c>
      <c r="K94" s="113" t="str">
        <f t="shared" si="20"/>
        <v/>
      </c>
      <c r="L94" s="113" t="str">
        <f t="shared" si="20"/>
        <v/>
      </c>
      <c r="M94" s="113" t="str">
        <f t="shared" si="20"/>
        <v/>
      </c>
      <c r="N94" s="113" t="str">
        <f t="shared" si="20"/>
        <v/>
      </c>
      <c r="O94" s="113" t="str">
        <f t="shared" si="20"/>
        <v/>
      </c>
      <c r="P94" s="113" t="str">
        <f t="shared" si="20"/>
        <v/>
      </c>
      <c r="Q94" s="113" t="str">
        <f t="shared" si="20"/>
        <v/>
      </c>
    </row>
    <row r="95" spans="1:17" x14ac:dyDescent="0.25">
      <c r="A95" s="179" t="s">
        <v>173</v>
      </c>
      <c r="B95" s="182" t="str">
        <f>IF(CHI_ued!B$15=0,"",CHI_ued!B$15/B$10)</f>
        <v/>
      </c>
      <c r="C95" s="182" t="str">
        <f>IF(CHI_ued!C$15=0,"",CHI_ued!C$15/C$10)</f>
        <v/>
      </c>
      <c r="D95" s="182" t="str">
        <f>IF(CHI_ued!D$15=0,"",CHI_ued!D$15/D$10)</f>
        <v/>
      </c>
      <c r="E95" s="182" t="str">
        <f>IF(CHI_ued!E$15=0,"",CHI_ued!E$15/E$10)</f>
        <v/>
      </c>
      <c r="F95" s="182" t="str">
        <f>IF(CHI_ued!F$15=0,"",CHI_ued!F$15/F$10)</f>
        <v/>
      </c>
      <c r="G95" s="182" t="str">
        <f>IF(CHI_ued!G$15=0,"",CHI_ued!G$15/G$10)</f>
        <v/>
      </c>
      <c r="H95" s="182" t="str">
        <f>IF(CHI_ued!H$15=0,"",CHI_ued!H$15/H$10)</f>
        <v/>
      </c>
      <c r="I95" s="182" t="str">
        <f>IF(CHI_ued!I$15=0,"",CHI_ued!I$15/I$10)</f>
        <v/>
      </c>
      <c r="J95" s="182" t="str">
        <f>IF(CHI_ued!J$15=0,"",CHI_ued!J$15/J$10)</f>
        <v/>
      </c>
      <c r="K95" s="182" t="str">
        <f>IF(CHI_ued!K$15=0,"",CHI_ued!K$15/K$10)</f>
        <v/>
      </c>
      <c r="L95" s="182" t="str">
        <f>IF(CHI_ued!L$15=0,"",CHI_ued!L$15/L$10)</f>
        <v/>
      </c>
      <c r="M95" s="182" t="str">
        <f>IF(CHI_ued!M$15=0,"",CHI_ued!M$15/M$10)</f>
        <v/>
      </c>
      <c r="N95" s="182" t="str">
        <f>IF(CHI_ued!N$15=0,"",CHI_ued!N$15/N$10)</f>
        <v/>
      </c>
      <c r="O95" s="182" t="str">
        <f>IF(CHI_ued!O$15=0,"",CHI_ued!O$15/O$10)</f>
        <v/>
      </c>
      <c r="P95" s="182" t="str">
        <f>IF(CHI_ued!P$15=0,"",CHI_ued!P$15/P$10)</f>
        <v/>
      </c>
      <c r="Q95" s="182" t="str">
        <f>IF(CHI_ued!Q$15=0,"",CHI_ued!Q$15/Q$10)</f>
        <v/>
      </c>
    </row>
    <row r="96" spans="1:17" x14ac:dyDescent="0.25">
      <c r="A96" s="179" t="s">
        <v>172</v>
      </c>
      <c r="B96" s="182" t="str">
        <f>IF((CHI_ued!B$5-CHI_ued!B$15)=0,"",(CHI_ued!B$5-CHI_ued!B$15)/B$10)</f>
        <v/>
      </c>
      <c r="C96" s="182" t="str">
        <f>IF((CHI_ued!C$5-CHI_ued!C$15)=0,"",(CHI_ued!C$5-CHI_ued!C$15)/C$10)</f>
        <v/>
      </c>
      <c r="D96" s="182" t="str">
        <f>IF((CHI_ued!D$5-CHI_ued!D$15)=0,"",(CHI_ued!D$5-CHI_ued!D$15)/D$10)</f>
        <v/>
      </c>
      <c r="E96" s="182" t="str">
        <f>IF((CHI_ued!E$5-CHI_ued!E$15)=0,"",(CHI_ued!E$5-CHI_ued!E$15)/E$10)</f>
        <v/>
      </c>
      <c r="F96" s="182" t="str">
        <f>IF((CHI_ued!F$5-CHI_ued!F$15)=0,"",(CHI_ued!F$5-CHI_ued!F$15)/F$10)</f>
        <v/>
      </c>
      <c r="G96" s="182" t="str">
        <f>IF((CHI_ued!G$5-CHI_ued!G$15)=0,"",(CHI_ued!G$5-CHI_ued!G$15)/G$10)</f>
        <v/>
      </c>
      <c r="H96" s="182" t="str">
        <f>IF((CHI_ued!H$5-CHI_ued!H$15)=0,"",(CHI_ued!H$5-CHI_ued!H$15)/H$10)</f>
        <v/>
      </c>
      <c r="I96" s="182" t="str">
        <f>IF((CHI_ued!I$5-CHI_ued!I$15)=0,"",(CHI_ued!I$5-CHI_ued!I$15)/I$10)</f>
        <v/>
      </c>
      <c r="J96" s="182" t="str">
        <f>IF((CHI_ued!J$5-CHI_ued!J$15)=0,"",(CHI_ued!J$5-CHI_ued!J$15)/J$10)</f>
        <v/>
      </c>
      <c r="K96" s="182" t="str">
        <f>IF((CHI_ued!K$5-CHI_ued!K$15)=0,"",(CHI_ued!K$5-CHI_ued!K$15)/K$10)</f>
        <v/>
      </c>
      <c r="L96" s="182" t="str">
        <f>IF((CHI_ued!L$5-CHI_ued!L$15)=0,"",(CHI_ued!L$5-CHI_ued!L$15)/L$10)</f>
        <v/>
      </c>
      <c r="M96" s="182" t="str">
        <f>IF((CHI_ued!M$5-CHI_ued!M$15)=0,"",(CHI_ued!M$5-CHI_ued!M$15)/M$10)</f>
        <v/>
      </c>
      <c r="N96" s="182" t="str">
        <f>IF((CHI_ued!N$5-CHI_ued!N$15)=0,"",(CHI_ued!N$5-CHI_ued!N$15)/N$10)</f>
        <v/>
      </c>
      <c r="O96" s="182" t="str">
        <f>IF((CHI_ued!O$5-CHI_ued!O$15)=0,"",(CHI_ued!O$5-CHI_ued!O$15)/O$10)</f>
        <v/>
      </c>
      <c r="P96" s="182" t="str">
        <f>IF((CHI_ued!P$5-CHI_ued!P$15)=0,"",(CHI_ued!P$5-CHI_ued!P$15)/P$10)</f>
        <v/>
      </c>
      <c r="Q96" s="182" t="str">
        <f>IF((CHI_ued!Q$5-CHI_ued!Q$15)=0,"",(CHI_ued!Q$5-CHI_ued!Q$15)/Q$10)</f>
        <v/>
      </c>
    </row>
    <row r="97" spans="1:17" x14ac:dyDescent="0.25">
      <c r="A97" s="180" t="s">
        <v>40</v>
      </c>
      <c r="B97" s="182">
        <f>IF(CHI_ued!B$60=0,"",CHI_ued!B$60/B$11)</f>
        <v>0.32113908702633243</v>
      </c>
      <c r="C97" s="182">
        <f>IF(CHI_ued!C$60=0,"",CHI_ued!C$60/C$11)</f>
        <v>0.31810273027373004</v>
      </c>
      <c r="D97" s="182">
        <f>IF(CHI_ued!D$60=0,"",CHI_ued!D$60/D$11)</f>
        <v>0.31804395234831523</v>
      </c>
      <c r="E97" s="182">
        <f>IF(CHI_ued!E$60=0,"",CHI_ued!E$60/E$11)</f>
        <v>0.3159316616095747</v>
      </c>
      <c r="F97" s="182">
        <f>IF(CHI_ued!F$60=0,"",CHI_ued!F$60/F$11)</f>
        <v>0.3147248409393863</v>
      </c>
      <c r="G97" s="182">
        <f>IF(CHI_ued!G$60=0,"",CHI_ued!G$60/G$11)</f>
        <v>0.31394295063350292</v>
      </c>
      <c r="H97" s="182">
        <f>IF(CHI_ued!H$60=0,"",CHI_ued!H$60/H$11)</f>
        <v>0.31381478155839221</v>
      </c>
      <c r="I97" s="182">
        <f>IF(CHI_ued!I$60=0,"",CHI_ued!I$60/I$11)</f>
        <v>0.30092103364874762</v>
      </c>
      <c r="J97" s="182">
        <f>IF(CHI_ued!J$60=0,"",CHI_ued!J$60/J$11)</f>
        <v>0.2971508799204467</v>
      </c>
      <c r="K97" s="182">
        <f>IF(CHI_ued!K$60=0,"",CHI_ued!K$60/K$11)</f>
        <v>0.30856429867195173</v>
      </c>
      <c r="L97" s="182">
        <f>IF(CHI_ued!L$60=0,"",CHI_ued!L$60/L$11)</f>
        <v>0.30813641181453982</v>
      </c>
      <c r="M97" s="182">
        <f>IF(CHI_ued!M$60=0,"",CHI_ued!M$60/M$11)</f>
        <v>0.306114465252523</v>
      </c>
      <c r="N97" s="182">
        <f>IF(CHI_ued!N$60=0,"",CHI_ued!N$60/N$11)</f>
        <v>0.27406476031807447</v>
      </c>
      <c r="O97" s="182">
        <f>IF(CHI_ued!O$60=0,"",CHI_ued!O$60/O$11)</f>
        <v>0.30268516410790358</v>
      </c>
      <c r="P97" s="182">
        <f>IF(CHI_ued!P$60=0,"",CHI_ued!P$60/P$11)</f>
        <v>0.27161973599563827</v>
      </c>
      <c r="Q97" s="182">
        <f>IF(CHI_ued!Q$60=0,"",CHI_ued!Q$60/Q$11)</f>
        <v>0.25589145515862349</v>
      </c>
    </row>
    <row r="98" spans="1:17" x14ac:dyDescent="0.25">
      <c r="A98" s="108" t="s">
        <v>39</v>
      </c>
      <c r="B98" s="112">
        <f>IF(CHI_ued!B$108=0,"",CHI_ued!B$108/B$12)</f>
        <v>0.19923567629425024</v>
      </c>
      <c r="C98" s="112">
        <f>IF(CHI_ued!C$108=0,"",CHI_ued!C$108/C$12)</f>
        <v>0.19845823407491447</v>
      </c>
      <c r="D98" s="112">
        <f>IF(CHI_ued!D$108=0,"",CHI_ued!D$108/D$12)</f>
        <v>0.19405213547537367</v>
      </c>
      <c r="E98" s="112">
        <f>IF(CHI_ued!E$108=0,"",CHI_ued!E$108/E$12)</f>
        <v>0.19591783141771046</v>
      </c>
      <c r="F98" s="112">
        <f>IF(CHI_ued!F$108=0,"",CHI_ued!F$108/F$12)</f>
        <v>0.19175182746290156</v>
      </c>
      <c r="G98" s="112">
        <f>IF(CHI_ued!G$108=0,"",CHI_ued!G$108/G$12)</f>
        <v>0.18683423071456776</v>
      </c>
      <c r="H98" s="112">
        <f>IF(CHI_ued!H$108=0,"",CHI_ued!H$108/H$12)</f>
        <v>0.18953461708348487</v>
      </c>
      <c r="I98" s="112">
        <f>IF(CHI_ued!I$108=0,"",CHI_ued!I$108/I$12)</f>
        <v>0.18919812932528696</v>
      </c>
      <c r="J98" s="112">
        <f>IF(CHI_ued!J$108=0,"",CHI_ued!J$108/J$12)</f>
        <v>0.17660728837732614</v>
      </c>
      <c r="K98" s="112">
        <f>IF(CHI_ued!K$108=0,"",CHI_ued!K$108/K$12)</f>
        <v>0.18635109230279076</v>
      </c>
      <c r="L98" s="112">
        <f>IF(CHI_ued!L$108=0,"",CHI_ued!L$108/L$12)</f>
        <v>0.18535622341208674</v>
      </c>
      <c r="M98" s="112">
        <f>IF(CHI_ued!M$108=0,"",CHI_ued!M$108/M$12)</f>
        <v>0.18027316354140463</v>
      </c>
      <c r="N98" s="112">
        <f>IF(CHI_ued!N$108=0,"",CHI_ued!N$108/N$12)</f>
        <v>0.17465214964746678</v>
      </c>
      <c r="O98" s="112">
        <f>IF(CHI_ued!O$108=0,"",CHI_ued!O$108/O$12)</f>
        <v>0.18190135933208101</v>
      </c>
      <c r="P98" s="112">
        <f>IF(CHI_ued!P$108=0,"",CHI_ued!P$108/P$12)</f>
        <v>0.16230589568273193</v>
      </c>
      <c r="Q98" s="112">
        <f>IF(CHI_ued!Q$108=0,"",CHI_ued!Q$108/Q$12)</f>
        <v>0.15253775340399875</v>
      </c>
    </row>
    <row r="99" spans="1:17" x14ac:dyDescent="0.25">
      <c r="A99" s="39" t="s">
        <v>171</v>
      </c>
      <c r="B99" s="211">
        <f t="shared" ref="B99:Q99" si="21">IF(B$51=0,"",B$78/B$51)</f>
        <v>0</v>
      </c>
      <c r="C99" s="211">
        <f t="shared" si="21"/>
        <v>0</v>
      </c>
      <c r="D99" s="211">
        <f t="shared" si="21"/>
        <v>0</v>
      </c>
      <c r="E99" s="211">
        <f t="shared" si="21"/>
        <v>0</v>
      </c>
      <c r="F99" s="211">
        <f t="shared" si="21"/>
        <v>0</v>
      </c>
      <c r="G99" s="211">
        <f t="shared" si="21"/>
        <v>0</v>
      </c>
      <c r="H99" s="211">
        <f t="shared" si="21"/>
        <v>0</v>
      </c>
      <c r="I99" s="211">
        <f t="shared" si="21"/>
        <v>0</v>
      </c>
      <c r="J99" s="211">
        <f t="shared" si="21"/>
        <v>0</v>
      </c>
      <c r="K99" s="211">
        <f t="shared" si="21"/>
        <v>0</v>
      </c>
      <c r="L99" s="211">
        <f t="shared" si="21"/>
        <v>0</v>
      </c>
      <c r="M99" s="211">
        <f t="shared" si="21"/>
        <v>0</v>
      </c>
      <c r="N99" s="211">
        <f t="shared" si="21"/>
        <v>0.84339596956010954</v>
      </c>
      <c r="O99" s="211">
        <f t="shared" si="21"/>
        <v>0</v>
      </c>
      <c r="P99" s="211">
        <f t="shared" si="21"/>
        <v>0.74003838448604653</v>
      </c>
      <c r="Q99" s="211">
        <f t="shared" si="21"/>
        <v>1.1583382473844948</v>
      </c>
    </row>
    <row r="100" spans="1:17" x14ac:dyDescent="0.25">
      <c r="A100" s="210" t="s">
        <v>170</v>
      </c>
      <c r="B100" s="109" t="str">
        <f t="shared" ref="B100:Q100" si="22">IF(B$52=0,"",B$79/B$52)</f>
        <v/>
      </c>
      <c r="C100" s="109" t="str">
        <f t="shared" si="22"/>
        <v/>
      </c>
      <c r="D100" s="109" t="str">
        <f t="shared" si="22"/>
        <v/>
      </c>
      <c r="E100" s="109" t="str">
        <f t="shared" si="22"/>
        <v/>
      </c>
      <c r="F100" s="109" t="str">
        <f t="shared" si="22"/>
        <v/>
      </c>
      <c r="G100" s="109" t="str">
        <f t="shared" si="22"/>
        <v/>
      </c>
      <c r="H100" s="109" t="str">
        <f t="shared" si="22"/>
        <v/>
      </c>
      <c r="I100" s="109" t="str">
        <f t="shared" si="22"/>
        <v/>
      </c>
      <c r="J100" s="109" t="str">
        <f t="shared" si="22"/>
        <v/>
      </c>
      <c r="K100" s="109" t="str">
        <f t="shared" si="22"/>
        <v/>
      </c>
      <c r="L100" s="109" t="str">
        <f t="shared" si="22"/>
        <v/>
      </c>
      <c r="M100" s="109" t="str">
        <f t="shared" si="22"/>
        <v/>
      </c>
      <c r="N100" s="109" t="str">
        <f t="shared" si="22"/>
        <v/>
      </c>
      <c r="O100" s="109" t="str">
        <f t="shared" si="22"/>
        <v/>
      </c>
      <c r="P100" s="109" t="str">
        <f t="shared" si="22"/>
        <v/>
      </c>
      <c r="Q100" s="109" t="str">
        <f t="shared" si="22"/>
        <v/>
      </c>
    </row>
    <row r="101" spans="1:17" x14ac:dyDescent="0.25">
      <c r="A101" s="180" t="s">
        <v>169</v>
      </c>
      <c r="B101" s="178">
        <f t="shared" ref="B101:Q101" si="23">IF(B$53=0,"",B$80/B$53)</f>
        <v>0</v>
      </c>
      <c r="C101" s="178">
        <f t="shared" si="23"/>
        <v>0</v>
      </c>
      <c r="D101" s="178">
        <f t="shared" si="23"/>
        <v>0</v>
      </c>
      <c r="E101" s="178">
        <f t="shared" si="23"/>
        <v>0</v>
      </c>
      <c r="F101" s="178">
        <f t="shared" si="23"/>
        <v>0</v>
      </c>
      <c r="G101" s="178">
        <f t="shared" si="23"/>
        <v>0</v>
      </c>
      <c r="H101" s="178">
        <f t="shared" si="23"/>
        <v>0</v>
      </c>
      <c r="I101" s="178">
        <f t="shared" si="23"/>
        <v>0</v>
      </c>
      <c r="J101" s="178">
        <f t="shared" si="23"/>
        <v>0</v>
      </c>
      <c r="K101" s="178">
        <f t="shared" si="23"/>
        <v>0</v>
      </c>
      <c r="L101" s="178">
        <f t="shared" si="23"/>
        <v>0</v>
      </c>
      <c r="M101" s="178">
        <f t="shared" si="23"/>
        <v>0</v>
      </c>
      <c r="N101" s="178">
        <f t="shared" si="23"/>
        <v>0.85547500503625706</v>
      </c>
      <c r="O101" s="178">
        <f t="shared" si="23"/>
        <v>0</v>
      </c>
      <c r="P101" s="178">
        <f t="shared" si="23"/>
        <v>0.74239225881326532</v>
      </c>
      <c r="Q101" s="178">
        <f t="shared" si="23"/>
        <v>1.2186007061182469</v>
      </c>
    </row>
    <row r="102" spans="1:17" x14ac:dyDescent="0.25">
      <c r="A102" s="108" t="s">
        <v>39</v>
      </c>
      <c r="B102" s="107">
        <f t="shared" ref="B102:Q102" si="24">IF(B$54=0,"",B$81/B$54)</f>
        <v>0</v>
      </c>
      <c r="C102" s="107">
        <f t="shared" si="24"/>
        <v>0</v>
      </c>
      <c r="D102" s="107">
        <f t="shared" si="24"/>
        <v>0</v>
      </c>
      <c r="E102" s="107">
        <f t="shared" si="24"/>
        <v>0</v>
      </c>
      <c r="F102" s="107">
        <f t="shared" si="24"/>
        <v>0</v>
      </c>
      <c r="G102" s="107">
        <f t="shared" si="24"/>
        <v>0</v>
      </c>
      <c r="H102" s="107">
        <f t="shared" si="24"/>
        <v>0</v>
      </c>
      <c r="I102" s="107">
        <f t="shared" si="24"/>
        <v>0</v>
      </c>
      <c r="J102" s="107">
        <f t="shared" si="24"/>
        <v>0</v>
      </c>
      <c r="K102" s="107">
        <f t="shared" si="24"/>
        <v>0</v>
      </c>
      <c r="L102" s="107">
        <f t="shared" si="24"/>
        <v>0</v>
      </c>
      <c r="M102" s="107">
        <f t="shared" si="24"/>
        <v>0</v>
      </c>
      <c r="N102" s="107">
        <f t="shared" si="24"/>
        <v>0.8176126541363703</v>
      </c>
      <c r="O102" s="107">
        <f t="shared" si="24"/>
        <v>0</v>
      </c>
      <c r="P102" s="107">
        <f t="shared" si="24"/>
        <v>0.73645073170598818</v>
      </c>
      <c r="Q102" s="107">
        <f t="shared" si="24"/>
        <v>1.0870560599675869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4" tint="0.39997558519241921"/>
    <pageSetUpPr fitToPage="1"/>
  </sheetPr>
  <dimension ref="A1:Q24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364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80" t="s">
        <v>127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41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232" t="s">
        <v>185</v>
      </c>
      <c r="B15" s="246">
        <v>0</v>
      </c>
      <c r="C15" s="246">
        <v>0</v>
      </c>
      <c r="D15" s="246">
        <v>0</v>
      </c>
      <c r="E15" s="246">
        <v>0</v>
      </c>
      <c r="F15" s="246">
        <v>0</v>
      </c>
      <c r="G15" s="246">
        <v>0</v>
      </c>
      <c r="H15" s="246">
        <v>0</v>
      </c>
      <c r="I15" s="246">
        <v>0</v>
      </c>
      <c r="J15" s="246">
        <v>0</v>
      </c>
      <c r="K15" s="246">
        <v>0</v>
      </c>
      <c r="L15" s="246">
        <v>0</v>
      </c>
      <c r="M15" s="246">
        <v>0</v>
      </c>
      <c r="N15" s="246">
        <v>0</v>
      </c>
      <c r="O15" s="246">
        <v>0</v>
      </c>
      <c r="P15" s="246">
        <v>0</v>
      </c>
      <c r="Q15" s="246">
        <v>0</v>
      </c>
    </row>
    <row r="16" spans="1:17" x14ac:dyDescent="0.25">
      <c r="A16" s="245" t="s">
        <v>33</v>
      </c>
      <c r="B16" s="244">
        <v>0</v>
      </c>
      <c r="C16" s="244">
        <v>0</v>
      </c>
      <c r="D16" s="244">
        <v>0</v>
      </c>
      <c r="E16" s="244">
        <v>0</v>
      </c>
      <c r="F16" s="244">
        <v>0</v>
      </c>
      <c r="G16" s="244">
        <v>0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4">
        <v>0</v>
      </c>
      <c r="O16" s="244">
        <v>0</v>
      </c>
      <c r="P16" s="244">
        <v>0</v>
      </c>
      <c r="Q16" s="244">
        <v>0</v>
      </c>
    </row>
    <row r="17" spans="1:17" x14ac:dyDescent="0.25">
      <c r="A17" s="245" t="s">
        <v>31</v>
      </c>
      <c r="B17" s="244">
        <v>0</v>
      </c>
      <c r="C17" s="244">
        <v>0</v>
      </c>
      <c r="D17" s="244">
        <v>0</v>
      </c>
      <c r="E17" s="244">
        <v>0</v>
      </c>
      <c r="F17" s="244">
        <v>0</v>
      </c>
      <c r="G17" s="244">
        <v>0</v>
      </c>
      <c r="H17" s="244">
        <v>0</v>
      </c>
      <c r="I17" s="244">
        <v>0</v>
      </c>
      <c r="J17" s="244">
        <v>0</v>
      </c>
      <c r="K17" s="244">
        <v>0</v>
      </c>
      <c r="L17" s="244">
        <v>0</v>
      </c>
      <c r="M17" s="244">
        <v>0</v>
      </c>
      <c r="N17" s="244">
        <v>0</v>
      </c>
      <c r="O17" s="244">
        <v>0</v>
      </c>
      <c r="P17" s="244">
        <v>0</v>
      </c>
      <c r="Q17" s="244">
        <v>0</v>
      </c>
    </row>
    <row r="18" spans="1:17" x14ac:dyDescent="0.25">
      <c r="A18" s="245" t="s">
        <v>30</v>
      </c>
      <c r="B18" s="244">
        <v>0</v>
      </c>
      <c r="C18" s="244">
        <v>0</v>
      </c>
      <c r="D18" s="244">
        <v>0</v>
      </c>
      <c r="E18" s="244">
        <v>0</v>
      </c>
      <c r="F18" s="244">
        <v>0</v>
      </c>
      <c r="G18" s="244">
        <v>0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4">
        <v>0</v>
      </c>
      <c r="O18" s="244">
        <v>0</v>
      </c>
      <c r="P18" s="244">
        <v>0</v>
      </c>
      <c r="Q18" s="244">
        <v>0</v>
      </c>
    </row>
    <row r="19" spans="1:17" x14ac:dyDescent="0.25">
      <c r="A19" s="245" t="s">
        <v>68</v>
      </c>
      <c r="B19" s="244">
        <v>0</v>
      </c>
      <c r="C19" s="244">
        <v>0</v>
      </c>
      <c r="D19" s="244">
        <v>0</v>
      </c>
      <c r="E19" s="244">
        <v>0</v>
      </c>
      <c r="F19" s="244">
        <v>0</v>
      </c>
      <c r="G19" s="244">
        <v>0</v>
      </c>
      <c r="H19" s="244">
        <v>0</v>
      </c>
      <c r="I19" s="244">
        <v>0</v>
      </c>
      <c r="J19" s="244">
        <v>0</v>
      </c>
      <c r="K19" s="244">
        <v>0</v>
      </c>
      <c r="L19" s="244">
        <v>0</v>
      </c>
      <c r="M19" s="244">
        <v>0</v>
      </c>
      <c r="N19" s="244">
        <v>0</v>
      </c>
      <c r="O19" s="244">
        <v>0</v>
      </c>
      <c r="P19" s="244">
        <v>0</v>
      </c>
      <c r="Q19" s="244">
        <v>0</v>
      </c>
    </row>
    <row r="20" spans="1:17" x14ac:dyDescent="0.25">
      <c r="A20" s="245" t="s">
        <v>29</v>
      </c>
      <c r="B20" s="244">
        <v>0</v>
      </c>
      <c r="C20" s="244">
        <v>0</v>
      </c>
      <c r="D20" s="244">
        <v>0</v>
      </c>
      <c r="E20" s="244">
        <v>0</v>
      </c>
      <c r="F20" s="244">
        <v>0</v>
      </c>
      <c r="G20" s="244">
        <v>0</v>
      </c>
      <c r="H20" s="244">
        <v>0</v>
      </c>
      <c r="I20" s="244">
        <v>0</v>
      </c>
      <c r="J20" s="244">
        <v>0</v>
      </c>
      <c r="K20" s="244">
        <v>0</v>
      </c>
      <c r="L20" s="244">
        <v>0</v>
      </c>
      <c r="M20" s="244">
        <v>0</v>
      </c>
      <c r="N20" s="244">
        <v>0</v>
      </c>
      <c r="O20" s="244">
        <v>0</v>
      </c>
      <c r="P20" s="244">
        <v>0</v>
      </c>
      <c r="Q20" s="244">
        <v>0</v>
      </c>
    </row>
    <row r="21" spans="1:17" x14ac:dyDescent="0.25">
      <c r="A21" s="245" t="s">
        <v>28</v>
      </c>
      <c r="B21" s="244">
        <v>0</v>
      </c>
      <c r="C21" s="244">
        <v>0</v>
      </c>
      <c r="D21" s="244">
        <v>0</v>
      </c>
      <c r="E21" s="244">
        <v>0</v>
      </c>
      <c r="F21" s="244">
        <v>0</v>
      </c>
      <c r="G21" s="244">
        <v>0</v>
      </c>
      <c r="H21" s="244">
        <v>0</v>
      </c>
      <c r="I21" s="244">
        <v>0</v>
      </c>
      <c r="J21" s="244">
        <v>0</v>
      </c>
      <c r="K21" s="244">
        <v>0</v>
      </c>
      <c r="L21" s="244">
        <v>0</v>
      </c>
      <c r="M21" s="244">
        <v>0</v>
      </c>
      <c r="N21" s="244">
        <v>0</v>
      </c>
      <c r="O21" s="244">
        <v>0</v>
      </c>
      <c r="P21" s="244">
        <v>0</v>
      </c>
      <c r="Q21" s="244">
        <v>0</v>
      </c>
    </row>
    <row r="22" spans="1:17" x14ac:dyDescent="0.25">
      <c r="A22" s="245" t="s">
        <v>67</v>
      </c>
      <c r="B22" s="244">
        <v>0</v>
      </c>
      <c r="C22" s="244">
        <v>0</v>
      </c>
      <c r="D22" s="244">
        <v>0</v>
      </c>
      <c r="E22" s="244">
        <v>0</v>
      </c>
      <c r="F22" s="244">
        <v>0</v>
      </c>
      <c r="G22" s="244">
        <v>0</v>
      </c>
      <c r="H22" s="244">
        <v>0</v>
      </c>
      <c r="I22" s="244">
        <v>0</v>
      </c>
      <c r="J22" s="244">
        <v>0</v>
      </c>
      <c r="K22" s="244">
        <v>0</v>
      </c>
      <c r="L22" s="244">
        <v>0</v>
      </c>
      <c r="M22" s="244">
        <v>0</v>
      </c>
      <c r="N22" s="244">
        <v>0</v>
      </c>
      <c r="O22" s="244">
        <v>0</v>
      </c>
      <c r="P22" s="244">
        <v>0</v>
      </c>
      <c r="Q22" s="244">
        <v>0</v>
      </c>
    </row>
    <row r="23" spans="1:17" x14ac:dyDescent="0.25">
      <c r="A23" s="245" t="s">
        <v>66</v>
      </c>
      <c r="B23" s="244">
        <v>0</v>
      </c>
      <c r="C23" s="244">
        <v>0</v>
      </c>
      <c r="D23" s="244">
        <v>0</v>
      </c>
      <c r="E23" s="244">
        <v>0</v>
      </c>
      <c r="F23" s="244">
        <v>0</v>
      </c>
      <c r="G23" s="244">
        <v>0</v>
      </c>
      <c r="H23" s="244">
        <v>0</v>
      </c>
      <c r="I23" s="244">
        <v>0</v>
      </c>
      <c r="J23" s="244">
        <v>0</v>
      </c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</row>
    <row r="24" spans="1:17" x14ac:dyDescent="0.25">
      <c r="A24" s="156" t="s">
        <v>184</v>
      </c>
      <c r="B24" s="206">
        <v>0</v>
      </c>
      <c r="C24" s="206">
        <v>0</v>
      </c>
      <c r="D24" s="206">
        <v>0</v>
      </c>
      <c r="E24" s="206">
        <v>0</v>
      </c>
      <c r="F24" s="206">
        <v>0</v>
      </c>
      <c r="G24" s="206">
        <v>0</v>
      </c>
      <c r="H24" s="206">
        <v>0</v>
      </c>
      <c r="I24" s="206">
        <v>0</v>
      </c>
      <c r="J24" s="206">
        <v>0</v>
      </c>
      <c r="K24" s="206">
        <v>0</v>
      </c>
      <c r="L24" s="206">
        <v>0</v>
      </c>
      <c r="M24" s="206">
        <v>0</v>
      </c>
      <c r="N24" s="206">
        <v>0</v>
      </c>
      <c r="O24" s="206">
        <v>0</v>
      </c>
      <c r="P24" s="206">
        <v>0</v>
      </c>
      <c r="Q24" s="206">
        <v>0</v>
      </c>
    </row>
    <row r="25" spans="1:17" x14ac:dyDescent="0.25">
      <c r="A25" s="88" t="s">
        <v>33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88" t="s">
        <v>31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</row>
    <row r="27" spans="1:17" x14ac:dyDescent="0.25">
      <c r="A27" s="88" t="s">
        <v>30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88" t="s">
        <v>125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88" t="s">
        <v>29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88" t="s">
        <v>28</v>
      </c>
      <c r="B30" s="87">
        <v>0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</row>
    <row r="31" spans="1:17" x14ac:dyDescent="0.25">
      <c r="A31" s="88" t="s">
        <v>26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88" t="s">
        <v>25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88" t="s">
        <v>86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88" t="s">
        <v>22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6" t="s">
        <v>181</v>
      </c>
      <c r="B35" s="204">
        <v>0</v>
      </c>
      <c r="C35" s="204">
        <v>0</v>
      </c>
      <c r="D35" s="204">
        <v>0</v>
      </c>
      <c r="E35" s="204">
        <v>0</v>
      </c>
      <c r="F35" s="204">
        <v>0</v>
      </c>
      <c r="G35" s="204">
        <v>0</v>
      </c>
      <c r="H35" s="204">
        <v>0</v>
      </c>
      <c r="I35" s="204">
        <v>0</v>
      </c>
      <c r="J35" s="204">
        <v>0</v>
      </c>
      <c r="K35" s="204">
        <v>0</v>
      </c>
      <c r="L35" s="204">
        <v>0</v>
      </c>
      <c r="M35" s="204">
        <v>0</v>
      </c>
      <c r="N35" s="204">
        <v>0</v>
      </c>
      <c r="O35" s="204">
        <v>0</v>
      </c>
      <c r="P35" s="204">
        <v>0</v>
      </c>
      <c r="Q35" s="204">
        <v>0</v>
      </c>
    </row>
    <row r="36" spans="1:17" x14ac:dyDescent="0.25">
      <c r="A36" s="152" t="s">
        <v>190</v>
      </c>
      <c r="B36" s="151">
        <v>0</v>
      </c>
      <c r="C36" s="151">
        <v>0</v>
      </c>
      <c r="D36" s="151">
        <v>0</v>
      </c>
      <c r="E36" s="151">
        <v>0</v>
      </c>
      <c r="F36" s="151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0</v>
      </c>
      <c r="M36" s="151">
        <v>0</v>
      </c>
      <c r="N36" s="151">
        <v>0</v>
      </c>
      <c r="O36" s="151">
        <v>0</v>
      </c>
      <c r="P36" s="151">
        <v>0</v>
      </c>
      <c r="Q36" s="151">
        <v>0</v>
      </c>
    </row>
    <row r="37" spans="1:17" x14ac:dyDescent="0.25">
      <c r="A37" s="154" t="s">
        <v>33</v>
      </c>
      <c r="B37" s="83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</row>
    <row r="38" spans="1:17" x14ac:dyDescent="0.25">
      <c r="A38" s="154" t="s">
        <v>30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</row>
    <row r="39" spans="1:17" x14ac:dyDescent="0.25">
      <c r="A39" s="154" t="s">
        <v>125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</row>
    <row r="40" spans="1:17" x14ac:dyDescent="0.25">
      <c r="A40" s="154" t="s">
        <v>29</v>
      </c>
      <c r="B40" s="208">
        <v>0</v>
      </c>
      <c r="C40" s="208">
        <v>0</v>
      </c>
      <c r="D40" s="208">
        <v>0</v>
      </c>
      <c r="E40" s="208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</row>
    <row r="41" spans="1:17" x14ac:dyDescent="0.25">
      <c r="A41" s="154" t="s">
        <v>26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</row>
    <row r="42" spans="1:17" x14ac:dyDescent="0.25">
      <c r="A42" s="152" t="s">
        <v>189</v>
      </c>
      <c r="B42" s="151">
        <v>0</v>
      </c>
      <c r="C42" s="151">
        <v>0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v>0</v>
      </c>
      <c r="Q42" s="151">
        <v>0</v>
      </c>
    </row>
    <row r="43" spans="1:17" x14ac:dyDescent="0.25">
      <c r="A43" s="156" t="s">
        <v>180</v>
      </c>
      <c r="B43" s="155">
        <v>0</v>
      </c>
      <c r="C43" s="155">
        <v>0</v>
      </c>
      <c r="D43" s="155">
        <v>0</v>
      </c>
      <c r="E43" s="155">
        <v>0</v>
      </c>
      <c r="F43" s="155">
        <v>0</v>
      </c>
      <c r="G43" s="155">
        <v>0</v>
      </c>
      <c r="H43" s="155">
        <v>0</v>
      </c>
      <c r="I43" s="155">
        <v>0</v>
      </c>
      <c r="J43" s="155">
        <v>0</v>
      </c>
      <c r="K43" s="155">
        <v>0</v>
      </c>
      <c r="L43" s="155">
        <v>0</v>
      </c>
      <c r="M43" s="155">
        <v>0</v>
      </c>
      <c r="N43" s="155">
        <v>0</v>
      </c>
      <c r="O43" s="155">
        <v>0</v>
      </c>
      <c r="P43" s="155">
        <v>0</v>
      </c>
      <c r="Q43" s="155">
        <v>0</v>
      </c>
    </row>
    <row r="44" spans="1:17" x14ac:dyDescent="0.25">
      <c r="A44" s="152" t="s">
        <v>193</v>
      </c>
      <c r="B44" s="151">
        <v>0</v>
      </c>
      <c r="C44" s="151">
        <v>0</v>
      </c>
      <c r="D44" s="151">
        <v>0</v>
      </c>
      <c r="E44" s="151">
        <v>0</v>
      </c>
      <c r="F44" s="151">
        <v>0</v>
      </c>
      <c r="G44" s="151">
        <v>0</v>
      </c>
      <c r="H44" s="151">
        <v>0</v>
      </c>
      <c r="I44" s="151">
        <v>0</v>
      </c>
      <c r="J44" s="151">
        <v>0</v>
      </c>
      <c r="K44" s="151">
        <v>0</v>
      </c>
      <c r="L44" s="151">
        <v>0</v>
      </c>
      <c r="M44" s="151">
        <v>0</v>
      </c>
      <c r="N44" s="151">
        <v>0</v>
      </c>
      <c r="O44" s="151">
        <v>0</v>
      </c>
      <c r="P44" s="151">
        <v>0</v>
      </c>
      <c r="Q44" s="151">
        <v>0</v>
      </c>
    </row>
    <row r="45" spans="1:17" x14ac:dyDescent="0.25">
      <c r="A45" s="152" t="s">
        <v>187</v>
      </c>
      <c r="B45" s="151">
        <v>0</v>
      </c>
      <c r="C45" s="151">
        <v>0</v>
      </c>
      <c r="D45" s="151">
        <v>0</v>
      </c>
      <c r="E45" s="151">
        <v>0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v>0</v>
      </c>
      <c r="Q45" s="151">
        <v>0</v>
      </c>
    </row>
    <row r="46" spans="1:17" x14ac:dyDescent="0.25">
      <c r="A46" s="150" t="s">
        <v>33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31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30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125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29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28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26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25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86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22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2" t="s">
        <v>186</v>
      </c>
      <c r="B56" s="151">
        <v>0</v>
      </c>
      <c r="C56" s="151">
        <v>0</v>
      </c>
      <c r="D56" s="151">
        <v>0</v>
      </c>
      <c r="E56" s="151">
        <v>0</v>
      </c>
      <c r="F56" s="151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1">
        <v>0</v>
      </c>
      <c r="P56" s="151">
        <v>0</v>
      </c>
      <c r="Q56" s="151">
        <v>0</v>
      </c>
    </row>
    <row r="57" spans="1:17" x14ac:dyDescent="0.25">
      <c r="A57" s="243" t="s">
        <v>179</v>
      </c>
      <c r="B57" s="242">
        <v>0</v>
      </c>
      <c r="C57" s="242">
        <v>0</v>
      </c>
      <c r="D57" s="242">
        <v>0</v>
      </c>
      <c r="E57" s="242">
        <v>0</v>
      </c>
      <c r="F57" s="242">
        <v>0</v>
      </c>
      <c r="G57" s="242">
        <v>0</v>
      </c>
      <c r="H57" s="242">
        <v>0</v>
      </c>
      <c r="I57" s="242">
        <v>0</v>
      </c>
      <c r="J57" s="242">
        <v>0</v>
      </c>
      <c r="K57" s="242">
        <v>0</v>
      </c>
      <c r="L57" s="242">
        <v>0</v>
      </c>
      <c r="M57" s="242">
        <v>0</v>
      </c>
      <c r="N57" s="242">
        <v>0</v>
      </c>
      <c r="O57" s="242">
        <v>0</v>
      </c>
      <c r="P57" s="242">
        <v>0</v>
      </c>
      <c r="Q57" s="242">
        <v>0</v>
      </c>
    </row>
    <row r="58" spans="1:17" hidden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1:17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ht="12.75" x14ac:dyDescent="0.25">
      <c r="A60" s="97" t="s">
        <v>40</v>
      </c>
      <c r="B60" s="96">
        <v>1.1445868047145236</v>
      </c>
      <c r="C60" s="96">
        <v>1.2949995252388238</v>
      </c>
      <c r="D60" s="96">
        <v>1.2989295994131109</v>
      </c>
      <c r="E60" s="96">
        <v>1.372276545661534</v>
      </c>
      <c r="F60" s="96">
        <v>1.4635550660162058</v>
      </c>
      <c r="G60" s="96">
        <v>1.5521640304731181</v>
      </c>
      <c r="H60" s="96">
        <v>1.6053392497431238</v>
      </c>
      <c r="I60" s="96">
        <v>1.7757905825764118</v>
      </c>
      <c r="J60" s="96">
        <v>1.780726332037299</v>
      </c>
      <c r="K60" s="96">
        <v>1.7753996500010851</v>
      </c>
      <c r="L60" s="96">
        <v>1.906233393956384</v>
      </c>
      <c r="M60" s="96">
        <v>1.7687981563676207</v>
      </c>
      <c r="N60" s="96">
        <v>2.5708922820859437</v>
      </c>
      <c r="O60" s="96">
        <v>1.851150240785572</v>
      </c>
      <c r="P60" s="96">
        <v>2.595502109160035</v>
      </c>
      <c r="Q60" s="96">
        <v>2.9369344612779447</v>
      </c>
    </row>
    <row r="61" spans="1:17" x14ac:dyDescent="0.25">
      <c r="A61" s="132" t="s">
        <v>83</v>
      </c>
      <c r="B61" s="160">
        <v>8.6123178479079378E-3</v>
      </c>
      <c r="C61" s="160">
        <v>9.7440818628241419E-3</v>
      </c>
      <c r="D61" s="160">
        <v>9.7736532748091496E-3</v>
      </c>
      <c r="E61" s="160">
        <v>1.0325544325503543E-2</v>
      </c>
      <c r="F61" s="160">
        <v>1.1012359538419822E-2</v>
      </c>
      <c r="G61" s="160">
        <v>1.1679087970840673E-2</v>
      </c>
      <c r="H61" s="160">
        <v>1.207919907477718E-2</v>
      </c>
      <c r="I61" s="160">
        <v>1.3361741429724176E-2</v>
      </c>
      <c r="J61" s="160">
        <v>1.3398879935077997E-2</v>
      </c>
      <c r="K61" s="160">
        <v>1.3358799900447454E-2</v>
      </c>
      <c r="L61" s="160">
        <v>1.4343244054035158E-2</v>
      </c>
      <c r="M61" s="160">
        <v>1.3309127685803574E-2</v>
      </c>
      <c r="N61" s="160">
        <v>1.9344396942947383E-2</v>
      </c>
      <c r="O61" s="160">
        <v>1.3928776910767373E-2</v>
      </c>
      <c r="P61" s="160">
        <v>1.9529570887003973E-2</v>
      </c>
      <c r="Q61" s="160">
        <v>2.2098641164493036E-2</v>
      </c>
    </row>
    <row r="62" spans="1:17" x14ac:dyDescent="0.25">
      <c r="A62" s="76" t="s">
        <v>82</v>
      </c>
      <c r="B62" s="159">
        <v>5.5990474134796249E-2</v>
      </c>
      <c r="C62" s="159">
        <v>6.3348307986603278E-2</v>
      </c>
      <c r="D62" s="159">
        <v>6.354055790202856E-2</v>
      </c>
      <c r="E62" s="159">
        <v>6.7128516700673713E-2</v>
      </c>
      <c r="F62" s="159">
        <v>7.1593645611761778E-2</v>
      </c>
      <c r="G62" s="159">
        <v>7.5928186174435169E-2</v>
      </c>
      <c r="H62" s="159">
        <v>7.8529391890669112E-2</v>
      </c>
      <c r="I62" s="159">
        <v>8.6867467170703538E-2</v>
      </c>
      <c r="J62" s="159">
        <v>8.7108912337979058E-2</v>
      </c>
      <c r="K62" s="159">
        <v>8.6848343675519829E-2</v>
      </c>
      <c r="L62" s="159">
        <v>9.3248420390290992E-2</v>
      </c>
      <c r="M62" s="159">
        <v>8.6525414250671465E-2</v>
      </c>
      <c r="N62" s="159">
        <v>0.12576195814120225</v>
      </c>
      <c r="O62" s="159">
        <v>9.0553883068901386E-2</v>
      </c>
      <c r="P62" s="159">
        <v>0.12696581256323305</v>
      </c>
      <c r="Q62" s="159">
        <v>0.14366787412929183</v>
      </c>
    </row>
    <row r="63" spans="1:17" x14ac:dyDescent="0.25">
      <c r="A63" s="76" t="s">
        <v>81</v>
      </c>
      <c r="B63" s="159">
        <v>1.0332860274975335E-2</v>
      </c>
      <c r="C63" s="159">
        <v>1.169072463122584E-2</v>
      </c>
      <c r="D63" s="159">
        <v>1.1726203729137796E-2</v>
      </c>
      <c r="E63" s="159">
        <v>1.2388349880097582E-2</v>
      </c>
      <c r="F63" s="159">
        <v>1.3212374928304E-2</v>
      </c>
      <c r="G63" s="159">
        <v>1.4012300320657175E-2</v>
      </c>
      <c r="H63" s="159">
        <v>1.4492344392932831E-2</v>
      </c>
      <c r="I63" s="159">
        <v>1.6031109123222521E-2</v>
      </c>
      <c r="J63" s="159">
        <v>1.6075667045191887E-2</v>
      </c>
      <c r="K63" s="159">
        <v>1.6027579944254921E-2</v>
      </c>
      <c r="L63" s="159">
        <v>1.7208693329429051E-2</v>
      </c>
      <c r="M63" s="159">
        <v>1.5967984367021498E-2</v>
      </c>
      <c r="N63" s="159">
        <v>2.3208961193146159E-2</v>
      </c>
      <c r="O63" s="159">
        <v>1.6711425212345501E-2</v>
      </c>
      <c r="P63" s="159">
        <v>2.3431128619417776E-2</v>
      </c>
      <c r="Q63" s="159">
        <v>2.6513439872054023E-2</v>
      </c>
    </row>
    <row r="64" spans="1:17" x14ac:dyDescent="0.25">
      <c r="A64" s="76" t="s">
        <v>80</v>
      </c>
      <c r="B64" s="159">
        <v>8.1817019555125395E-2</v>
      </c>
      <c r="C64" s="159">
        <v>9.2568777696829349E-2</v>
      </c>
      <c r="D64" s="159">
        <v>9.2849706110686908E-2</v>
      </c>
      <c r="E64" s="159">
        <v>9.8092671092283645E-2</v>
      </c>
      <c r="F64" s="159">
        <v>0.10461741561498829</v>
      </c>
      <c r="G64" s="159">
        <v>0.11095133572298639</v>
      </c>
      <c r="H64" s="159">
        <v>0.11475239121038319</v>
      </c>
      <c r="I64" s="159">
        <v>0.12693654358237966</v>
      </c>
      <c r="J64" s="159">
        <v>0.12728935938324096</v>
      </c>
      <c r="K64" s="159">
        <v>0.12690859905425081</v>
      </c>
      <c r="L64" s="159">
        <v>0.13626081851333399</v>
      </c>
      <c r="M64" s="159">
        <v>0.12643671301513396</v>
      </c>
      <c r="N64" s="159">
        <v>0.18377177095800012</v>
      </c>
      <c r="O64" s="159">
        <v>0.13232338065229002</v>
      </c>
      <c r="P64" s="159">
        <v>0.18553092342653774</v>
      </c>
      <c r="Q64" s="159">
        <v>0.20993709106268382</v>
      </c>
    </row>
    <row r="65" spans="1:17" x14ac:dyDescent="0.25">
      <c r="A65" s="129" t="s">
        <v>79</v>
      </c>
      <c r="B65" s="158">
        <v>2.4114489974142225E-2</v>
      </c>
      <c r="C65" s="158">
        <v>2.7283429215907595E-2</v>
      </c>
      <c r="D65" s="158">
        <v>2.7366229169465614E-2</v>
      </c>
      <c r="E65" s="158">
        <v>2.8911524111409924E-2</v>
      </c>
      <c r="F65" s="158">
        <v>3.0834606707575499E-2</v>
      </c>
      <c r="G65" s="158">
        <v>3.270144631835388E-2</v>
      </c>
      <c r="H65" s="158">
        <v>3.3821757409376103E-2</v>
      </c>
      <c r="I65" s="158">
        <v>3.7412876003227694E-2</v>
      </c>
      <c r="J65" s="158">
        <v>3.7516863818218386E-2</v>
      </c>
      <c r="K65" s="158">
        <v>3.7404639721252866E-2</v>
      </c>
      <c r="L65" s="158">
        <v>4.0161083351298442E-2</v>
      </c>
      <c r="M65" s="158">
        <v>3.7265557520250008E-2</v>
      </c>
      <c r="N65" s="158">
        <v>5.4164311440252674E-2</v>
      </c>
      <c r="O65" s="158">
        <v>3.9000575350148642E-2</v>
      </c>
      <c r="P65" s="158">
        <v>5.4682798483611121E-2</v>
      </c>
      <c r="Q65" s="158">
        <v>6.1876195260580497E-2</v>
      </c>
    </row>
    <row r="66" spans="1:17" x14ac:dyDescent="0.25">
      <c r="A66" s="92" t="s">
        <v>125</v>
      </c>
      <c r="B66" s="91">
        <v>0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2.7082155720126337E-2</v>
      </c>
      <c r="O66" s="91">
        <v>0</v>
      </c>
      <c r="P66" s="91">
        <v>2.7341399241805561E-2</v>
      </c>
      <c r="Q66" s="91">
        <v>3.0938097630290248E-2</v>
      </c>
    </row>
    <row r="67" spans="1:17" x14ac:dyDescent="0.25">
      <c r="A67" s="92" t="s">
        <v>26</v>
      </c>
      <c r="B67" s="91">
        <v>0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</row>
    <row r="68" spans="1:17" x14ac:dyDescent="0.25">
      <c r="A68" s="92" t="s">
        <v>126</v>
      </c>
      <c r="B68" s="91">
        <v>0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</row>
    <row r="69" spans="1:17" x14ac:dyDescent="0.25">
      <c r="A69" s="92" t="s">
        <v>21</v>
      </c>
      <c r="B69" s="157">
        <v>2.4114489974142225E-2</v>
      </c>
      <c r="C69" s="157">
        <v>2.7283429215907595E-2</v>
      </c>
      <c r="D69" s="157">
        <v>2.7366229169465614E-2</v>
      </c>
      <c r="E69" s="157">
        <v>2.8911524111409924E-2</v>
      </c>
      <c r="F69" s="157">
        <v>3.0834606707575499E-2</v>
      </c>
      <c r="G69" s="157">
        <v>3.270144631835388E-2</v>
      </c>
      <c r="H69" s="157">
        <v>3.3821757409376103E-2</v>
      </c>
      <c r="I69" s="157">
        <v>3.7412876003227694E-2</v>
      </c>
      <c r="J69" s="157">
        <v>3.7516863818218386E-2</v>
      </c>
      <c r="K69" s="157">
        <v>3.7404639721252866E-2</v>
      </c>
      <c r="L69" s="157">
        <v>4.0161083351298442E-2</v>
      </c>
      <c r="M69" s="157">
        <v>3.7265557520250008E-2</v>
      </c>
      <c r="N69" s="157">
        <v>2.7082155720126337E-2</v>
      </c>
      <c r="O69" s="157">
        <v>3.9000575350148642E-2</v>
      </c>
      <c r="P69" s="157">
        <v>2.7341399241805561E-2</v>
      </c>
      <c r="Q69" s="157">
        <v>3.0938097630290248E-2</v>
      </c>
    </row>
    <row r="70" spans="1:17" x14ac:dyDescent="0.25">
      <c r="A70" s="156" t="s">
        <v>183</v>
      </c>
      <c r="B70" s="204">
        <v>4.3029579124606157E-2</v>
      </c>
      <c r="C70" s="204">
        <v>4.8684192678151279E-2</v>
      </c>
      <c r="D70" s="204">
        <v>4.883193982756056E-2</v>
      </c>
      <c r="E70" s="204">
        <v>5.1589343821862178E-2</v>
      </c>
      <c r="F70" s="204">
        <v>5.50208671434664E-2</v>
      </c>
      <c r="G70" s="204">
        <v>5.8352031220793923E-2</v>
      </c>
      <c r="H70" s="204">
        <v>6.0351099614403152E-2</v>
      </c>
      <c r="I70" s="204">
        <v>6.6759044457759847E-2</v>
      </c>
      <c r="J70" s="204">
        <v>6.6944598948770653E-2</v>
      </c>
      <c r="K70" s="204">
        <v>6.6744347744401689E-2</v>
      </c>
      <c r="L70" s="204">
        <v>7.1662909547232506E-2</v>
      </c>
      <c r="M70" s="204">
        <v>6.6496171292015821E-2</v>
      </c>
      <c r="N70" s="204">
        <v>9.6650085792704676E-2</v>
      </c>
      <c r="O70" s="204">
        <v>6.9592114315247089E-2</v>
      </c>
      <c r="P70" s="204">
        <v>9.7575267261655441E-2</v>
      </c>
      <c r="Q70" s="204">
        <v>0.11041106997285506</v>
      </c>
    </row>
    <row r="71" spans="1:17" x14ac:dyDescent="0.25">
      <c r="A71" s="152" t="s">
        <v>192</v>
      </c>
      <c r="B71" s="151">
        <v>0</v>
      </c>
      <c r="C71" s="151">
        <v>0</v>
      </c>
      <c r="D71" s="151">
        <v>0</v>
      </c>
      <c r="E71" s="151">
        <v>0</v>
      </c>
      <c r="F71" s="151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L71" s="151">
        <v>0</v>
      </c>
      <c r="M71" s="151">
        <v>0</v>
      </c>
      <c r="N71" s="151">
        <v>8.6985077213434195E-2</v>
      </c>
      <c r="O71" s="151">
        <v>0</v>
      </c>
      <c r="P71" s="151">
        <v>8.781774053548988E-2</v>
      </c>
      <c r="Q71" s="151">
        <v>9.9369962975569534E-2</v>
      </c>
    </row>
    <row r="72" spans="1:17" x14ac:dyDescent="0.25">
      <c r="A72" s="150" t="s">
        <v>33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31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30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125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8.6985077213434195E-2</v>
      </c>
      <c r="O75" s="87">
        <v>0</v>
      </c>
      <c r="P75" s="87">
        <v>8.781774053548988E-2</v>
      </c>
      <c r="Q75" s="87">
        <v>0</v>
      </c>
    </row>
    <row r="76" spans="1:17" x14ac:dyDescent="0.25">
      <c r="A76" s="150" t="s">
        <v>29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9.9369962975569534E-2</v>
      </c>
    </row>
    <row r="77" spans="1:17" x14ac:dyDescent="0.25">
      <c r="A77" s="150" t="s">
        <v>28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150" t="s">
        <v>26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</row>
    <row r="79" spans="1:17" x14ac:dyDescent="0.25">
      <c r="A79" s="150" t="s">
        <v>25</v>
      </c>
      <c r="B79" s="87">
        <v>0</v>
      </c>
      <c r="C79" s="87">
        <v>0</v>
      </c>
      <c r="D79" s="87">
        <v>0</v>
      </c>
      <c r="E79" s="87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</row>
    <row r="80" spans="1:17" x14ac:dyDescent="0.25">
      <c r="A80" s="150" t="s">
        <v>86</v>
      </c>
      <c r="B80" s="87">
        <v>0</v>
      </c>
      <c r="C80" s="87">
        <v>0</v>
      </c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</row>
    <row r="81" spans="1:17" x14ac:dyDescent="0.25">
      <c r="A81" s="150" t="s">
        <v>22</v>
      </c>
      <c r="B81" s="87">
        <v>0</v>
      </c>
      <c r="C81" s="87">
        <v>0</v>
      </c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</row>
    <row r="82" spans="1:17" x14ac:dyDescent="0.25">
      <c r="A82" s="152" t="s">
        <v>191</v>
      </c>
      <c r="B82" s="151">
        <v>4.3029579124606157E-2</v>
      </c>
      <c r="C82" s="151">
        <v>4.8684192678151279E-2</v>
      </c>
      <c r="D82" s="151">
        <v>4.883193982756056E-2</v>
      </c>
      <c r="E82" s="151">
        <v>5.1589343821862178E-2</v>
      </c>
      <c r="F82" s="151">
        <v>5.50208671434664E-2</v>
      </c>
      <c r="G82" s="151">
        <v>5.8352031220793923E-2</v>
      </c>
      <c r="H82" s="151">
        <v>6.0351099614403152E-2</v>
      </c>
      <c r="I82" s="151">
        <v>6.6759044457759847E-2</v>
      </c>
      <c r="J82" s="151">
        <v>6.6944598948770653E-2</v>
      </c>
      <c r="K82" s="151">
        <v>6.6744347744401689E-2</v>
      </c>
      <c r="L82" s="151">
        <v>7.1662909547232506E-2</v>
      </c>
      <c r="M82" s="151">
        <v>6.6496171292015821E-2</v>
      </c>
      <c r="N82" s="151">
        <v>9.6650085792704815E-3</v>
      </c>
      <c r="O82" s="151">
        <v>6.9592114315247089E-2</v>
      </c>
      <c r="P82" s="151">
        <v>9.7575267261655607E-3</v>
      </c>
      <c r="Q82" s="151">
        <v>1.1041106997285527E-2</v>
      </c>
    </row>
    <row r="83" spans="1:17" x14ac:dyDescent="0.25">
      <c r="A83" s="156" t="s">
        <v>181</v>
      </c>
      <c r="B83" s="204">
        <v>0.63669484158056966</v>
      </c>
      <c r="C83" s="204">
        <v>0.72036433949148393</v>
      </c>
      <c r="D83" s="204">
        <v>0.72255050653752262</v>
      </c>
      <c r="E83" s="204">
        <v>0.76335092650541303</v>
      </c>
      <c r="F83" s="204">
        <v>0.81412607332481191</v>
      </c>
      <c r="G83" s="204">
        <v>0.86341623668781109</v>
      </c>
      <c r="H83" s="204">
        <v>0.89299580869552131</v>
      </c>
      <c r="I83" s="204">
        <v>0.98781210738817926</v>
      </c>
      <c r="J83" s="204">
        <v>0.9905576975069339</v>
      </c>
      <c r="K83" s="204">
        <v>0.98759464484790616</v>
      </c>
      <c r="L83" s="204">
        <v>1.0603730217590295</v>
      </c>
      <c r="M83" s="204">
        <v>0.98392245770941988</v>
      </c>
      <c r="N83" s="204">
        <v>1.4301002313858397</v>
      </c>
      <c r="O83" s="204">
        <v>1.0297321307952414</v>
      </c>
      <c r="P83" s="204">
        <v>1.4437898439916497</v>
      </c>
      <c r="Q83" s="204">
        <v>1.6337170879951426</v>
      </c>
    </row>
    <row r="84" spans="1:17" x14ac:dyDescent="0.25">
      <c r="A84" s="152" t="s">
        <v>190</v>
      </c>
      <c r="B84" s="151">
        <v>0</v>
      </c>
      <c r="C84" s="151">
        <v>0</v>
      </c>
      <c r="D84" s="151">
        <v>0</v>
      </c>
      <c r="E84" s="151">
        <v>0</v>
      </c>
      <c r="F84" s="151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L84" s="151">
        <v>0</v>
      </c>
      <c r="M84" s="151">
        <v>0</v>
      </c>
      <c r="N84" s="151">
        <v>0.32808800696339457</v>
      </c>
      <c r="O84" s="151">
        <v>0</v>
      </c>
      <c r="P84" s="151">
        <v>0.23662292308519725</v>
      </c>
      <c r="Q84" s="151">
        <v>0.69646023613502195</v>
      </c>
    </row>
    <row r="85" spans="1:17" x14ac:dyDescent="0.25">
      <c r="A85" s="154" t="s">
        <v>33</v>
      </c>
      <c r="B85" s="83">
        <v>0</v>
      </c>
      <c r="C85" s="83">
        <v>0</v>
      </c>
      <c r="D85" s="83">
        <v>0</v>
      </c>
      <c r="E85" s="83">
        <v>0</v>
      </c>
      <c r="F85" s="83">
        <v>0</v>
      </c>
      <c r="G85" s="83">
        <v>0</v>
      </c>
      <c r="H85" s="83">
        <v>0</v>
      </c>
      <c r="I85" s="83">
        <v>0</v>
      </c>
      <c r="J85" s="83">
        <v>0</v>
      </c>
      <c r="K85" s="83">
        <v>0</v>
      </c>
      <c r="L85" s="83">
        <v>0</v>
      </c>
      <c r="M85" s="83">
        <v>0</v>
      </c>
      <c r="N85" s="83">
        <v>0</v>
      </c>
      <c r="O85" s="83">
        <v>0</v>
      </c>
      <c r="P85" s="83">
        <v>0</v>
      </c>
      <c r="Q85" s="83">
        <v>0</v>
      </c>
    </row>
    <row r="86" spans="1:17" x14ac:dyDescent="0.25">
      <c r="A86" s="154" t="s">
        <v>30</v>
      </c>
      <c r="B86" s="208">
        <v>0</v>
      </c>
      <c r="C86" s="208">
        <v>0</v>
      </c>
      <c r="D86" s="208">
        <v>0</v>
      </c>
      <c r="E86" s="208">
        <v>0</v>
      </c>
      <c r="F86" s="208">
        <v>0</v>
      </c>
      <c r="G86" s="208">
        <v>0</v>
      </c>
      <c r="H86" s="208">
        <v>0</v>
      </c>
      <c r="I86" s="208">
        <v>0</v>
      </c>
      <c r="J86" s="208">
        <v>0</v>
      </c>
      <c r="K86" s="208">
        <v>0</v>
      </c>
      <c r="L86" s="208">
        <v>0</v>
      </c>
      <c r="M86" s="208">
        <v>0</v>
      </c>
      <c r="N86" s="208">
        <v>0</v>
      </c>
      <c r="O86" s="208">
        <v>0</v>
      </c>
      <c r="P86" s="208">
        <v>0</v>
      </c>
      <c r="Q86" s="208">
        <v>0</v>
      </c>
    </row>
    <row r="87" spans="1:17" x14ac:dyDescent="0.25">
      <c r="A87" s="154" t="s">
        <v>125</v>
      </c>
      <c r="B87" s="208">
        <v>0</v>
      </c>
      <c r="C87" s="208">
        <v>0</v>
      </c>
      <c r="D87" s="208">
        <v>0</v>
      </c>
      <c r="E87" s="208">
        <v>0</v>
      </c>
      <c r="F87" s="208">
        <v>0</v>
      </c>
      <c r="G87" s="208">
        <v>0</v>
      </c>
      <c r="H87" s="208">
        <v>0</v>
      </c>
      <c r="I87" s="208">
        <v>0</v>
      </c>
      <c r="J87" s="208">
        <v>0</v>
      </c>
      <c r="K87" s="208">
        <v>0</v>
      </c>
      <c r="L87" s="208">
        <v>0</v>
      </c>
      <c r="M87" s="208">
        <v>0</v>
      </c>
      <c r="N87" s="208">
        <v>0.32808800696339457</v>
      </c>
      <c r="O87" s="208">
        <v>0</v>
      </c>
      <c r="P87" s="208">
        <v>0.23662292308519725</v>
      </c>
      <c r="Q87" s="208">
        <v>0.60438270636438873</v>
      </c>
    </row>
    <row r="88" spans="1:17" x14ac:dyDescent="0.25">
      <c r="A88" s="154" t="s">
        <v>29</v>
      </c>
      <c r="B88" s="208">
        <v>0</v>
      </c>
      <c r="C88" s="208">
        <v>0</v>
      </c>
      <c r="D88" s="208">
        <v>0</v>
      </c>
      <c r="E88" s="208">
        <v>0</v>
      </c>
      <c r="F88" s="208">
        <v>0</v>
      </c>
      <c r="G88" s="208">
        <v>0</v>
      </c>
      <c r="H88" s="208">
        <v>0</v>
      </c>
      <c r="I88" s="208">
        <v>0</v>
      </c>
      <c r="J88" s="208">
        <v>0</v>
      </c>
      <c r="K88" s="208">
        <v>0</v>
      </c>
      <c r="L88" s="208">
        <v>0</v>
      </c>
      <c r="M88" s="208">
        <v>0</v>
      </c>
      <c r="N88" s="208">
        <v>0</v>
      </c>
      <c r="O88" s="208">
        <v>0</v>
      </c>
      <c r="P88" s="208">
        <v>0</v>
      </c>
      <c r="Q88" s="208">
        <v>9.2077529770633243E-2</v>
      </c>
    </row>
    <row r="89" spans="1:17" x14ac:dyDescent="0.25">
      <c r="A89" s="154" t="s">
        <v>26</v>
      </c>
      <c r="B89" s="208">
        <v>0</v>
      </c>
      <c r="C89" s="208">
        <v>0</v>
      </c>
      <c r="D89" s="208">
        <v>0</v>
      </c>
      <c r="E89" s="208">
        <v>0</v>
      </c>
      <c r="F89" s="208">
        <v>0</v>
      </c>
      <c r="G89" s="208">
        <v>0</v>
      </c>
      <c r="H89" s="208">
        <v>0</v>
      </c>
      <c r="I89" s="208">
        <v>0</v>
      </c>
      <c r="J89" s="208">
        <v>0</v>
      </c>
      <c r="K89" s="208">
        <v>0</v>
      </c>
      <c r="L89" s="208">
        <v>0</v>
      </c>
      <c r="M89" s="208">
        <v>0</v>
      </c>
      <c r="N89" s="208">
        <v>0</v>
      </c>
      <c r="O89" s="208">
        <v>0</v>
      </c>
      <c r="P89" s="208">
        <v>0</v>
      </c>
      <c r="Q89" s="208">
        <v>0</v>
      </c>
    </row>
    <row r="90" spans="1:17" x14ac:dyDescent="0.25">
      <c r="A90" s="152" t="s">
        <v>189</v>
      </c>
      <c r="B90" s="151">
        <v>0.63669484158056966</v>
      </c>
      <c r="C90" s="151">
        <v>0.72036433949148393</v>
      </c>
      <c r="D90" s="151">
        <v>0.72255050653752262</v>
      </c>
      <c r="E90" s="151">
        <v>0.76335092650541303</v>
      </c>
      <c r="F90" s="151">
        <v>0.81412607332481191</v>
      </c>
      <c r="G90" s="151">
        <v>0.86341623668781109</v>
      </c>
      <c r="H90" s="151">
        <v>0.89299580869552131</v>
      </c>
      <c r="I90" s="151">
        <v>0.98781210738817926</v>
      </c>
      <c r="J90" s="151">
        <v>0.9905576975069339</v>
      </c>
      <c r="K90" s="151">
        <v>0.98759464484790616</v>
      </c>
      <c r="L90" s="151">
        <v>1.0603730217590295</v>
      </c>
      <c r="M90" s="151">
        <v>0.98392245770941988</v>
      </c>
      <c r="N90" s="151">
        <v>1.1020122244224453</v>
      </c>
      <c r="O90" s="151">
        <v>1.0297321307952414</v>
      </c>
      <c r="P90" s="151">
        <v>1.2071669209064524</v>
      </c>
      <c r="Q90" s="151">
        <v>0.93725685186012053</v>
      </c>
    </row>
    <row r="91" spans="1:17" x14ac:dyDescent="0.25">
      <c r="A91" s="156" t="s">
        <v>180</v>
      </c>
      <c r="B91" s="155">
        <v>0.15490648484858216</v>
      </c>
      <c r="C91" s="155">
        <v>0.1752630936413446</v>
      </c>
      <c r="D91" s="155">
        <v>0.17579498337921803</v>
      </c>
      <c r="E91" s="155">
        <v>0.18572163775870387</v>
      </c>
      <c r="F91" s="155">
        <v>0.19807512171647901</v>
      </c>
      <c r="G91" s="155">
        <v>0.21006731239485812</v>
      </c>
      <c r="H91" s="155">
        <v>0.21726395861185135</v>
      </c>
      <c r="I91" s="155">
        <v>0.24033256004793546</v>
      </c>
      <c r="J91" s="155">
        <v>0.24100055621557434</v>
      </c>
      <c r="K91" s="155">
        <v>0.24027965187984612</v>
      </c>
      <c r="L91" s="155">
        <v>0.25798647437003702</v>
      </c>
      <c r="M91" s="155">
        <v>0.23938621665125695</v>
      </c>
      <c r="N91" s="155">
        <v>0.34794030885373683</v>
      </c>
      <c r="O91" s="155">
        <v>0.25053161153488951</v>
      </c>
      <c r="P91" s="155">
        <v>0.35127096214195969</v>
      </c>
      <c r="Q91" s="155">
        <v>0.39747985190227825</v>
      </c>
    </row>
    <row r="92" spans="1:17" x14ac:dyDescent="0.25">
      <c r="A92" s="152" t="s">
        <v>193</v>
      </c>
      <c r="B92" s="151">
        <v>0</v>
      </c>
      <c r="C92" s="151">
        <v>0</v>
      </c>
      <c r="D92" s="151">
        <v>0</v>
      </c>
      <c r="E92" s="151">
        <v>0</v>
      </c>
      <c r="F92" s="151">
        <v>0</v>
      </c>
      <c r="G92" s="151">
        <v>0</v>
      </c>
      <c r="H92" s="151">
        <v>0</v>
      </c>
      <c r="I92" s="151">
        <v>0</v>
      </c>
      <c r="J92" s="151">
        <v>0</v>
      </c>
      <c r="K92" s="151">
        <v>0</v>
      </c>
      <c r="L92" s="151">
        <v>0</v>
      </c>
      <c r="M92" s="151">
        <v>0</v>
      </c>
      <c r="N92" s="151">
        <v>0</v>
      </c>
      <c r="O92" s="151">
        <v>0</v>
      </c>
      <c r="P92" s="151">
        <v>0</v>
      </c>
      <c r="Q92" s="151">
        <v>0</v>
      </c>
    </row>
    <row r="93" spans="1:17" x14ac:dyDescent="0.25">
      <c r="A93" s="152" t="s">
        <v>187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0.26675423678786492</v>
      </c>
      <c r="O93" s="151">
        <v>0</v>
      </c>
      <c r="P93" s="151">
        <v>0.26930773764216909</v>
      </c>
      <c r="Q93" s="151">
        <v>0.30473455312507997</v>
      </c>
    </row>
    <row r="94" spans="1:17" x14ac:dyDescent="0.25">
      <c r="A94" s="150" t="s">
        <v>33</v>
      </c>
      <c r="B94" s="87">
        <v>0</v>
      </c>
      <c r="C94" s="87">
        <v>0</v>
      </c>
      <c r="D94" s="87">
        <v>0</v>
      </c>
      <c r="E94" s="87">
        <v>0</v>
      </c>
      <c r="F94" s="87">
        <v>0</v>
      </c>
      <c r="G94" s="87">
        <v>0</v>
      </c>
      <c r="H94" s="87">
        <v>0</v>
      </c>
      <c r="I94" s="87">
        <v>0</v>
      </c>
      <c r="J94" s="87">
        <v>0</v>
      </c>
      <c r="K94" s="87">
        <v>0</v>
      </c>
      <c r="L94" s="87">
        <v>0</v>
      </c>
      <c r="M94" s="87">
        <v>0</v>
      </c>
      <c r="N94" s="87">
        <v>0</v>
      </c>
      <c r="O94" s="87">
        <v>0</v>
      </c>
      <c r="P94" s="87">
        <v>0</v>
      </c>
      <c r="Q94" s="87">
        <v>0</v>
      </c>
    </row>
    <row r="95" spans="1:17" x14ac:dyDescent="0.25">
      <c r="A95" s="150" t="s">
        <v>31</v>
      </c>
      <c r="B95" s="87">
        <v>0</v>
      </c>
      <c r="C95" s="87">
        <v>0</v>
      </c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7">
        <v>0</v>
      </c>
      <c r="Q95" s="87">
        <v>0</v>
      </c>
    </row>
    <row r="96" spans="1:17" x14ac:dyDescent="0.25">
      <c r="A96" s="150" t="s">
        <v>30</v>
      </c>
      <c r="B96" s="87">
        <v>0</v>
      </c>
      <c r="C96" s="87">
        <v>0</v>
      </c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7">
        <v>0</v>
      </c>
      <c r="Q96" s="87">
        <v>0</v>
      </c>
    </row>
    <row r="97" spans="1:17" x14ac:dyDescent="0.25">
      <c r="A97" s="150" t="s">
        <v>125</v>
      </c>
      <c r="B97" s="87">
        <v>0</v>
      </c>
      <c r="C97" s="87">
        <v>0</v>
      </c>
      <c r="D97" s="87">
        <v>0</v>
      </c>
      <c r="E97" s="87">
        <v>0</v>
      </c>
      <c r="F97" s="87">
        <v>0</v>
      </c>
      <c r="G97" s="87">
        <v>0</v>
      </c>
      <c r="H97" s="87">
        <v>0</v>
      </c>
      <c r="I97" s="87">
        <v>0</v>
      </c>
      <c r="J97" s="87">
        <v>0</v>
      </c>
      <c r="K97" s="87">
        <v>0</v>
      </c>
      <c r="L97" s="87">
        <v>0</v>
      </c>
      <c r="M97" s="87">
        <v>0</v>
      </c>
      <c r="N97" s="87">
        <v>0.26675423678786492</v>
      </c>
      <c r="O97" s="87">
        <v>0</v>
      </c>
      <c r="P97" s="87">
        <v>0.26930773764216909</v>
      </c>
      <c r="Q97" s="87">
        <v>0</v>
      </c>
    </row>
    <row r="98" spans="1:17" x14ac:dyDescent="0.25">
      <c r="A98" s="150" t="s">
        <v>29</v>
      </c>
      <c r="B98" s="87">
        <v>0</v>
      </c>
      <c r="C98" s="87">
        <v>0</v>
      </c>
      <c r="D98" s="87">
        <v>0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7">
        <v>0</v>
      </c>
      <c r="L98" s="87">
        <v>0</v>
      </c>
      <c r="M98" s="87">
        <v>0</v>
      </c>
      <c r="N98" s="87">
        <v>0</v>
      </c>
      <c r="O98" s="87">
        <v>0</v>
      </c>
      <c r="P98" s="87">
        <v>0</v>
      </c>
      <c r="Q98" s="87">
        <v>0.30473455312507997</v>
      </c>
    </row>
    <row r="99" spans="1:17" x14ac:dyDescent="0.25">
      <c r="A99" s="150" t="s">
        <v>28</v>
      </c>
      <c r="B99" s="87">
        <v>0</v>
      </c>
      <c r="C99" s="87">
        <v>0</v>
      </c>
      <c r="D99" s="87">
        <v>0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0</v>
      </c>
      <c r="N99" s="87">
        <v>0</v>
      </c>
      <c r="O99" s="87">
        <v>0</v>
      </c>
      <c r="P99" s="87">
        <v>0</v>
      </c>
      <c r="Q99" s="87">
        <v>0</v>
      </c>
    </row>
    <row r="100" spans="1:17" x14ac:dyDescent="0.25">
      <c r="A100" s="150" t="s">
        <v>26</v>
      </c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</row>
    <row r="101" spans="1:17" x14ac:dyDescent="0.25">
      <c r="A101" s="150" t="s">
        <v>25</v>
      </c>
      <c r="B101" s="87">
        <v>0</v>
      </c>
      <c r="C101" s="87">
        <v>0</v>
      </c>
      <c r="D101" s="87">
        <v>0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  <c r="Q101" s="87">
        <v>0</v>
      </c>
    </row>
    <row r="102" spans="1:17" x14ac:dyDescent="0.25">
      <c r="A102" s="150" t="s">
        <v>86</v>
      </c>
      <c r="B102" s="87">
        <v>0</v>
      </c>
      <c r="C102" s="87">
        <v>0</v>
      </c>
      <c r="D102" s="87">
        <v>0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</row>
    <row r="103" spans="1:17" x14ac:dyDescent="0.25">
      <c r="A103" s="150" t="s">
        <v>22</v>
      </c>
      <c r="B103" s="87">
        <v>0</v>
      </c>
      <c r="C103" s="87">
        <v>0</v>
      </c>
      <c r="D103" s="87">
        <v>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0</v>
      </c>
      <c r="N103" s="87">
        <v>0</v>
      </c>
      <c r="O103" s="87">
        <v>0</v>
      </c>
      <c r="P103" s="87">
        <v>0</v>
      </c>
      <c r="Q103" s="87">
        <v>0</v>
      </c>
    </row>
    <row r="104" spans="1:17" x14ac:dyDescent="0.25">
      <c r="A104" s="152" t="s">
        <v>186</v>
      </c>
      <c r="B104" s="151">
        <v>0.15490648484858216</v>
      </c>
      <c r="C104" s="151">
        <v>0.1752630936413446</v>
      </c>
      <c r="D104" s="151">
        <v>0.17579498337921803</v>
      </c>
      <c r="E104" s="151">
        <v>0.18572163775870387</v>
      </c>
      <c r="F104" s="151">
        <v>0.19807512171647901</v>
      </c>
      <c r="G104" s="151">
        <v>0.21006731239485812</v>
      </c>
      <c r="H104" s="151">
        <v>0.21726395861185135</v>
      </c>
      <c r="I104" s="151">
        <v>0.24033256004793546</v>
      </c>
      <c r="J104" s="151">
        <v>0.24100055621557434</v>
      </c>
      <c r="K104" s="151">
        <v>0.24027965187984612</v>
      </c>
      <c r="L104" s="151">
        <v>0.25798647437003702</v>
      </c>
      <c r="M104" s="151">
        <v>0.23938621665125695</v>
      </c>
      <c r="N104" s="151">
        <v>8.1186072065871917E-2</v>
      </c>
      <c r="O104" s="151">
        <v>0.25053161153488951</v>
      </c>
      <c r="P104" s="151">
        <v>8.1963224499790599E-2</v>
      </c>
      <c r="Q104" s="151">
        <v>9.2745298777198282E-2</v>
      </c>
    </row>
    <row r="105" spans="1:17" x14ac:dyDescent="0.25">
      <c r="A105" s="243" t="s">
        <v>179</v>
      </c>
      <c r="B105" s="242">
        <v>0.12908873737381846</v>
      </c>
      <c r="C105" s="242">
        <v>0.14605257803445382</v>
      </c>
      <c r="D105" s="242">
        <v>0.1464958194826817</v>
      </c>
      <c r="E105" s="242">
        <v>0.15476803146558654</v>
      </c>
      <c r="F105" s="242">
        <v>0.16506260143039916</v>
      </c>
      <c r="G105" s="242">
        <v>0.17505609366238176</v>
      </c>
      <c r="H105" s="242">
        <v>0.18105329884320945</v>
      </c>
      <c r="I105" s="242">
        <v>0.20027713337327954</v>
      </c>
      <c r="J105" s="242">
        <v>0.20083379684631195</v>
      </c>
      <c r="K105" s="242">
        <v>0.20023304323320507</v>
      </c>
      <c r="L105" s="242">
        <v>0.21498872864169749</v>
      </c>
      <c r="M105" s="242">
        <v>0.19948851387604746</v>
      </c>
      <c r="N105" s="242">
        <v>0.28995025737811403</v>
      </c>
      <c r="O105" s="242">
        <v>0.20877634294574124</v>
      </c>
      <c r="P105" s="242">
        <v>0.29272580178496632</v>
      </c>
      <c r="Q105" s="242">
        <v>0.33123320991856514</v>
      </c>
    </row>
    <row r="106" spans="1:17" hidden="1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 ht="12.75" x14ac:dyDescent="0.25">
      <c r="A108" s="97" t="s">
        <v>39</v>
      </c>
      <c r="B108" s="96">
        <v>0.24059891112332557</v>
      </c>
      <c r="C108" s="96">
        <v>0.30469047476114314</v>
      </c>
      <c r="D108" s="96">
        <v>0.3050404005869285</v>
      </c>
      <c r="E108" s="96">
        <v>0.32831345433841458</v>
      </c>
      <c r="F108" s="96">
        <v>0.33983493398378722</v>
      </c>
      <c r="G108" s="96">
        <v>0.50085186268159543</v>
      </c>
      <c r="H108" s="96">
        <v>0.49399075025687655</v>
      </c>
      <c r="I108" s="96">
        <v>0.52704941742358802</v>
      </c>
      <c r="J108" s="96">
        <v>0.61024366796270069</v>
      </c>
      <c r="K108" s="96">
        <v>0.61962034999891524</v>
      </c>
      <c r="L108" s="96">
        <v>0.67479504393777789</v>
      </c>
      <c r="M108" s="96">
        <v>0.7153441256232056</v>
      </c>
      <c r="N108" s="96">
        <v>1.2044183833735433</v>
      </c>
      <c r="O108" s="96">
        <v>1.157849444189289</v>
      </c>
      <c r="P108" s="96">
        <v>1.7029200303198939</v>
      </c>
      <c r="Q108" s="96">
        <v>2.4829048909702229</v>
      </c>
    </row>
    <row r="109" spans="1:17" x14ac:dyDescent="0.25">
      <c r="A109" s="132" t="s">
        <v>83</v>
      </c>
      <c r="B109" s="160">
        <v>1.6075858508117179E-3</v>
      </c>
      <c r="C109" s="160">
        <v>2.0358200867004335E-3</v>
      </c>
      <c r="D109" s="160">
        <v>2.0381581513397944E-3</v>
      </c>
      <c r="E109" s="160">
        <v>2.1936594033670417E-3</v>
      </c>
      <c r="F109" s="160">
        <v>2.2706413297267267E-3</v>
      </c>
      <c r="G109" s="160">
        <v>3.3464921517741956E-3</v>
      </c>
      <c r="H109" s="160">
        <v>3.3006489382562724E-3</v>
      </c>
      <c r="I109" s="160">
        <v>3.5215337516403965E-3</v>
      </c>
      <c r="J109" s="160">
        <v>4.0774045135284652E-3</v>
      </c>
      <c r="K109" s="160">
        <v>4.1400557587007777E-3</v>
      </c>
      <c r="L109" s="160">
        <v>4.5087110318475379E-3</v>
      </c>
      <c r="M109" s="160">
        <v>4.7796438040556763E-3</v>
      </c>
      <c r="N109" s="160">
        <v>8.0474427025830388E-3</v>
      </c>
      <c r="O109" s="160">
        <v>7.7362876463511121E-3</v>
      </c>
      <c r="P109" s="160">
        <v>1.137823165127666E-2</v>
      </c>
      <c r="Q109" s="160">
        <v>1.6589779035155308E-2</v>
      </c>
    </row>
    <row r="110" spans="1:17" x14ac:dyDescent="0.25">
      <c r="A110" s="76" t="s">
        <v>82</v>
      </c>
      <c r="B110" s="159">
        <v>1.0743422628410645E-2</v>
      </c>
      <c r="C110" s="159">
        <v>1.360529241768749E-2</v>
      </c>
      <c r="D110" s="159">
        <v>1.3620917596610604E-2</v>
      </c>
      <c r="E110" s="159">
        <v>1.4660125343389521E-2</v>
      </c>
      <c r="F110" s="159">
        <v>1.5174592032191044E-2</v>
      </c>
      <c r="G110" s="159">
        <v>2.2364453811916731E-2</v>
      </c>
      <c r="H110" s="159">
        <v>2.2058085715171642E-2</v>
      </c>
      <c r="I110" s="159">
        <v>2.3534248808536166E-2</v>
      </c>
      <c r="J110" s="159">
        <v>2.7249107656494253E-2</v>
      </c>
      <c r="K110" s="159">
        <v>2.7667803059133224E-2</v>
      </c>
      <c r="L110" s="159">
        <v>3.013150936857106E-2</v>
      </c>
      <c r="M110" s="159">
        <v>3.1942140679022825E-2</v>
      </c>
      <c r="N110" s="159">
        <v>5.3780691082914167E-2</v>
      </c>
      <c r="O110" s="159">
        <v>5.1701256090140035E-2</v>
      </c>
      <c r="P110" s="159">
        <v>7.6040201107704888E-2</v>
      </c>
      <c r="Q110" s="159">
        <v>0.11086873363349517</v>
      </c>
    </row>
    <row r="111" spans="1:17" x14ac:dyDescent="0.25">
      <c r="A111" s="76" t="s">
        <v>81</v>
      </c>
      <c r="B111" s="159">
        <v>1.8762914189922697E-3</v>
      </c>
      <c r="C111" s="159">
        <v>2.3761043662827684E-3</v>
      </c>
      <c r="D111" s="159">
        <v>2.3788332349261865E-3</v>
      </c>
      <c r="E111" s="159">
        <v>2.5603262884224941E-3</v>
      </c>
      <c r="F111" s="159">
        <v>2.6501756285204053E-3</v>
      </c>
      <c r="G111" s="159">
        <v>3.9058533047727742E-3</v>
      </c>
      <c r="H111" s="159">
        <v>3.8523474667490824E-3</v>
      </c>
      <c r="I111" s="159">
        <v>4.1101528459946612E-3</v>
      </c>
      <c r="J111" s="159">
        <v>4.7589365735154331E-3</v>
      </c>
      <c r="K111" s="159">
        <v>4.832059880520552E-3</v>
      </c>
      <c r="L111" s="159">
        <v>5.2623353306448838E-3</v>
      </c>
      <c r="M111" s="159">
        <v>5.5785541101030607E-3</v>
      </c>
      <c r="N111" s="159">
        <v>9.392560702163686E-3</v>
      </c>
      <c r="O111" s="159">
        <v>9.0293965441255748E-3</v>
      </c>
      <c r="P111" s="159">
        <v>1.3280086036970876E-2</v>
      </c>
      <c r="Q111" s="159">
        <v>1.9362735763643776E-2</v>
      </c>
    </row>
    <row r="112" spans="1:17" x14ac:dyDescent="0.25">
      <c r="A112" s="76" t="s">
        <v>80</v>
      </c>
      <c r="B112" s="159">
        <v>1.5272065582711316E-2</v>
      </c>
      <c r="C112" s="159">
        <v>1.9340290823654113E-2</v>
      </c>
      <c r="D112" s="159">
        <v>1.9362502437728045E-2</v>
      </c>
      <c r="E112" s="159">
        <v>2.0839764331986893E-2</v>
      </c>
      <c r="F112" s="159">
        <v>2.15710926324039E-2</v>
      </c>
      <c r="G112" s="159">
        <v>3.179167544185485E-2</v>
      </c>
      <c r="H112" s="159">
        <v>3.1356164913434577E-2</v>
      </c>
      <c r="I112" s="159">
        <v>3.3454570640583756E-2</v>
      </c>
      <c r="J112" s="159">
        <v>3.8735342878520408E-2</v>
      </c>
      <c r="K112" s="159">
        <v>3.9330529707657373E-2</v>
      </c>
      <c r="L112" s="159">
        <v>4.2832754802551602E-2</v>
      </c>
      <c r="M112" s="159">
        <v>4.5406616138528914E-2</v>
      </c>
      <c r="N112" s="159">
        <v>7.6450705674538849E-2</v>
      </c>
      <c r="O112" s="159">
        <v>7.3494732640335556E-2</v>
      </c>
      <c r="P112" s="159">
        <v>0.10809320068712824</v>
      </c>
      <c r="Q112" s="159">
        <v>0.15760290083397538</v>
      </c>
    </row>
    <row r="113" spans="1:17" x14ac:dyDescent="0.25">
      <c r="A113" s="129" t="s">
        <v>79</v>
      </c>
      <c r="B113" s="158">
        <v>4.5012403822728107E-3</v>
      </c>
      <c r="C113" s="158">
        <v>5.7002962427612144E-3</v>
      </c>
      <c r="D113" s="158">
        <v>5.7068428237514249E-3</v>
      </c>
      <c r="E113" s="158">
        <v>6.1422463294277174E-3</v>
      </c>
      <c r="F113" s="158">
        <v>6.357795723234836E-3</v>
      </c>
      <c r="G113" s="158">
        <v>9.3701780249677482E-3</v>
      </c>
      <c r="H113" s="158">
        <v>9.2418170271175628E-3</v>
      </c>
      <c r="I113" s="158">
        <v>9.8602945045931107E-3</v>
      </c>
      <c r="J113" s="158">
        <v>1.1416732637879703E-2</v>
      </c>
      <c r="K113" s="158">
        <v>1.1592156124362178E-2</v>
      </c>
      <c r="L113" s="158">
        <v>1.2624390889173108E-2</v>
      </c>
      <c r="M113" s="158">
        <v>1.3383002651355894E-2</v>
      </c>
      <c r="N113" s="158">
        <v>2.253283956723251E-2</v>
      </c>
      <c r="O113" s="158">
        <v>2.1661605409783118E-2</v>
      </c>
      <c r="P113" s="158">
        <v>3.1859048623574651E-2</v>
      </c>
      <c r="Q113" s="158">
        <v>4.6451381298434853E-2</v>
      </c>
    </row>
    <row r="114" spans="1:17" x14ac:dyDescent="0.25">
      <c r="A114" s="92" t="s">
        <v>125</v>
      </c>
      <c r="B114" s="91">
        <v>0</v>
      </c>
      <c r="C114" s="91">
        <v>0</v>
      </c>
      <c r="D114" s="91">
        <v>0</v>
      </c>
      <c r="E114" s="91">
        <v>0</v>
      </c>
      <c r="F114" s="91">
        <v>0</v>
      </c>
      <c r="G114" s="91">
        <v>0</v>
      </c>
      <c r="H114" s="91">
        <v>0</v>
      </c>
      <c r="I114" s="91">
        <v>0</v>
      </c>
      <c r="J114" s="91">
        <v>0</v>
      </c>
      <c r="K114" s="91">
        <v>0</v>
      </c>
      <c r="L114" s="91">
        <v>0</v>
      </c>
      <c r="M114" s="91">
        <v>0</v>
      </c>
      <c r="N114" s="91">
        <v>1.1266419783616255E-2</v>
      </c>
      <c r="O114" s="91">
        <v>0</v>
      </c>
      <c r="P114" s="91">
        <v>1.5929524311787326E-2</v>
      </c>
      <c r="Q114" s="91">
        <v>2.3225690649217427E-2</v>
      </c>
    </row>
    <row r="115" spans="1:17" x14ac:dyDescent="0.25">
      <c r="A115" s="92" t="s">
        <v>26</v>
      </c>
      <c r="B115" s="91">
        <v>0</v>
      </c>
      <c r="C115" s="91">
        <v>0</v>
      </c>
      <c r="D115" s="91">
        <v>0</v>
      </c>
      <c r="E115" s="91">
        <v>0</v>
      </c>
      <c r="F115" s="91">
        <v>0</v>
      </c>
      <c r="G115" s="91">
        <v>0</v>
      </c>
      <c r="H115" s="91">
        <v>0</v>
      </c>
      <c r="I115" s="91">
        <v>0</v>
      </c>
      <c r="J115" s="91">
        <v>0</v>
      </c>
      <c r="K115" s="91">
        <v>0</v>
      </c>
      <c r="L115" s="91">
        <v>0</v>
      </c>
      <c r="M115" s="91">
        <v>0</v>
      </c>
      <c r="N115" s="91">
        <v>0</v>
      </c>
      <c r="O115" s="91">
        <v>0</v>
      </c>
      <c r="P115" s="91">
        <v>0</v>
      </c>
      <c r="Q115" s="91">
        <v>0</v>
      </c>
    </row>
    <row r="116" spans="1:17" x14ac:dyDescent="0.25">
      <c r="A116" s="92" t="s">
        <v>126</v>
      </c>
      <c r="B116" s="91">
        <v>0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1">
        <v>0</v>
      </c>
      <c r="K116" s="91">
        <v>0</v>
      </c>
      <c r="L116" s="91">
        <v>0</v>
      </c>
      <c r="M116" s="91">
        <v>0</v>
      </c>
      <c r="N116" s="91">
        <v>0</v>
      </c>
      <c r="O116" s="91">
        <v>0</v>
      </c>
      <c r="P116" s="91">
        <v>0</v>
      </c>
      <c r="Q116" s="91">
        <v>0</v>
      </c>
    </row>
    <row r="117" spans="1:17" x14ac:dyDescent="0.25">
      <c r="A117" s="92" t="s">
        <v>21</v>
      </c>
      <c r="B117" s="157">
        <v>4.5012403822728107E-3</v>
      </c>
      <c r="C117" s="157">
        <v>5.7002962427612144E-3</v>
      </c>
      <c r="D117" s="157">
        <v>5.7068428237514249E-3</v>
      </c>
      <c r="E117" s="157">
        <v>6.1422463294277174E-3</v>
      </c>
      <c r="F117" s="157">
        <v>6.357795723234836E-3</v>
      </c>
      <c r="G117" s="157">
        <v>9.3701780249677482E-3</v>
      </c>
      <c r="H117" s="157">
        <v>9.2418170271175628E-3</v>
      </c>
      <c r="I117" s="157">
        <v>9.8602945045931107E-3</v>
      </c>
      <c r="J117" s="157">
        <v>1.1416732637879703E-2</v>
      </c>
      <c r="K117" s="157">
        <v>1.1592156124362178E-2</v>
      </c>
      <c r="L117" s="157">
        <v>1.2624390889173108E-2</v>
      </c>
      <c r="M117" s="157">
        <v>1.3383002651355894E-2</v>
      </c>
      <c r="N117" s="157">
        <v>1.1266419783616255E-2</v>
      </c>
      <c r="O117" s="157">
        <v>2.1661605409783118E-2</v>
      </c>
      <c r="P117" s="157">
        <v>1.5929524311787326E-2</v>
      </c>
      <c r="Q117" s="157">
        <v>2.3225690649217427E-2</v>
      </c>
    </row>
    <row r="118" spans="1:17" x14ac:dyDescent="0.25">
      <c r="A118" s="156" t="s">
        <v>183</v>
      </c>
      <c r="B118" s="204">
        <v>2.9134947857108028E-2</v>
      </c>
      <c r="C118" s="204">
        <v>3.689601525325762E-2</v>
      </c>
      <c r="D118" s="204">
        <v>3.6938388972409197E-2</v>
      </c>
      <c r="E118" s="204">
        <v>3.9756602921755209E-2</v>
      </c>
      <c r="F118" s="204">
        <v>4.1151778432473141E-2</v>
      </c>
      <c r="G118" s="204">
        <v>6.0649870921003601E-2</v>
      </c>
      <c r="H118" s="204">
        <v>5.9819035270905929E-2</v>
      </c>
      <c r="I118" s="204">
        <v>6.3822222731858044E-2</v>
      </c>
      <c r="J118" s="204">
        <v>7.3896500043220487E-2</v>
      </c>
      <c r="K118" s="204">
        <v>7.5031954650734325E-2</v>
      </c>
      <c r="L118" s="204">
        <v>8.1713247693314589E-2</v>
      </c>
      <c r="M118" s="204">
        <v>8.6623475154622542E-2</v>
      </c>
      <c r="N118" s="204">
        <v>0.1458471554750464</v>
      </c>
      <c r="O118" s="204">
        <v>0.14020796280971207</v>
      </c>
      <c r="P118" s="204">
        <v>0.2062124307069855</v>
      </c>
      <c r="Q118" s="204">
        <v>0.30066347430598489</v>
      </c>
    </row>
    <row r="119" spans="1:17" x14ac:dyDescent="0.25">
      <c r="A119" s="152" t="s">
        <v>192</v>
      </c>
      <c r="B119" s="151">
        <v>0</v>
      </c>
      <c r="C119" s="151">
        <v>0</v>
      </c>
      <c r="D119" s="151">
        <v>0</v>
      </c>
      <c r="E119" s="151">
        <v>0</v>
      </c>
      <c r="F119" s="151">
        <v>0</v>
      </c>
      <c r="G119" s="151">
        <v>0</v>
      </c>
      <c r="H119" s="151">
        <v>0</v>
      </c>
      <c r="I119" s="151">
        <v>0</v>
      </c>
      <c r="J119" s="151">
        <v>0</v>
      </c>
      <c r="K119" s="151">
        <v>0</v>
      </c>
      <c r="L119" s="151">
        <v>0</v>
      </c>
      <c r="M119" s="151">
        <v>0</v>
      </c>
      <c r="N119" s="151">
        <v>0.13126243992754175</v>
      </c>
      <c r="O119" s="151">
        <v>0</v>
      </c>
      <c r="P119" s="151">
        <v>0.18559118763628693</v>
      </c>
      <c r="Q119" s="151">
        <v>0.2705971268753864</v>
      </c>
    </row>
    <row r="120" spans="1:17" x14ac:dyDescent="0.25">
      <c r="A120" s="150" t="s">
        <v>33</v>
      </c>
      <c r="B120" s="87">
        <v>0</v>
      </c>
      <c r="C120" s="87">
        <v>0</v>
      </c>
      <c r="D120" s="87">
        <v>0</v>
      </c>
      <c r="E120" s="87">
        <v>0</v>
      </c>
      <c r="F120" s="87">
        <v>0</v>
      </c>
      <c r="G120" s="87">
        <v>0</v>
      </c>
      <c r="H120" s="87">
        <v>0</v>
      </c>
      <c r="I120" s="87">
        <v>0</v>
      </c>
      <c r="J120" s="87">
        <v>0</v>
      </c>
      <c r="K120" s="87">
        <v>0</v>
      </c>
      <c r="L120" s="87">
        <v>0</v>
      </c>
      <c r="M120" s="87">
        <v>0</v>
      </c>
      <c r="N120" s="87">
        <v>0</v>
      </c>
      <c r="O120" s="87">
        <v>0</v>
      </c>
      <c r="P120" s="87">
        <v>0</v>
      </c>
      <c r="Q120" s="87">
        <v>0</v>
      </c>
    </row>
    <row r="121" spans="1:17" x14ac:dyDescent="0.25">
      <c r="A121" s="150" t="s">
        <v>31</v>
      </c>
      <c r="B121" s="87">
        <v>0</v>
      </c>
      <c r="C121" s="87">
        <v>0</v>
      </c>
      <c r="D121" s="87">
        <v>0</v>
      </c>
      <c r="E121" s="87">
        <v>0</v>
      </c>
      <c r="F121" s="87">
        <v>0</v>
      </c>
      <c r="G121" s="87">
        <v>0</v>
      </c>
      <c r="H121" s="87">
        <v>0</v>
      </c>
      <c r="I121" s="87">
        <v>0</v>
      </c>
      <c r="J121" s="87">
        <v>0</v>
      </c>
      <c r="K121" s="87">
        <v>0</v>
      </c>
      <c r="L121" s="87">
        <v>0</v>
      </c>
      <c r="M121" s="87">
        <v>0</v>
      </c>
      <c r="N121" s="87">
        <v>0</v>
      </c>
      <c r="O121" s="87">
        <v>0</v>
      </c>
      <c r="P121" s="87">
        <v>0</v>
      </c>
      <c r="Q121" s="87">
        <v>0</v>
      </c>
    </row>
    <row r="122" spans="1:17" x14ac:dyDescent="0.25">
      <c r="A122" s="150" t="s">
        <v>30</v>
      </c>
      <c r="B122" s="87">
        <v>0</v>
      </c>
      <c r="C122" s="87">
        <v>0</v>
      </c>
      <c r="D122" s="87">
        <v>0</v>
      </c>
      <c r="E122" s="87">
        <v>0</v>
      </c>
      <c r="F122" s="87">
        <v>0</v>
      </c>
      <c r="G122" s="87">
        <v>0</v>
      </c>
      <c r="H122" s="87">
        <v>0</v>
      </c>
      <c r="I122" s="87">
        <v>0</v>
      </c>
      <c r="J122" s="87">
        <v>0</v>
      </c>
      <c r="K122" s="87">
        <v>0</v>
      </c>
      <c r="L122" s="87">
        <v>0</v>
      </c>
      <c r="M122" s="87">
        <v>0</v>
      </c>
      <c r="N122" s="87">
        <v>0</v>
      </c>
      <c r="O122" s="87">
        <v>0</v>
      </c>
      <c r="P122" s="87">
        <v>0</v>
      </c>
      <c r="Q122" s="87">
        <v>0</v>
      </c>
    </row>
    <row r="123" spans="1:17" x14ac:dyDescent="0.25">
      <c r="A123" s="150" t="s">
        <v>125</v>
      </c>
      <c r="B123" s="87">
        <v>0</v>
      </c>
      <c r="C123" s="87">
        <v>0</v>
      </c>
      <c r="D123" s="87">
        <v>0</v>
      </c>
      <c r="E123" s="87">
        <v>0</v>
      </c>
      <c r="F123" s="87">
        <v>0</v>
      </c>
      <c r="G123" s="87">
        <v>0</v>
      </c>
      <c r="H123" s="87">
        <v>0</v>
      </c>
      <c r="I123" s="87">
        <v>0</v>
      </c>
      <c r="J123" s="87">
        <v>0</v>
      </c>
      <c r="K123" s="87">
        <v>0</v>
      </c>
      <c r="L123" s="87">
        <v>0</v>
      </c>
      <c r="M123" s="87">
        <v>0</v>
      </c>
      <c r="N123" s="87">
        <v>0.13126243992754175</v>
      </c>
      <c r="O123" s="87">
        <v>0</v>
      </c>
      <c r="P123" s="87">
        <v>0.18559118763628693</v>
      </c>
      <c r="Q123" s="87">
        <v>0</v>
      </c>
    </row>
    <row r="124" spans="1:17" x14ac:dyDescent="0.25">
      <c r="A124" s="150" t="s">
        <v>29</v>
      </c>
      <c r="B124" s="87">
        <v>0</v>
      </c>
      <c r="C124" s="87">
        <v>0</v>
      </c>
      <c r="D124" s="87">
        <v>0</v>
      </c>
      <c r="E124" s="87">
        <v>0</v>
      </c>
      <c r="F124" s="87">
        <v>0</v>
      </c>
      <c r="G124" s="87">
        <v>0</v>
      </c>
      <c r="H124" s="87">
        <v>0</v>
      </c>
      <c r="I124" s="87">
        <v>0</v>
      </c>
      <c r="J124" s="87">
        <v>0</v>
      </c>
      <c r="K124" s="87">
        <v>0</v>
      </c>
      <c r="L124" s="87">
        <v>0</v>
      </c>
      <c r="M124" s="87">
        <v>0</v>
      </c>
      <c r="N124" s="87">
        <v>0</v>
      </c>
      <c r="O124" s="87">
        <v>0</v>
      </c>
      <c r="P124" s="87">
        <v>0</v>
      </c>
      <c r="Q124" s="87">
        <v>0.2705971268753864</v>
      </c>
    </row>
    <row r="125" spans="1:17" x14ac:dyDescent="0.25">
      <c r="A125" s="150" t="s">
        <v>28</v>
      </c>
      <c r="B125" s="87">
        <v>0</v>
      </c>
      <c r="C125" s="87">
        <v>0</v>
      </c>
      <c r="D125" s="87">
        <v>0</v>
      </c>
      <c r="E125" s="87">
        <v>0</v>
      </c>
      <c r="F125" s="87">
        <v>0</v>
      </c>
      <c r="G125" s="87">
        <v>0</v>
      </c>
      <c r="H125" s="87">
        <v>0</v>
      </c>
      <c r="I125" s="87">
        <v>0</v>
      </c>
      <c r="J125" s="87">
        <v>0</v>
      </c>
      <c r="K125" s="87">
        <v>0</v>
      </c>
      <c r="L125" s="87">
        <v>0</v>
      </c>
      <c r="M125" s="87">
        <v>0</v>
      </c>
      <c r="N125" s="87">
        <v>0</v>
      </c>
      <c r="O125" s="87">
        <v>0</v>
      </c>
      <c r="P125" s="87">
        <v>0</v>
      </c>
      <c r="Q125" s="87">
        <v>0</v>
      </c>
    </row>
    <row r="126" spans="1:17" x14ac:dyDescent="0.25">
      <c r="A126" s="150" t="s">
        <v>26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7">
        <v>0</v>
      </c>
      <c r="Q126" s="87">
        <v>0</v>
      </c>
    </row>
    <row r="127" spans="1:17" x14ac:dyDescent="0.25">
      <c r="A127" s="150" t="s">
        <v>25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7">
        <v>0</v>
      </c>
    </row>
    <row r="128" spans="1:17" x14ac:dyDescent="0.25">
      <c r="A128" s="150" t="s">
        <v>86</v>
      </c>
      <c r="B128" s="87">
        <v>0</v>
      </c>
      <c r="C128" s="87">
        <v>0</v>
      </c>
      <c r="D128" s="87">
        <v>0</v>
      </c>
      <c r="E128" s="87">
        <v>0</v>
      </c>
      <c r="F128" s="87">
        <v>0</v>
      </c>
      <c r="G128" s="87">
        <v>0</v>
      </c>
      <c r="H128" s="87">
        <v>0</v>
      </c>
      <c r="I128" s="87">
        <v>0</v>
      </c>
      <c r="J128" s="87">
        <v>0</v>
      </c>
      <c r="K128" s="87">
        <v>0</v>
      </c>
      <c r="L128" s="87">
        <v>0</v>
      </c>
      <c r="M128" s="87">
        <v>0</v>
      </c>
      <c r="N128" s="87">
        <v>0</v>
      </c>
      <c r="O128" s="87">
        <v>0</v>
      </c>
      <c r="P128" s="87">
        <v>0</v>
      </c>
      <c r="Q128" s="87">
        <v>0</v>
      </c>
    </row>
    <row r="129" spans="1:17" x14ac:dyDescent="0.25">
      <c r="A129" s="150" t="s">
        <v>22</v>
      </c>
      <c r="B129" s="87">
        <v>0</v>
      </c>
      <c r="C129" s="87">
        <v>0</v>
      </c>
      <c r="D129" s="87">
        <v>0</v>
      </c>
      <c r="E129" s="87">
        <v>0</v>
      </c>
      <c r="F129" s="87">
        <v>0</v>
      </c>
      <c r="G129" s="87">
        <v>0</v>
      </c>
      <c r="H129" s="87">
        <v>0</v>
      </c>
      <c r="I129" s="87">
        <v>0</v>
      </c>
      <c r="J129" s="87">
        <v>0</v>
      </c>
      <c r="K129" s="87">
        <v>0</v>
      </c>
      <c r="L129" s="87">
        <v>0</v>
      </c>
      <c r="M129" s="87">
        <v>0</v>
      </c>
      <c r="N129" s="87">
        <v>0</v>
      </c>
      <c r="O129" s="87">
        <v>0</v>
      </c>
      <c r="P129" s="87">
        <v>0</v>
      </c>
      <c r="Q129" s="87">
        <v>0</v>
      </c>
    </row>
    <row r="130" spans="1:17" x14ac:dyDescent="0.25">
      <c r="A130" s="152" t="s">
        <v>191</v>
      </c>
      <c r="B130" s="151">
        <v>2.9134947857108028E-2</v>
      </c>
      <c r="C130" s="151">
        <v>3.689601525325762E-2</v>
      </c>
      <c r="D130" s="151">
        <v>3.6938388972409197E-2</v>
      </c>
      <c r="E130" s="151">
        <v>3.9756602921755209E-2</v>
      </c>
      <c r="F130" s="151">
        <v>4.1151778432473141E-2</v>
      </c>
      <c r="G130" s="151">
        <v>6.0649870921003601E-2</v>
      </c>
      <c r="H130" s="151">
        <v>5.9819035270905929E-2</v>
      </c>
      <c r="I130" s="151">
        <v>6.3822222731858044E-2</v>
      </c>
      <c r="J130" s="151">
        <v>7.3896500043220487E-2</v>
      </c>
      <c r="K130" s="151">
        <v>7.5031954650734325E-2</v>
      </c>
      <c r="L130" s="151">
        <v>8.1713247693314589E-2</v>
      </c>
      <c r="M130" s="151">
        <v>8.6623475154622542E-2</v>
      </c>
      <c r="N130" s="151">
        <v>1.4584715547504651E-2</v>
      </c>
      <c r="O130" s="151">
        <v>0.14020796280971207</v>
      </c>
      <c r="P130" s="151">
        <v>2.0621243070698569E-2</v>
      </c>
      <c r="Q130" s="151">
        <v>3.0066347430598498E-2</v>
      </c>
    </row>
    <row r="131" spans="1:17" x14ac:dyDescent="0.25">
      <c r="A131" s="156" t="s">
        <v>181</v>
      </c>
      <c r="B131" s="204">
        <v>9.6057710782344707E-2</v>
      </c>
      <c r="C131" s="204">
        <v>0.1216458934335706</v>
      </c>
      <c r="D131" s="204">
        <v>0.12178559927684159</v>
      </c>
      <c r="E131" s="204">
        <v>0.1310772301318803</v>
      </c>
      <c r="F131" s="204">
        <v>0.13567711362425652</v>
      </c>
      <c r="G131" s="204">
        <v>0.19996218247890102</v>
      </c>
      <c r="H131" s="204">
        <v>0.19722292339471931</v>
      </c>
      <c r="I131" s="204">
        <v>0.21042140328277689</v>
      </c>
      <c r="J131" s="204">
        <v>0.24363622216840261</v>
      </c>
      <c r="K131" s="204">
        <v>0.24737980773546703</v>
      </c>
      <c r="L131" s="204">
        <v>0.26940798221114876</v>
      </c>
      <c r="M131" s="204">
        <v>0.28559696637089821</v>
      </c>
      <c r="N131" s="204">
        <v>0.48085700883215138</v>
      </c>
      <c r="O131" s="204">
        <v>0.46226463170660087</v>
      </c>
      <c r="P131" s="204">
        <v>0.67988088139801817</v>
      </c>
      <c r="Q131" s="204">
        <v>0.99128528389156334</v>
      </c>
    </row>
    <row r="132" spans="1:17" x14ac:dyDescent="0.25">
      <c r="A132" s="152" t="s">
        <v>190</v>
      </c>
      <c r="B132" s="151">
        <v>0</v>
      </c>
      <c r="C132" s="151">
        <v>0</v>
      </c>
      <c r="D132" s="151">
        <v>0</v>
      </c>
      <c r="E132" s="151">
        <v>0</v>
      </c>
      <c r="F132" s="151">
        <v>0</v>
      </c>
      <c r="G132" s="151">
        <v>0</v>
      </c>
      <c r="H132" s="151">
        <v>0</v>
      </c>
      <c r="I132" s="151">
        <v>0</v>
      </c>
      <c r="J132" s="151">
        <v>0</v>
      </c>
      <c r="K132" s="151">
        <v>0</v>
      </c>
      <c r="L132" s="151">
        <v>0</v>
      </c>
      <c r="M132" s="151">
        <v>0</v>
      </c>
      <c r="N132" s="151">
        <v>0.11031633601600022</v>
      </c>
      <c r="O132" s="151">
        <v>0</v>
      </c>
      <c r="P132" s="151">
        <v>0.1114257744474547</v>
      </c>
      <c r="Q132" s="151">
        <v>0.4225889463784217</v>
      </c>
    </row>
    <row r="133" spans="1:17" x14ac:dyDescent="0.25">
      <c r="A133" s="154" t="s">
        <v>33</v>
      </c>
      <c r="B133" s="83">
        <v>0</v>
      </c>
      <c r="C133" s="83">
        <v>0</v>
      </c>
      <c r="D133" s="83">
        <v>0</v>
      </c>
      <c r="E133" s="83">
        <v>0</v>
      </c>
      <c r="F133" s="83">
        <v>0</v>
      </c>
      <c r="G133" s="83">
        <v>0</v>
      </c>
      <c r="H133" s="83">
        <v>0</v>
      </c>
      <c r="I133" s="83">
        <v>0</v>
      </c>
      <c r="J133" s="83">
        <v>0</v>
      </c>
      <c r="K133" s="83">
        <v>0</v>
      </c>
      <c r="L133" s="83">
        <v>0</v>
      </c>
      <c r="M133" s="83">
        <v>0</v>
      </c>
      <c r="N133" s="83">
        <v>0</v>
      </c>
      <c r="O133" s="83">
        <v>0</v>
      </c>
      <c r="P133" s="83">
        <v>0</v>
      </c>
      <c r="Q133" s="83">
        <v>0</v>
      </c>
    </row>
    <row r="134" spans="1:17" x14ac:dyDescent="0.25">
      <c r="A134" s="154" t="s">
        <v>30</v>
      </c>
      <c r="B134" s="208">
        <v>0</v>
      </c>
      <c r="C134" s="208">
        <v>0</v>
      </c>
      <c r="D134" s="208">
        <v>0</v>
      </c>
      <c r="E134" s="208">
        <v>0</v>
      </c>
      <c r="F134" s="208">
        <v>0</v>
      </c>
      <c r="G134" s="208">
        <v>0</v>
      </c>
      <c r="H134" s="208">
        <v>0</v>
      </c>
      <c r="I134" s="208">
        <v>0</v>
      </c>
      <c r="J134" s="208">
        <v>0</v>
      </c>
      <c r="K134" s="208">
        <v>0</v>
      </c>
      <c r="L134" s="208">
        <v>0</v>
      </c>
      <c r="M134" s="208">
        <v>0</v>
      </c>
      <c r="N134" s="208">
        <v>0</v>
      </c>
      <c r="O134" s="208">
        <v>0</v>
      </c>
      <c r="P134" s="208">
        <v>0</v>
      </c>
      <c r="Q134" s="208">
        <v>0</v>
      </c>
    </row>
    <row r="135" spans="1:17" x14ac:dyDescent="0.25">
      <c r="A135" s="154" t="s">
        <v>125</v>
      </c>
      <c r="B135" s="208">
        <v>0</v>
      </c>
      <c r="C135" s="208">
        <v>0</v>
      </c>
      <c r="D135" s="208">
        <v>0</v>
      </c>
      <c r="E135" s="208">
        <v>0</v>
      </c>
      <c r="F135" s="208">
        <v>0</v>
      </c>
      <c r="G135" s="208">
        <v>0</v>
      </c>
      <c r="H135" s="208">
        <v>0</v>
      </c>
      <c r="I135" s="208">
        <v>0</v>
      </c>
      <c r="J135" s="208">
        <v>0</v>
      </c>
      <c r="K135" s="208">
        <v>0</v>
      </c>
      <c r="L135" s="208">
        <v>0</v>
      </c>
      <c r="M135" s="208">
        <v>0</v>
      </c>
      <c r="N135" s="208">
        <v>0.11031633601600022</v>
      </c>
      <c r="O135" s="208">
        <v>0</v>
      </c>
      <c r="P135" s="208">
        <v>0.1114257744474547</v>
      </c>
      <c r="Q135" s="208">
        <v>0.36671935860865268</v>
      </c>
    </row>
    <row r="136" spans="1:17" x14ac:dyDescent="0.25">
      <c r="A136" s="154" t="s">
        <v>29</v>
      </c>
      <c r="B136" s="208">
        <v>0</v>
      </c>
      <c r="C136" s="208">
        <v>0</v>
      </c>
      <c r="D136" s="208">
        <v>0</v>
      </c>
      <c r="E136" s="208">
        <v>0</v>
      </c>
      <c r="F136" s="208">
        <v>0</v>
      </c>
      <c r="G136" s="208">
        <v>0</v>
      </c>
      <c r="H136" s="208">
        <v>0</v>
      </c>
      <c r="I136" s="208">
        <v>0</v>
      </c>
      <c r="J136" s="208">
        <v>0</v>
      </c>
      <c r="K136" s="208">
        <v>0</v>
      </c>
      <c r="L136" s="208">
        <v>0</v>
      </c>
      <c r="M136" s="208">
        <v>0</v>
      </c>
      <c r="N136" s="208">
        <v>0</v>
      </c>
      <c r="O136" s="208">
        <v>0</v>
      </c>
      <c r="P136" s="208">
        <v>0</v>
      </c>
      <c r="Q136" s="208">
        <v>5.5869587769768997E-2</v>
      </c>
    </row>
    <row r="137" spans="1:17" x14ac:dyDescent="0.25">
      <c r="A137" s="154" t="s">
        <v>26</v>
      </c>
      <c r="B137" s="208">
        <v>0</v>
      </c>
      <c r="C137" s="208">
        <v>0</v>
      </c>
      <c r="D137" s="208">
        <v>0</v>
      </c>
      <c r="E137" s="208">
        <v>0</v>
      </c>
      <c r="F137" s="208">
        <v>0</v>
      </c>
      <c r="G137" s="208">
        <v>0</v>
      </c>
      <c r="H137" s="208">
        <v>0</v>
      </c>
      <c r="I137" s="208">
        <v>0</v>
      </c>
      <c r="J137" s="208">
        <v>0</v>
      </c>
      <c r="K137" s="208">
        <v>0</v>
      </c>
      <c r="L137" s="208">
        <v>0</v>
      </c>
      <c r="M137" s="208">
        <v>0</v>
      </c>
      <c r="N137" s="208">
        <v>0</v>
      </c>
      <c r="O137" s="208">
        <v>0</v>
      </c>
      <c r="P137" s="208">
        <v>0</v>
      </c>
      <c r="Q137" s="208">
        <v>0</v>
      </c>
    </row>
    <row r="138" spans="1:17" x14ac:dyDescent="0.25">
      <c r="A138" s="152" t="s">
        <v>189</v>
      </c>
      <c r="B138" s="151">
        <v>9.6057710782344707E-2</v>
      </c>
      <c r="C138" s="151">
        <v>0.1216458934335706</v>
      </c>
      <c r="D138" s="151">
        <v>0.12178559927684159</v>
      </c>
      <c r="E138" s="151">
        <v>0.1310772301318803</v>
      </c>
      <c r="F138" s="151">
        <v>0.13567711362425652</v>
      </c>
      <c r="G138" s="151">
        <v>0.19996218247890102</v>
      </c>
      <c r="H138" s="151">
        <v>0.19722292339471931</v>
      </c>
      <c r="I138" s="151">
        <v>0.21042140328277689</v>
      </c>
      <c r="J138" s="151">
        <v>0.24363622216840261</v>
      </c>
      <c r="K138" s="151">
        <v>0.24737980773546703</v>
      </c>
      <c r="L138" s="151">
        <v>0.26940798221114876</v>
      </c>
      <c r="M138" s="151">
        <v>0.28559696637089821</v>
      </c>
      <c r="N138" s="151">
        <v>0.37054067281615116</v>
      </c>
      <c r="O138" s="151">
        <v>0.46226463170660087</v>
      </c>
      <c r="P138" s="151">
        <v>0.56845510695056345</v>
      </c>
      <c r="Q138" s="151">
        <v>0.56869633751314164</v>
      </c>
    </row>
    <row r="139" spans="1:17" x14ac:dyDescent="0.25">
      <c r="A139" s="156" t="s">
        <v>180</v>
      </c>
      <c r="B139" s="155">
        <v>2.7135215540224689E-2</v>
      </c>
      <c r="C139" s="155">
        <v>3.4363587379076299E-2</v>
      </c>
      <c r="D139" s="155">
        <v>3.4403052697773898E-2</v>
      </c>
      <c r="E139" s="155">
        <v>3.7027833196061802E-2</v>
      </c>
      <c r="F139" s="155">
        <v>3.8327248193660214E-2</v>
      </c>
      <c r="G139" s="155">
        <v>5.6487052182134824E-2</v>
      </c>
      <c r="H139" s="155">
        <v>5.5713242510174052E-2</v>
      </c>
      <c r="I139" s="155">
        <v>5.9441663619201661E-2</v>
      </c>
      <c r="J139" s="155">
        <v>6.8824473830379776E-2</v>
      </c>
      <c r="K139" s="155">
        <v>6.9881994360779923E-2</v>
      </c>
      <c r="L139" s="155">
        <v>7.6104704203508802E-2</v>
      </c>
      <c r="M139" s="155">
        <v>8.0677908904872822E-2</v>
      </c>
      <c r="N139" s="155">
        <v>0.13583665977897103</v>
      </c>
      <c r="O139" s="155">
        <v>0.13058452378074689</v>
      </c>
      <c r="P139" s="155">
        <v>0.1920586500360783</v>
      </c>
      <c r="Q139" s="155">
        <v>0.2800268674026567</v>
      </c>
    </row>
    <row r="140" spans="1:17" x14ac:dyDescent="0.25">
      <c r="A140" s="152" t="s">
        <v>193</v>
      </c>
      <c r="B140" s="151">
        <v>0</v>
      </c>
      <c r="C140" s="151">
        <v>0</v>
      </c>
      <c r="D140" s="151">
        <v>0</v>
      </c>
      <c r="E140" s="151">
        <v>0</v>
      </c>
      <c r="F140" s="151">
        <v>0</v>
      </c>
      <c r="G140" s="151">
        <v>0</v>
      </c>
      <c r="H140" s="151">
        <v>0</v>
      </c>
      <c r="I140" s="151">
        <v>0</v>
      </c>
      <c r="J140" s="151">
        <v>0</v>
      </c>
      <c r="K140" s="151">
        <v>0</v>
      </c>
      <c r="L140" s="151">
        <v>0</v>
      </c>
      <c r="M140" s="151">
        <v>0</v>
      </c>
      <c r="N140" s="151">
        <v>0</v>
      </c>
      <c r="O140" s="151">
        <v>0</v>
      </c>
      <c r="P140" s="151">
        <v>0</v>
      </c>
      <c r="Q140" s="151">
        <v>0</v>
      </c>
    </row>
    <row r="141" spans="1:17" x14ac:dyDescent="0.25">
      <c r="A141" s="152" t="s">
        <v>187</v>
      </c>
      <c r="B141" s="151">
        <v>0</v>
      </c>
      <c r="C141" s="151">
        <v>0</v>
      </c>
      <c r="D141" s="151">
        <v>0</v>
      </c>
      <c r="E141" s="151">
        <v>0</v>
      </c>
      <c r="F141" s="151">
        <v>0</v>
      </c>
      <c r="G141" s="151">
        <v>0</v>
      </c>
      <c r="H141" s="151">
        <v>0</v>
      </c>
      <c r="I141" s="151">
        <v>0</v>
      </c>
      <c r="J141" s="151">
        <v>0</v>
      </c>
      <c r="K141" s="151">
        <v>0</v>
      </c>
      <c r="L141" s="151">
        <v>0</v>
      </c>
      <c r="M141" s="151">
        <v>0</v>
      </c>
      <c r="N141" s="151">
        <v>6.4567692281604222E-2</v>
      </c>
      <c r="O141" s="151">
        <v>0</v>
      </c>
      <c r="P141" s="151">
        <v>9.1291878317149217E-2</v>
      </c>
      <c r="Q141" s="151">
        <v>0.13310610430539616</v>
      </c>
    </row>
    <row r="142" spans="1:17" x14ac:dyDescent="0.25">
      <c r="A142" s="150" t="s">
        <v>33</v>
      </c>
      <c r="B142" s="87">
        <v>0</v>
      </c>
      <c r="C142" s="87">
        <v>0</v>
      </c>
      <c r="D142" s="87">
        <v>0</v>
      </c>
      <c r="E142" s="87">
        <v>0</v>
      </c>
      <c r="F142" s="87">
        <v>0</v>
      </c>
      <c r="G142" s="87">
        <v>0</v>
      </c>
      <c r="H142" s="87">
        <v>0</v>
      </c>
      <c r="I142" s="87">
        <v>0</v>
      </c>
      <c r="J142" s="87">
        <v>0</v>
      </c>
      <c r="K142" s="87">
        <v>0</v>
      </c>
      <c r="L142" s="87">
        <v>0</v>
      </c>
      <c r="M142" s="87">
        <v>0</v>
      </c>
      <c r="N142" s="87">
        <v>0</v>
      </c>
      <c r="O142" s="87">
        <v>0</v>
      </c>
      <c r="P142" s="87">
        <v>0</v>
      </c>
      <c r="Q142" s="87">
        <v>0</v>
      </c>
    </row>
    <row r="143" spans="1:17" x14ac:dyDescent="0.25">
      <c r="A143" s="150" t="s">
        <v>31</v>
      </c>
      <c r="B143" s="87">
        <v>0</v>
      </c>
      <c r="C143" s="87">
        <v>0</v>
      </c>
      <c r="D143" s="87">
        <v>0</v>
      </c>
      <c r="E143" s="87">
        <v>0</v>
      </c>
      <c r="F143" s="87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  <c r="L143" s="87">
        <v>0</v>
      </c>
      <c r="M143" s="87">
        <v>0</v>
      </c>
      <c r="N143" s="87">
        <v>0</v>
      </c>
      <c r="O143" s="87">
        <v>0</v>
      </c>
      <c r="P143" s="87">
        <v>0</v>
      </c>
      <c r="Q143" s="87">
        <v>0</v>
      </c>
    </row>
    <row r="144" spans="1:17" x14ac:dyDescent="0.25">
      <c r="A144" s="150" t="s">
        <v>30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  <c r="Q144" s="87">
        <v>0</v>
      </c>
    </row>
    <row r="145" spans="1:17" x14ac:dyDescent="0.25">
      <c r="A145" s="150" t="s">
        <v>125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0</v>
      </c>
      <c r="I145" s="87">
        <v>0</v>
      </c>
      <c r="J145" s="87">
        <v>0</v>
      </c>
      <c r="K145" s="87">
        <v>0</v>
      </c>
      <c r="L145" s="87">
        <v>0</v>
      </c>
      <c r="M145" s="87">
        <v>0</v>
      </c>
      <c r="N145" s="87">
        <v>6.4567692281604222E-2</v>
      </c>
      <c r="O145" s="87">
        <v>0</v>
      </c>
      <c r="P145" s="87">
        <v>9.1291878317149217E-2</v>
      </c>
      <c r="Q145" s="87">
        <v>0</v>
      </c>
    </row>
    <row r="146" spans="1:17" x14ac:dyDescent="0.25">
      <c r="A146" s="150" t="s">
        <v>29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  <c r="Q146" s="87">
        <v>0.13310610430539616</v>
      </c>
    </row>
    <row r="147" spans="1:17" x14ac:dyDescent="0.25">
      <c r="A147" s="150" t="s">
        <v>28</v>
      </c>
      <c r="B147" s="87">
        <v>0</v>
      </c>
      <c r="C147" s="87">
        <v>0</v>
      </c>
      <c r="D147" s="87">
        <v>0</v>
      </c>
      <c r="E147" s="87">
        <v>0</v>
      </c>
      <c r="F147" s="87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  <c r="Q147" s="87">
        <v>0</v>
      </c>
    </row>
    <row r="148" spans="1:17" x14ac:dyDescent="0.25">
      <c r="A148" s="150" t="s">
        <v>26</v>
      </c>
      <c r="B148" s="87">
        <v>0</v>
      </c>
      <c r="C148" s="87">
        <v>0</v>
      </c>
      <c r="D148" s="87">
        <v>0</v>
      </c>
      <c r="E148" s="87">
        <v>0</v>
      </c>
      <c r="F148" s="87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  <c r="L148" s="87">
        <v>0</v>
      </c>
      <c r="M148" s="87">
        <v>0</v>
      </c>
      <c r="N148" s="87">
        <v>0</v>
      </c>
      <c r="O148" s="87">
        <v>0</v>
      </c>
      <c r="P148" s="87">
        <v>0</v>
      </c>
      <c r="Q148" s="87">
        <v>0</v>
      </c>
    </row>
    <row r="149" spans="1:17" x14ac:dyDescent="0.25">
      <c r="A149" s="150" t="s">
        <v>25</v>
      </c>
      <c r="B149" s="87">
        <v>0</v>
      </c>
      <c r="C149" s="87">
        <v>0</v>
      </c>
      <c r="D149" s="87">
        <v>0</v>
      </c>
      <c r="E149" s="87">
        <v>0</v>
      </c>
      <c r="F149" s="87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</v>
      </c>
    </row>
    <row r="150" spans="1:17" x14ac:dyDescent="0.25">
      <c r="A150" s="150" t="s">
        <v>86</v>
      </c>
      <c r="B150" s="87">
        <v>0</v>
      </c>
      <c r="C150" s="87">
        <v>0</v>
      </c>
      <c r="D150" s="87">
        <v>0</v>
      </c>
      <c r="E150" s="87">
        <v>0</v>
      </c>
      <c r="F150" s="87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  <c r="L150" s="87">
        <v>0</v>
      </c>
      <c r="M150" s="87">
        <v>0</v>
      </c>
      <c r="N150" s="87">
        <v>0</v>
      </c>
      <c r="O150" s="87">
        <v>0</v>
      </c>
      <c r="P150" s="87">
        <v>0</v>
      </c>
      <c r="Q150" s="87">
        <v>0</v>
      </c>
    </row>
    <row r="151" spans="1:17" x14ac:dyDescent="0.25">
      <c r="A151" s="150" t="s">
        <v>22</v>
      </c>
      <c r="B151" s="87">
        <v>0</v>
      </c>
      <c r="C151" s="87">
        <v>0</v>
      </c>
      <c r="D151" s="87">
        <v>0</v>
      </c>
      <c r="E151" s="87">
        <v>0</v>
      </c>
      <c r="F151" s="87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  <c r="Q151" s="87">
        <v>0</v>
      </c>
    </row>
    <row r="152" spans="1:17" x14ac:dyDescent="0.25">
      <c r="A152" s="152" t="s">
        <v>186</v>
      </c>
      <c r="B152" s="151">
        <v>2.7135215540224689E-2</v>
      </c>
      <c r="C152" s="151">
        <v>3.4363587379076299E-2</v>
      </c>
      <c r="D152" s="151">
        <v>3.4403052697773898E-2</v>
      </c>
      <c r="E152" s="151">
        <v>3.7027833196061802E-2</v>
      </c>
      <c r="F152" s="151">
        <v>3.8327248193660214E-2</v>
      </c>
      <c r="G152" s="151">
        <v>5.6487052182134824E-2</v>
      </c>
      <c r="H152" s="151">
        <v>5.5713242510174052E-2</v>
      </c>
      <c r="I152" s="151">
        <v>5.9441663619201661E-2</v>
      </c>
      <c r="J152" s="151">
        <v>6.8824473830379776E-2</v>
      </c>
      <c r="K152" s="151">
        <v>6.9881994360779923E-2</v>
      </c>
      <c r="L152" s="151">
        <v>7.6104704203508802E-2</v>
      </c>
      <c r="M152" s="151">
        <v>8.0677908904872822E-2</v>
      </c>
      <c r="N152" s="151">
        <v>7.1268967497366817E-2</v>
      </c>
      <c r="O152" s="151">
        <v>0.13058452378074689</v>
      </c>
      <c r="P152" s="151">
        <v>0.10076677171892909</v>
      </c>
      <c r="Q152" s="151">
        <v>0.14692076309726057</v>
      </c>
    </row>
    <row r="153" spans="1:17" x14ac:dyDescent="0.25">
      <c r="A153" s="243" t="s">
        <v>179</v>
      </c>
      <c r="B153" s="242">
        <v>5.4270431080449377E-2</v>
      </c>
      <c r="C153" s="242">
        <v>6.8727174758152598E-2</v>
      </c>
      <c r="D153" s="242">
        <v>6.8806105395547795E-2</v>
      </c>
      <c r="E153" s="242">
        <v>7.405566639212359E-2</v>
      </c>
      <c r="F153" s="242">
        <v>7.6654496387320428E-2</v>
      </c>
      <c r="G153" s="242">
        <v>0.11297410436426965</v>
      </c>
      <c r="H153" s="242">
        <v>0.1114264850203481</v>
      </c>
      <c r="I153" s="242">
        <v>0.11888332723840332</v>
      </c>
      <c r="J153" s="242">
        <v>0.13764894766075955</v>
      </c>
      <c r="K153" s="242">
        <v>0.13976398872155985</v>
      </c>
      <c r="L153" s="242">
        <v>0.1522094084070176</v>
      </c>
      <c r="M153" s="242">
        <v>0.16135581780974564</v>
      </c>
      <c r="N153" s="242">
        <v>0.27167331955794211</v>
      </c>
      <c r="O153" s="242">
        <v>0.26116904756149378</v>
      </c>
      <c r="P153" s="242">
        <v>0.38411730007215655</v>
      </c>
      <c r="Q153" s="242">
        <v>0.56005373480531351</v>
      </c>
    </row>
    <row r="154" spans="1:17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ht="12.75" x14ac:dyDescent="0.25">
      <c r="A155" s="80" t="s">
        <v>124</v>
      </c>
      <c r="B155" s="233"/>
      <c r="C155" s="233"/>
      <c r="D155" s="233"/>
      <c r="E155" s="233"/>
      <c r="F155" s="233"/>
      <c r="G155" s="233"/>
      <c r="H155" s="233"/>
      <c r="I155" s="233"/>
      <c r="J155" s="233"/>
      <c r="K155" s="233"/>
      <c r="L155" s="233"/>
      <c r="M155" s="233"/>
      <c r="N155" s="233"/>
      <c r="O155" s="233"/>
      <c r="P155" s="233"/>
      <c r="Q155" s="233"/>
    </row>
    <row r="156" spans="1:17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x14ac:dyDescent="0.25">
      <c r="A157" s="78" t="s">
        <v>41</v>
      </c>
      <c r="B157" s="77">
        <f t="shared" ref="B157:Q157" si="0">SUM(B$158:B$164,B$166:B$167,B$169:B$172)</f>
        <v>0</v>
      </c>
      <c r="C157" s="77">
        <f t="shared" si="0"/>
        <v>0</v>
      </c>
      <c r="D157" s="77">
        <f t="shared" si="0"/>
        <v>0</v>
      </c>
      <c r="E157" s="77">
        <f t="shared" si="0"/>
        <v>0</v>
      </c>
      <c r="F157" s="77">
        <f t="shared" si="0"/>
        <v>0</v>
      </c>
      <c r="G157" s="77">
        <f t="shared" si="0"/>
        <v>0</v>
      </c>
      <c r="H157" s="77">
        <f t="shared" si="0"/>
        <v>0</v>
      </c>
      <c r="I157" s="77">
        <f t="shared" si="0"/>
        <v>0</v>
      </c>
      <c r="J157" s="77">
        <f t="shared" si="0"/>
        <v>0</v>
      </c>
      <c r="K157" s="77">
        <f t="shared" si="0"/>
        <v>0</v>
      </c>
      <c r="L157" s="77">
        <f t="shared" si="0"/>
        <v>0</v>
      </c>
      <c r="M157" s="77">
        <f t="shared" si="0"/>
        <v>0</v>
      </c>
      <c r="N157" s="77">
        <f t="shared" si="0"/>
        <v>0</v>
      </c>
      <c r="O157" s="77">
        <f t="shared" si="0"/>
        <v>0</v>
      </c>
      <c r="P157" s="77">
        <f t="shared" si="0"/>
        <v>0</v>
      </c>
      <c r="Q157" s="77">
        <f t="shared" si="0"/>
        <v>0</v>
      </c>
    </row>
    <row r="158" spans="1:17" x14ac:dyDescent="0.25">
      <c r="A158" s="132" t="s">
        <v>83</v>
      </c>
      <c r="B158" s="240">
        <f t="shared" ref="B158:Q158" si="1">IF(B$6=0,0,B$6/B$5)</f>
        <v>0</v>
      </c>
      <c r="C158" s="240">
        <f t="shared" si="1"/>
        <v>0</v>
      </c>
      <c r="D158" s="240">
        <f t="shared" si="1"/>
        <v>0</v>
      </c>
      <c r="E158" s="240">
        <f t="shared" si="1"/>
        <v>0</v>
      </c>
      <c r="F158" s="240">
        <f t="shared" si="1"/>
        <v>0</v>
      </c>
      <c r="G158" s="240">
        <f t="shared" si="1"/>
        <v>0</v>
      </c>
      <c r="H158" s="240">
        <f t="shared" si="1"/>
        <v>0</v>
      </c>
      <c r="I158" s="240">
        <f t="shared" si="1"/>
        <v>0</v>
      </c>
      <c r="J158" s="240">
        <f t="shared" si="1"/>
        <v>0</v>
      </c>
      <c r="K158" s="240">
        <f t="shared" si="1"/>
        <v>0</v>
      </c>
      <c r="L158" s="240">
        <f t="shared" si="1"/>
        <v>0</v>
      </c>
      <c r="M158" s="240">
        <f t="shared" si="1"/>
        <v>0</v>
      </c>
      <c r="N158" s="240">
        <f t="shared" si="1"/>
        <v>0</v>
      </c>
      <c r="O158" s="240">
        <f t="shared" si="1"/>
        <v>0</v>
      </c>
      <c r="P158" s="240">
        <f t="shared" si="1"/>
        <v>0</v>
      </c>
      <c r="Q158" s="240">
        <f t="shared" si="1"/>
        <v>0</v>
      </c>
    </row>
    <row r="159" spans="1:17" x14ac:dyDescent="0.25">
      <c r="A159" s="76" t="s">
        <v>82</v>
      </c>
      <c r="B159" s="239">
        <f t="shared" ref="B159:Q159" si="2">IF(B$7=0,0,B$7/B$5)</f>
        <v>0</v>
      </c>
      <c r="C159" s="239">
        <f t="shared" si="2"/>
        <v>0</v>
      </c>
      <c r="D159" s="239">
        <f t="shared" si="2"/>
        <v>0</v>
      </c>
      <c r="E159" s="239">
        <f t="shared" si="2"/>
        <v>0</v>
      </c>
      <c r="F159" s="239">
        <f t="shared" si="2"/>
        <v>0</v>
      </c>
      <c r="G159" s="239">
        <f t="shared" si="2"/>
        <v>0</v>
      </c>
      <c r="H159" s="239">
        <f t="shared" si="2"/>
        <v>0</v>
      </c>
      <c r="I159" s="239">
        <f t="shared" si="2"/>
        <v>0</v>
      </c>
      <c r="J159" s="239">
        <f t="shared" si="2"/>
        <v>0</v>
      </c>
      <c r="K159" s="239">
        <f t="shared" si="2"/>
        <v>0</v>
      </c>
      <c r="L159" s="239">
        <f t="shared" si="2"/>
        <v>0</v>
      </c>
      <c r="M159" s="239">
        <f t="shared" si="2"/>
        <v>0</v>
      </c>
      <c r="N159" s="239">
        <f t="shared" si="2"/>
        <v>0</v>
      </c>
      <c r="O159" s="239">
        <f t="shared" si="2"/>
        <v>0</v>
      </c>
      <c r="P159" s="239">
        <f t="shared" si="2"/>
        <v>0</v>
      </c>
      <c r="Q159" s="239">
        <f t="shared" si="2"/>
        <v>0</v>
      </c>
    </row>
    <row r="160" spans="1:17" x14ac:dyDescent="0.25">
      <c r="A160" s="76" t="s">
        <v>81</v>
      </c>
      <c r="B160" s="239">
        <f t="shared" ref="B160:Q160" si="3">IF(B$8=0,0,B$8/B$5)</f>
        <v>0</v>
      </c>
      <c r="C160" s="239">
        <f t="shared" si="3"/>
        <v>0</v>
      </c>
      <c r="D160" s="239">
        <f t="shared" si="3"/>
        <v>0</v>
      </c>
      <c r="E160" s="239">
        <f t="shared" si="3"/>
        <v>0</v>
      </c>
      <c r="F160" s="239">
        <f t="shared" si="3"/>
        <v>0</v>
      </c>
      <c r="G160" s="239">
        <f t="shared" si="3"/>
        <v>0</v>
      </c>
      <c r="H160" s="239">
        <f t="shared" si="3"/>
        <v>0</v>
      </c>
      <c r="I160" s="239">
        <f t="shared" si="3"/>
        <v>0</v>
      </c>
      <c r="J160" s="239">
        <f t="shared" si="3"/>
        <v>0</v>
      </c>
      <c r="K160" s="239">
        <f t="shared" si="3"/>
        <v>0</v>
      </c>
      <c r="L160" s="239">
        <f t="shared" si="3"/>
        <v>0</v>
      </c>
      <c r="M160" s="239">
        <f t="shared" si="3"/>
        <v>0</v>
      </c>
      <c r="N160" s="239">
        <f t="shared" si="3"/>
        <v>0</v>
      </c>
      <c r="O160" s="239">
        <f t="shared" si="3"/>
        <v>0</v>
      </c>
      <c r="P160" s="239">
        <f t="shared" si="3"/>
        <v>0</v>
      </c>
      <c r="Q160" s="239">
        <f t="shared" si="3"/>
        <v>0</v>
      </c>
    </row>
    <row r="161" spans="1:17" x14ac:dyDescent="0.25">
      <c r="A161" s="76" t="s">
        <v>80</v>
      </c>
      <c r="B161" s="239">
        <f t="shared" ref="B161:Q161" si="4">IF(B$9=0,0,B$9/B$5)</f>
        <v>0</v>
      </c>
      <c r="C161" s="239">
        <f t="shared" si="4"/>
        <v>0</v>
      </c>
      <c r="D161" s="239">
        <f t="shared" si="4"/>
        <v>0</v>
      </c>
      <c r="E161" s="239">
        <f t="shared" si="4"/>
        <v>0</v>
      </c>
      <c r="F161" s="239">
        <f t="shared" si="4"/>
        <v>0</v>
      </c>
      <c r="G161" s="239">
        <f t="shared" si="4"/>
        <v>0</v>
      </c>
      <c r="H161" s="239">
        <f t="shared" si="4"/>
        <v>0</v>
      </c>
      <c r="I161" s="239">
        <f t="shared" si="4"/>
        <v>0</v>
      </c>
      <c r="J161" s="239">
        <f t="shared" si="4"/>
        <v>0</v>
      </c>
      <c r="K161" s="239">
        <f t="shared" si="4"/>
        <v>0</v>
      </c>
      <c r="L161" s="239">
        <f t="shared" si="4"/>
        <v>0</v>
      </c>
      <c r="M161" s="239">
        <f t="shared" si="4"/>
        <v>0</v>
      </c>
      <c r="N161" s="239">
        <f t="shared" si="4"/>
        <v>0</v>
      </c>
      <c r="O161" s="239">
        <f t="shared" si="4"/>
        <v>0</v>
      </c>
      <c r="P161" s="239">
        <f t="shared" si="4"/>
        <v>0</v>
      </c>
      <c r="Q161" s="239">
        <f t="shared" si="4"/>
        <v>0</v>
      </c>
    </row>
    <row r="162" spans="1:17" x14ac:dyDescent="0.25">
      <c r="A162" s="129" t="s">
        <v>79</v>
      </c>
      <c r="B162" s="238">
        <f t="shared" ref="B162:Q162" si="5">IF(B$10=0,0,B$10/B$5)</f>
        <v>0</v>
      </c>
      <c r="C162" s="238">
        <f t="shared" si="5"/>
        <v>0</v>
      </c>
      <c r="D162" s="238">
        <f t="shared" si="5"/>
        <v>0</v>
      </c>
      <c r="E162" s="238">
        <f t="shared" si="5"/>
        <v>0</v>
      </c>
      <c r="F162" s="238">
        <f t="shared" si="5"/>
        <v>0</v>
      </c>
      <c r="G162" s="238">
        <f t="shared" si="5"/>
        <v>0</v>
      </c>
      <c r="H162" s="238">
        <f t="shared" si="5"/>
        <v>0</v>
      </c>
      <c r="I162" s="238">
        <f t="shared" si="5"/>
        <v>0</v>
      </c>
      <c r="J162" s="238">
        <f t="shared" si="5"/>
        <v>0</v>
      </c>
      <c r="K162" s="238">
        <f t="shared" si="5"/>
        <v>0</v>
      </c>
      <c r="L162" s="238">
        <f t="shared" si="5"/>
        <v>0</v>
      </c>
      <c r="M162" s="238">
        <f t="shared" si="5"/>
        <v>0</v>
      </c>
      <c r="N162" s="238">
        <f t="shared" si="5"/>
        <v>0</v>
      </c>
      <c r="O162" s="238">
        <f t="shared" si="5"/>
        <v>0</v>
      </c>
      <c r="P162" s="238">
        <f t="shared" si="5"/>
        <v>0</v>
      </c>
      <c r="Q162" s="238">
        <f t="shared" si="5"/>
        <v>0</v>
      </c>
    </row>
    <row r="163" spans="1:17" x14ac:dyDescent="0.25">
      <c r="A163" s="232" t="s">
        <v>185</v>
      </c>
      <c r="B163" s="241">
        <f t="shared" ref="B163:Q163" si="6">IF(B$15=0,0,B$15/B$5)</f>
        <v>0</v>
      </c>
      <c r="C163" s="241">
        <f t="shared" si="6"/>
        <v>0</v>
      </c>
      <c r="D163" s="241">
        <f t="shared" si="6"/>
        <v>0</v>
      </c>
      <c r="E163" s="241">
        <f t="shared" si="6"/>
        <v>0</v>
      </c>
      <c r="F163" s="241">
        <f t="shared" si="6"/>
        <v>0</v>
      </c>
      <c r="G163" s="241">
        <f t="shared" si="6"/>
        <v>0</v>
      </c>
      <c r="H163" s="241">
        <f t="shared" si="6"/>
        <v>0</v>
      </c>
      <c r="I163" s="241">
        <f t="shared" si="6"/>
        <v>0</v>
      </c>
      <c r="J163" s="241">
        <f t="shared" si="6"/>
        <v>0</v>
      </c>
      <c r="K163" s="241">
        <f t="shared" si="6"/>
        <v>0</v>
      </c>
      <c r="L163" s="241">
        <f t="shared" si="6"/>
        <v>0</v>
      </c>
      <c r="M163" s="241">
        <f t="shared" si="6"/>
        <v>0</v>
      </c>
      <c r="N163" s="241">
        <f t="shared" si="6"/>
        <v>0</v>
      </c>
      <c r="O163" s="241">
        <f t="shared" si="6"/>
        <v>0</v>
      </c>
      <c r="P163" s="241">
        <f t="shared" si="6"/>
        <v>0</v>
      </c>
      <c r="Q163" s="241">
        <f t="shared" si="6"/>
        <v>0</v>
      </c>
    </row>
    <row r="164" spans="1:17" x14ac:dyDescent="0.25">
      <c r="A164" s="127" t="s">
        <v>184</v>
      </c>
      <c r="B164" s="237">
        <f t="shared" ref="B164:Q164" si="7">IF(B$24=0,0,B$24/B$5)</f>
        <v>0</v>
      </c>
      <c r="C164" s="237">
        <f t="shared" si="7"/>
        <v>0</v>
      </c>
      <c r="D164" s="237">
        <f t="shared" si="7"/>
        <v>0</v>
      </c>
      <c r="E164" s="237">
        <f t="shared" si="7"/>
        <v>0</v>
      </c>
      <c r="F164" s="237">
        <f t="shared" si="7"/>
        <v>0</v>
      </c>
      <c r="G164" s="237">
        <f t="shared" si="7"/>
        <v>0</v>
      </c>
      <c r="H164" s="237">
        <f t="shared" si="7"/>
        <v>0</v>
      </c>
      <c r="I164" s="237">
        <f t="shared" si="7"/>
        <v>0</v>
      </c>
      <c r="J164" s="237">
        <f t="shared" si="7"/>
        <v>0</v>
      </c>
      <c r="K164" s="237">
        <f t="shared" si="7"/>
        <v>0</v>
      </c>
      <c r="L164" s="237">
        <f t="shared" si="7"/>
        <v>0</v>
      </c>
      <c r="M164" s="237">
        <f t="shared" si="7"/>
        <v>0</v>
      </c>
      <c r="N164" s="237">
        <f t="shared" si="7"/>
        <v>0</v>
      </c>
      <c r="O164" s="237">
        <f t="shared" si="7"/>
        <v>0</v>
      </c>
      <c r="P164" s="237">
        <f t="shared" si="7"/>
        <v>0</v>
      </c>
      <c r="Q164" s="237">
        <f t="shared" si="7"/>
        <v>0</v>
      </c>
    </row>
    <row r="165" spans="1:17" x14ac:dyDescent="0.25">
      <c r="A165" s="127" t="s">
        <v>181</v>
      </c>
      <c r="B165" s="237">
        <f t="shared" ref="B165:Q165" si="8">IF(B$35=0,0,B$35/B$5)</f>
        <v>0</v>
      </c>
      <c r="C165" s="237">
        <f t="shared" si="8"/>
        <v>0</v>
      </c>
      <c r="D165" s="237">
        <f t="shared" si="8"/>
        <v>0</v>
      </c>
      <c r="E165" s="237">
        <f t="shared" si="8"/>
        <v>0</v>
      </c>
      <c r="F165" s="237">
        <f t="shared" si="8"/>
        <v>0</v>
      </c>
      <c r="G165" s="237">
        <f t="shared" si="8"/>
        <v>0</v>
      </c>
      <c r="H165" s="237">
        <f t="shared" si="8"/>
        <v>0</v>
      </c>
      <c r="I165" s="237">
        <f t="shared" si="8"/>
        <v>0</v>
      </c>
      <c r="J165" s="237">
        <f t="shared" si="8"/>
        <v>0</v>
      </c>
      <c r="K165" s="237">
        <f t="shared" si="8"/>
        <v>0</v>
      </c>
      <c r="L165" s="237">
        <f t="shared" si="8"/>
        <v>0</v>
      </c>
      <c r="M165" s="237">
        <f t="shared" si="8"/>
        <v>0</v>
      </c>
      <c r="N165" s="237">
        <f t="shared" si="8"/>
        <v>0</v>
      </c>
      <c r="O165" s="237">
        <f t="shared" si="8"/>
        <v>0</v>
      </c>
      <c r="P165" s="237">
        <f t="shared" si="8"/>
        <v>0</v>
      </c>
      <c r="Q165" s="237">
        <f t="shared" si="8"/>
        <v>0</v>
      </c>
    </row>
    <row r="166" spans="1:17" x14ac:dyDescent="0.25">
      <c r="A166" s="142" t="s">
        <v>190</v>
      </c>
      <c r="B166" s="235">
        <f t="shared" ref="B166:Q166" si="9">IF(B$36=0,0,B$36/B$5)</f>
        <v>0</v>
      </c>
      <c r="C166" s="235">
        <f t="shared" si="9"/>
        <v>0</v>
      </c>
      <c r="D166" s="235">
        <f t="shared" si="9"/>
        <v>0</v>
      </c>
      <c r="E166" s="235">
        <f t="shared" si="9"/>
        <v>0</v>
      </c>
      <c r="F166" s="235">
        <f t="shared" si="9"/>
        <v>0</v>
      </c>
      <c r="G166" s="235">
        <f t="shared" si="9"/>
        <v>0</v>
      </c>
      <c r="H166" s="235">
        <f t="shared" si="9"/>
        <v>0</v>
      </c>
      <c r="I166" s="235">
        <f t="shared" si="9"/>
        <v>0</v>
      </c>
      <c r="J166" s="235">
        <f t="shared" si="9"/>
        <v>0</v>
      </c>
      <c r="K166" s="235">
        <f t="shared" si="9"/>
        <v>0</v>
      </c>
      <c r="L166" s="235">
        <f t="shared" si="9"/>
        <v>0</v>
      </c>
      <c r="M166" s="235">
        <f t="shared" si="9"/>
        <v>0</v>
      </c>
      <c r="N166" s="235">
        <f t="shared" si="9"/>
        <v>0</v>
      </c>
      <c r="O166" s="235">
        <f t="shared" si="9"/>
        <v>0</v>
      </c>
      <c r="P166" s="235">
        <f t="shared" si="9"/>
        <v>0</v>
      </c>
      <c r="Q166" s="235">
        <f t="shared" si="9"/>
        <v>0</v>
      </c>
    </row>
    <row r="167" spans="1:17" x14ac:dyDescent="0.25">
      <c r="A167" s="142" t="s">
        <v>189</v>
      </c>
      <c r="B167" s="235">
        <f t="shared" ref="B167:Q167" si="10">IF(B$42=0,0,B$42/B$5)</f>
        <v>0</v>
      </c>
      <c r="C167" s="235">
        <f t="shared" si="10"/>
        <v>0</v>
      </c>
      <c r="D167" s="235">
        <f t="shared" si="10"/>
        <v>0</v>
      </c>
      <c r="E167" s="235">
        <f t="shared" si="10"/>
        <v>0</v>
      </c>
      <c r="F167" s="235">
        <f t="shared" si="10"/>
        <v>0</v>
      </c>
      <c r="G167" s="235">
        <f t="shared" si="10"/>
        <v>0</v>
      </c>
      <c r="H167" s="235">
        <f t="shared" si="10"/>
        <v>0</v>
      </c>
      <c r="I167" s="235">
        <f t="shared" si="10"/>
        <v>0</v>
      </c>
      <c r="J167" s="235">
        <f t="shared" si="10"/>
        <v>0</v>
      </c>
      <c r="K167" s="235">
        <f t="shared" si="10"/>
        <v>0</v>
      </c>
      <c r="L167" s="235">
        <f t="shared" si="10"/>
        <v>0</v>
      </c>
      <c r="M167" s="235">
        <f t="shared" si="10"/>
        <v>0</v>
      </c>
      <c r="N167" s="235">
        <f t="shared" si="10"/>
        <v>0</v>
      </c>
      <c r="O167" s="235">
        <f t="shared" si="10"/>
        <v>0</v>
      </c>
      <c r="P167" s="235">
        <f t="shared" si="10"/>
        <v>0</v>
      </c>
      <c r="Q167" s="235">
        <f t="shared" si="10"/>
        <v>0</v>
      </c>
    </row>
    <row r="168" spans="1:17" x14ac:dyDescent="0.25">
      <c r="A168" s="127" t="s">
        <v>180</v>
      </c>
      <c r="B168" s="236">
        <f t="shared" ref="B168:Q168" si="11">IF(B$43=0,0,B$43/B$5)</f>
        <v>0</v>
      </c>
      <c r="C168" s="236">
        <f t="shared" si="11"/>
        <v>0</v>
      </c>
      <c r="D168" s="236">
        <f t="shared" si="11"/>
        <v>0</v>
      </c>
      <c r="E168" s="236">
        <f t="shared" si="11"/>
        <v>0</v>
      </c>
      <c r="F168" s="236">
        <f t="shared" si="11"/>
        <v>0</v>
      </c>
      <c r="G168" s="236">
        <f t="shared" si="11"/>
        <v>0</v>
      </c>
      <c r="H168" s="236">
        <f t="shared" si="11"/>
        <v>0</v>
      </c>
      <c r="I168" s="236">
        <f t="shared" si="11"/>
        <v>0</v>
      </c>
      <c r="J168" s="236">
        <f t="shared" si="11"/>
        <v>0</v>
      </c>
      <c r="K168" s="236">
        <f t="shared" si="11"/>
        <v>0</v>
      </c>
      <c r="L168" s="236">
        <f t="shared" si="11"/>
        <v>0</v>
      </c>
      <c r="M168" s="236">
        <f t="shared" si="11"/>
        <v>0</v>
      </c>
      <c r="N168" s="236">
        <f t="shared" si="11"/>
        <v>0</v>
      </c>
      <c r="O168" s="236">
        <f t="shared" si="11"/>
        <v>0</v>
      </c>
      <c r="P168" s="236">
        <f t="shared" si="11"/>
        <v>0</v>
      </c>
      <c r="Q168" s="236">
        <f t="shared" si="11"/>
        <v>0</v>
      </c>
    </row>
    <row r="169" spans="1:17" x14ac:dyDescent="0.25">
      <c r="A169" s="142" t="s">
        <v>188</v>
      </c>
      <c r="B169" s="235">
        <f t="shared" ref="B169:Q169" si="12">IF(B$44=0,0,B$44/B$5)</f>
        <v>0</v>
      </c>
      <c r="C169" s="235">
        <f t="shared" si="12"/>
        <v>0</v>
      </c>
      <c r="D169" s="235">
        <f t="shared" si="12"/>
        <v>0</v>
      </c>
      <c r="E169" s="235">
        <f t="shared" si="12"/>
        <v>0</v>
      </c>
      <c r="F169" s="235">
        <f t="shared" si="12"/>
        <v>0</v>
      </c>
      <c r="G169" s="235">
        <f t="shared" si="12"/>
        <v>0</v>
      </c>
      <c r="H169" s="235">
        <f t="shared" si="12"/>
        <v>0</v>
      </c>
      <c r="I169" s="235">
        <f t="shared" si="12"/>
        <v>0</v>
      </c>
      <c r="J169" s="235">
        <f t="shared" si="12"/>
        <v>0</v>
      </c>
      <c r="K169" s="235">
        <f t="shared" si="12"/>
        <v>0</v>
      </c>
      <c r="L169" s="235">
        <f t="shared" si="12"/>
        <v>0</v>
      </c>
      <c r="M169" s="235">
        <f t="shared" si="12"/>
        <v>0</v>
      </c>
      <c r="N169" s="235">
        <f t="shared" si="12"/>
        <v>0</v>
      </c>
      <c r="O169" s="235">
        <f t="shared" si="12"/>
        <v>0</v>
      </c>
      <c r="P169" s="235">
        <f t="shared" si="12"/>
        <v>0</v>
      </c>
      <c r="Q169" s="235">
        <f t="shared" si="12"/>
        <v>0</v>
      </c>
    </row>
    <row r="170" spans="1:17" x14ac:dyDescent="0.25">
      <c r="A170" s="142" t="s">
        <v>187</v>
      </c>
      <c r="B170" s="235">
        <f t="shared" ref="B170:Q170" si="13">IF(B$45=0,0,B$45/B$5)</f>
        <v>0</v>
      </c>
      <c r="C170" s="235">
        <f t="shared" si="13"/>
        <v>0</v>
      </c>
      <c r="D170" s="235">
        <f t="shared" si="13"/>
        <v>0</v>
      </c>
      <c r="E170" s="235">
        <f t="shared" si="13"/>
        <v>0</v>
      </c>
      <c r="F170" s="235">
        <f t="shared" si="13"/>
        <v>0</v>
      </c>
      <c r="G170" s="235">
        <f t="shared" si="13"/>
        <v>0</v>
      </c>
      <c r="H170" s="235">
        <f t="shared" si="13"/>
        <v>0</v>
      </c>
      <c r="I170" s="235">
        <f t="shared" si="13"/>
        <v>0</v>
      </c>
      <c r="J170" s="235">
        <f t="shared" si="13"/>
        <v>0</v>
      </c>
      <c r="K170" s="235">
        <f t="shared" si="13"/>
        <v>0</v>
      </c>
      <c r="L170" s="235">
        <f t="shared" si="13"/>
        <v>0</v>
      </c>
      <c r="M170" s="235">
        <f t="shared" si="13"/>
        <v>0</v>
      </c>
      <c r="N170" s="235">
        <f t="shared" si="13"/>
        <v>0</v>
      </c>
      <c r="O170" s="235">
        <f t="shared" si="13"/>
        <v>0</v>
      </c>
      <c r="P170" s="235">
        <f t="shared" si="13"/>
        <v>0</v>
      </c>
      <c r="Q170" s="235">
        <f t="shared" si="13"/>
        <v>0</v>
      </c>
    </row>
    <row r="171" spans="1:17" x14ac:dyDescent="0.25">
      <c r="A171" s="142" t="s">
        <v>186</v>
      </c>
      <c r="B171" s="235">
        <f t="shared" ref="B171:Q171" si="14">IF(B$56=0,0,B$56/B$5)</f>
        <v>0</v>
      </c>
      <c r="C171" s="235">
        <f t="shared" si="14"/>
        <v>0</v>
      </c>
      <c r="D171" s="235">
        <f t="shared" si="14"/>
        <v>0</v>
      </c>
      <c r="E171" s="235">
        <f t="shared" si="14"/>
        <v>0</v>
      </c>
      <c r="F171" s="235">
        <f t="shared" si="14"/>
        <v>0</v>
      </c>
      <c r="G171" s="235">
        <f t="shared" si="14"/>
        <v>0</v>
      </c>
      <c r="H171" s="235">
        <f t="shared" si="14"/>
        <v>0</v>
      </c>
      <c r="I171" s="235">
        <f t="shared" si="14"/>
        <v>0</v>
      </c>
      <c r="J171" s="235">
        <f t="shared" si="14"/>
        <v>0</v>
      </c>
      <c r="K171" s="235">
        <f t="shared" si="14"/>
        <v>0</v>
      </c>
      <c r="L171" s="235">
        <f t="shared" si="14"/>
        <v>0</v>
      </c>
      <c r="M171" s="235">
        <f t="shared" si="14"/>
        <v>0</v>
      </c>
      <c r="N171" s="235">
        <f t="shared" si="14"/>
        <v>0</v>
      </c>
      <c r="O171" s="235">
        <f t="shared" si="14"/>
        <v>0</v>
      </c>
      <c r="P171" s="235">
        <f t="shared" si="14"/>
        <v>0</v>
      </c>
      <c r="Q171" s="235">
        <f t="shared" si="14"/>
        <v>0</v>
      </c>
    </row>
    <row r="172" spans="1:17" x14ac:dyDescent="0.25">
      <c r="A172" s="72" t="s">
        <v>179</v>
      </c>
      <c r="B172" s="234">
        <f t="shared" ref="B172:Q172" si="15">IF(B$57=0,0,B$57/B$5)</f>
        <v>0</v>
      </c>
      <c r="C172" s="234">
        <f t="shared" si="15"/>
        <v>0</v>
      </c>
      <c r="D172" s="234">
        <f t="shared" si="15"/>
        <v>0</v>
      </c>
      <c r="E172" s="234">
        <f t="shared" si="15"/>
        <v>0</v>
      </c>
      <c r="F172" s="234">
        <f t="shared" si="15"/>
        <v>0</v>
      </c>
      <c r="G172" s="234">
        <f t="shared" si="15"/>
        <v>0</v>
      </c>
      <c r="H172" s="234">
        <f t="shared" si="15"/>
        <v>0</v>
      </c>
      <c r="I172" s="234">
        <f t="shared" si="15"/>
        <v>0</v>
      </c>
      <c r="J172" s="234">
        <f t="shared" si="15"/>
        <v>0</v>
      </c>
      <c r="K172" s="234">
        <f t="shared" si="15"/>
        <v>0</v>
      </c>
      <c r="L172" s="234">
        <f t="shared" si="15"/>
        <v>0</v>
      </c>
      <c r="M172" s="234">
        <f t="shared" si="15"/>
        <v>0</v>
      </c>
      <c r="N172" s="234">
        <f t="shared" si="15"/>
        <v>0</v>
      </c>
      <c r="O172" s="234">
        <f t="shared" si="15"/>
        <v>0</v>
      </c>
      <c r="P172" s="234">
        <f t="shared" si="15"/>
        <v>0</v>
      </c>
      <c r="Q172" s="234">
        <f t="shared" si="15"/>
        <v>0</v>
      </c>
    </row>
    <row r="173" spans="1:17" hidden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x14ac:dyDescent="0.25">
      <c r="A175" s="78" t="s">
        <v>40</v>
      </c>
      <c r="B175" s="77">
        <f t="shared" ref="B175:Q175" si="16">SUM(B$176:B$180,B$182:B$183,B$185:B$186,B$188:B$191)</f>
        <v>1</v>
      </c>
      <c r="C175" s="77">
        <f t="shared" si="16"/>
        <v>1</v>
      </c>
      <c r="D175" s="77">
        <f t="shared" si="16"/>
        <v>1</v>
      </c>
      <c r="E175" s="77">
        <f t="shared" si="16"/>
        <v>1</v>
      </c>
      <c r="F175" s="77">
        <f t="shared" si="16"/>
        <v>1</v>
      </c>
      <c r="G175" s="77">
        <f t="shared" si="16"/>
        <v>1</v>
      </c>
      <c r="H175" s="77">
        <f t="shared" si="16"/>
        <v>1</v>
      </c>
      <c r="I175" s="77">
        <f t="shared" si="16"/>
        <v>1</v>
      </c>
      <c r="J175" s="77">
        <f t="shared" si="16"/>
        <v>1</v>
      </c>
      <c r="K175" s="77">
        <f t="shared" si="16"/>
        <v>0.99999999999999978</v>
      </c>
      <c r="L175" s="77">
        <f t="shared" si="16"/>
        <v>1</v>
      </c>
      <c r="M175" s="77">
        <f t="shared" si="16"/>
        <v>1</v>
      </c>
      <c r="N175" s="77">
        <f t="shared" si="16"/>
        <v>1</v>
      </c>
      <c r="O175" s="77">
        <f t="shared" si="16"/>
        <v>1</v>
      </c>
      <c r="P175" s="77">
        <f t="shared" si="16"/>
        <v>0.99999999999999978</v>
      </c>
      <c r="Q175" s="77">
        <f t="shared" si="16"/>
        <v>0.99999999999999978</v>
      </c>
    </row>
    <row r="176" spans="1:17" x14ac:dyDescent="0.25">
      <c r="A176" s="132" t="s">
        <v>83</v>
      </c>
      <c r="B176" s="240">
        <f t="shared" ref="B176:Q176" si="17">IF(B$61=0,0,B$61/B$60)</f>
        <v>7.5243902973841934E-3</v>
      </c>
      <c r="C176" s="240">
        <f t="shared" si="17"/>
        <v>7.5243902973841925E-3</v>
      </c>
      <c r="D176" s="240">
        <f t="shared" si="17"/>
        <v>7.5243902973841943E-3</v>
      </c>
      <c r="E176" s="240">
        <f t="shared" si="17"/>
        <v>7.5243902973841934E-3</v>
      </c>
      <c r="F176" s="240">
        <f t="shared" si="17"/>
        <v>7.5243902973841934E-3</v>
      </c>
      <c r="G176" s="240">
        <f t="shared" si="17"/>
        <v>7.5243902973841934E-3</v>
      </c>
      <c r="H176" s="240">
        <f t="shared" si="17"/>
        <v>7.5243902973841925E-3</v>
      </c>
      <c r="I176" s="240">
        <f t="shared" si="17"/>
        <v>7.5243902973841934E-3</v>
      </c>
      <c r="J176" s="240">
        <f t="shared" si="17"/>
        <v>7.5243902973841934E-3</v>
      </c>
      <c r="K176" s="240">
        <f t="shared" si="17"/>
        <v>7.5243902973841908E-3</v>
      </c>
      <c r="L176" s="240">
        <f t="shared" si="17"/>
        <v>7.5243902973841943E-3</v>
      </c>
      <c r="M176" s="240">
        <f t="shared" si="17"/>
        <v>7.5243902973841934E-3</v>
      </c>
      <c r="N176" s="240">
        <f t="shared" si="17"/>
        <v>7.5243902973841943E-3</v>
      </c>
      <c r="O176" s="240">
        <f t="shared" si="17"/>
        <v>7.5243902973841943E-3</v>
      </c>
      <c r="P176" s="240">
        <f t="shared" si="17"/>
        <v>7.5243902973841916E-3</v>
      </c>
      <c r="Q176" s="240">
        <f t="shared" si="17"/>
        <v>7.5243902973841916E-3</v>
      </c>
    </row>
    <row r="177" spans="1:17" x14ac:dyDescent="0.25">
      <c r="A177" s="76" t="s">
        <v>82</v>
      </c>
      <c r="B177" s="239">
        <f t="shared" ref="B177:Q177" si="18">IF(B$62=0,0,B$62/B$60)</f>
        <v>4.8917630278606156E-2</v>
      </c>
      <c r="C177" s="239">
        <f t="shared" si="18"/>
        <v>4.8917630278606149E-2</v>
      </c>
      <c r="D177" s="239">
        <f t="shared" si="18"/>
        <v>4.8917630278606156E-2</v>
      </c>
      <c r="E177" s="239">
        <f t="shared" si="18"/>
        <v>4.8917630278606149E-2</v>
      </c>
      <c r="F177" s="239">
        <f t="shared" si="18"/>
        <v>4.8917630278606156E-2</v>
      </c>
      <c r="G177" s="239">
        <f t="shared" si="18"/>
        <v>4.8917630278606156E-2</v>
      </c>
      <c r="H177" s="239">
        <f t="shared" si="18"/>
        <v>4.8917630278606149E-2</v>
      </c>
      <c r="I177" s="239">
        <f t="shared" si="18"/>
        <v>4.8917630278606156E-2</v>
      </c>
      <c r="J177" s="239">
        <f t="shared" si="18"/>
        <v>4.8917630278606156E-2</v>
      </c>
      <c r="K177" s="239">
        <f t="shared" si="18"/>
        <v>4.8917630278606142E-2</v>
      </c>
      <c r="L177" s="239">
        <f t="shared" si="18"/>
        <v>4.8917630278606156E-2</v>
      </c>
      <c r="M177" s="239">
        <f t="shared" si="18"/>
        <v>4.8917630278606156E-2</v>
      </c>
      <c r="N177" s="239">
        <f t="shared" si="18"/>
        <v>4.8917630278606163E-2</v>
      </c>
      <c r="O177" s="239">
        <f t="shared" si="18"/>
        <v>4.8917630278606163E-2</v>
      </c>
      <c r="P177" s="239">
        <f t="shared" si="18"/>
        <v>4.8917630278606149E-2</v>
      </c>
      <c r="Q177" s="239">
        <f t="shared" si="18"/>
        <v>4.8917630278606149E-2</v>
      </c>
    </row>
    <row r="178" spans="1:17" x14ac:dyDescent="0.25">
      <c r="A178" s="76" t="s">
        <v>81</v>
      </c>
      <c r="B178" s="239">
        <f t="shared" ref="B178:Q178" si="19">IF(B$63=0,0,B$63/B$60)</f>
        <v>9.0275898974324625E-3</v>
      </c>
      <c r="C178" s="239">
        <f t="shared" si="19"/>
        <v>9.0275898974324625E-3</v>
      </c>
      <c r="D178" s="239">
        <f t="shared" si="19"/>
        <v>9.0275898974324625E-3</v>
      </c>
      <c r="E178" s="239">
        <f t="shared" si="19"/>
        <v>9.0275898974324625E-3</v>
      </c>
      <c r="F178" s="239">
        <f t="shared" si="19"/>
        <v>9.0275898974324625E-3</v>
      </c>
      <c r="G178" s="239">
        <f t="shared" si="19"/>
        <v>9.0275898974324625E-3</v>
      </c>
      <c r="H178" s="239">
        <f t="shared" si="19"/>
        <v>9.0275898974324607E-3</v>
      </c>
      <c r="I178" s="239">
        <f t="shared" si="19"/>
        <v>9.0275898974324625E-3</v>
      </c>
      <c r="J178" s="239">
        <f t="shared" si="19"/>
        <v>9.0275898974324625E-3</v>
      </c>
      <c r="K178" s="239">
        <f t="shared" si="19"/>
        <v>9.027589897432459E-3</v>
      </c>
      <c r="L178" s="239">
        <f t="shared" si="19"/>
        <v>9.0275898974324642E-3</v>
      </c>
      <c r="M178" s="239">
        <f t="shared" si="19"/>
        <v>9.0275898974324625E-3</v>
      </c>
      <c r="N178" s="239">
        <f t="shared" si="19"/>
        <v>9.0275898974324642E-3</v>
      </c>
      <c r="O178" s="239">
        <f t="shared" si="19"/>
        <v>9.0275898974324625E-3</v>
      </c>
      <c r="P178" s="239">
        <f t="shared" si="19"/>
        <v>9.0275898974324607E-3</v>
      </c>
      <c r="Q178" s="239">
        <f t="shared" si="19"/>
        <v>9.0275898974324625E-3</v>
      </c>
    </row>
    <row r="179" spans="1:17" x14ac:dyDescent="0.25">
      <c r="A179" s="76" t="s">
        <v>80</v>
      </c>
      <c r="B179" s="239">
        <f t="shared" ref="B179:Q179" si="20">IF(B$64=0,0,B$64/B$60)</f>
        <v>7.1481707825149829E-2</v>
      </c>
      <c r="C179" s="239">
        <f t="shared" si="20"/>
        <v>7.1481707825149829E-2</v>
      </c>
      <c r="D179" s="239">
        <f t="shared" si="20"/>
        <v>7.1481707825149829E-2</v>
      </c>
      <c r="E179" s="239">
        <f t="shared" si="20"/>
        <v>7.1481707825149829E-2</v>
      </c>
      <c r="F179" s="239">
        <f t="shared" si="20"/>
        <v>7.1481707825149829E-2</v>
      </c>
      <c r="G179" s="239">
        <f t="shared" si="20"/>
        <v>7.1481707825149829E-2</v>
      </c>
      <c r="H179" s="239">
        <f t="shared" si="20"/>
        <v>7.1481707825149815E-2</v>
      </c>
      <c r="I179" s="239">
        <f t="shared" si="20"/>
        <v>7.1481707825149829E-2</v>
      </c>
      <c r="J179" s="239">
        <f t="shared" si="20"/>
        <v>7.1481707825149829E-2</v>
      </c>
      <c r="K179" s="239">
        <f t="shared" si="20"/>
        <v>7.1481707825149815E-2</v>
      </c>
      <c r="L179" s="239">
        <f t="shared" si="20"/>
        <v>7.1481707825149843E-2</v>
      </c>
      <c r="M179" s="239">
        <f t="shared" si="20"/>
        <v>7.1481707825149829E-2</v>
      </c>
      <c r="N179" s="239">
        <f t="shared" si="20"/>
        <v>7.1481707825149843E-2</v>
      </c>
      <c r="O179" s="239">
        <f t="shared" si="20"/>
        <v>7.1481707825149829E-2</v>
      </c>
      <c r="P179" s="239">
        <f t="shared" si="20"/>
        <v>7.1481707825149815E-2</v>
      </c>
      <c r="Q179" s="239">
        <f t="shared" si="20"/>
        <v>7.1481707825149815E-2</v>
      </c>
    </row>
    <row r="180" spans="1:17" x14ac:dyDescent="0.25">
      <c r="A180" s="129" t="s">
        <v>79</v>
      </c>
      <c r="B180" s="238">
        <f t="shared" ref="B180:Q180" si="21">IF(B$65=0,0,B$65/B$60)</f>
        <v>2.106829283267574E-2</v>
      </c>
      <c r="C180" s="238">
        <f t="shared" si="21"/>
        <v>2.106829283267574E-2</v>
      </c>
      <c r="D180" s="238">
        <f t="shared" si="21"/>
        <v>2.106829283267574E-2</v>
      </c>
      <c r="E180" s="238">
        <f t="shared" si="21"/>
        <v>2.1068292832675743E-2</v>
      </c>
      <c r="F180" s="238">
        <f t="shared" si="21"/>
        <v>2.106829283267574E-2</v>
      </c>
      <c r="G180" s="238">
        <f t="shared" si="21"/>
        <v>2.1068292832675736E-2</v>
      </c>
      <c r="H180" s="238">
        <f t="shared" si="21"/>
        <v>2.106829283267574E-2</v>
      </c>
      <c r="I180" s="238">
        <f t="shared" si="21"/>
        <v>2.106829283267574E-2</v>
      </c>
      <c r="J180" s="238">
        <f t="shared" si="21"/>
        <v>2.106829283267574E-2</v>
      </c>
      <c r="K180" s="238">
        <f t="shared" si="21"/>
        <v>2.1068292832675733E-2</v>
      </c>
      <c r="L180" s="238">
        <f t="shared" si="21"/>
        <v>2.1068292832675743E-2</v>
      </c>
      <c r="M180" s="238">
        <f t="shared" si="21"/>
        <v>2.106829283267574E-2</v>
      </c>
      <c r="N180" s="238">
        <f t="shared" si="21"/>
        <v>2.1068292832675743E-2</v>
      </c>
      <c r="O180" s="238">
        <f t="shared" si="21"/>
        <v>2.1068292832675743E-2</v>
      </c>
      <c r="P180" s="238">
        <f t="shared" si="21"/>
        <v>2.1068292832675736E-2</v>
      </c>
      <c r="Q180" s="238">
        <f t="shared" si="21"/>
        <v>2.1068292832675736E-2</v>
      </c>
    </row>
    <row r="181" spans="1:17" x14ac:dyDescent="0.25">
      <c r="A181" s="127" t="s">
        <v>183</v>
      </c>
      <c r="B181" s="237">
        <f t="shared" ref="B181:Q181" si="22">IF(B$70=0,0,B$70/B$60)</f>
        <v>3.759398496240602E-2</v>
      </c>
      <c r="C181" s="237">
        <f t="shared" si="22"/>
        <v>3.759398496240602E-2</v>
      </c>
      <c r="D181" s="237">
        <f t="shared" si="22"/>
        <v>3.7593984962406013E-2</v>
      </c>
      <c r="E181" s="237">
        <f t="shared" si="22"/>
        <v>3.7593984962406013E-2</v>
      </c>
      <c r="F181" s="237">
        <f t="shared" si="22"/>
        <v>3.7593984962406027E-2</v>
      </c>
      <c r="G181" s="237">
        <f t="shared" si="22"/>
        <v>3.759398496240602E-2</v>
      </c>
      <c r="H181" s="237">
        <f t="shared" si="22"/>
        <v>3.7593984962406013E-2</v>
      </c>
      <c r="I181" s="237">
        <f t="shared" si="22"/>
        <v>3.759398496240602E-2</v>
      </c>
      <c r="J181" s="237">
        <f t="shared" si="22"/>
        <v>3.759398496240602E-2</v>
      </c>
      <c r="K181" s="237">
        <f t="shared" si="22"/>
        <v>3.7593984962406013E-2</v>
      </c>
      <c r="L181" s="237">
        <f t="shared" si="22"/>
        <v>3.7593984962406027E-2</v>
      </c>
      <c r="M181" s="237">
        <f t="shared" si="22"/>
        <v>3.759398496240602E-2</v>
      </c>
      <c r="N181" s="237">
        <f t="shared" si="22"/>
        <v>3.7593984962406027E-2</v>
      </c>
      <c r="O181" s="237">
        <f t="shared" si="22"/>
        <v>3.7593984962406027E-2</v>
      </c>
      <c r="P181" s="237">
        <f t="shared" si="22"/>
        <v>3.7593984962406013E-2</v>
      </c>
      <c r="Q181" s="237">
        <f t="shared" si="22"/>
        <v>3.7593984962406013E-2</v>
      </c>
    </row>
    <row r="182" spans="1:17" x14ac:dyDescent="0.25">
      <c r="A182" s="142" t="s">
        <v>192</v>
      </c>
      <c r="B182" s="235">
        <f t="shared" ref="B182:Q182" si="23">IF(B$71=0,0,B$71/B$60)</f>
        <v>0</v>
      </c>
      <c r="C182" s="235">
        <f t="shared" si="23"/>
        <v>0</v>
      </c>
      <c r="D182" s="235">
        <f t="shared" si="23"/>
        <v>0</v>
      </c>
      <c r="E182" s="235">
        <f t="shared" si="23"/>
        <v>0</v>
      </c>
      <c r="F182" s="235">
        <f t="shared" si="23"/>
        <v>0</v>
      </c>
      <c r="G182" s="235">
        <f t="shared" si="23"/>
        <v>0</v>
      </c>
      <c r="H182" s="235">
        <f t="shared" si="23"/>
        <v>0</v>
      </c>
      <c r="I182" s="235">
        <f t="shared" si="23"/>
        <v>0</v>
      </c>
      <c r="J182" s="235">
        <f t="shared" si="23"/>
        <v>0</v>
      </c>
      <c r="K182" s="235">
        <f t="shared" si="23"/>
        <v>0</v>
      </c>
      <c r="L182" s="235">
        <f t="shared" si="23"/>
        <v>0</v>
      </c>
      <c r="M182" s="235">
        <f t="shared" si="23"/>
        <v>0</v>
      </c>
      <c r="N182" s="235">
        <f t="shared" si="23"/>
        <v>3.3834586466165419E-2</v>
      </c>
      <c r="O182" s="235">
        <f t="shared" si="23"/>
        <v>0</v>
      </c>
      <c r="P182" s="235">
        <f t="shared" si="23"/>
        <v>3.3834586466165405E-2</v>
      </c>
      <c r="Q182" s="235">
        <f t="shared" si="23"/>
        <v>3.3834586466165405E-2</v>
      </c>
    </row>
    <row r="183" spans="1:17" x14ac:dyDescent="0.25">
      <c r="A183" s="142" t="s">
        <v>191</v>
      </c>
      <c r="B183" s="235">
        <f t="shared" ref="B183:Q183" si="24">IF(B$82=0,0,B$82/B$60)</f>
        <v>3.759398496240602E-2</v>
      </c>
      <c r="C183" s="235">
        <f t="shared" si="24"/>
        <v>3.759398496240602E-2</v>
      </c>
      <c r="D183" s="235">
        <f t="shared" si="24"/>
        <v>3.7593984962406013E-2</v>
      </c>
      <c r="E183" s="235">
        <f t="shared" si="24"/>
        <v>3.7593984962406013E-2</v>
      </c>
      <c r="F183" s="235">
        <f t="shared" si="24"/>
        <v>3.7593984962406027E-2</v>
      </c>
      <c r="G183" s="235">
        <f t="shared" si="24"/>
        <v>3.759398496240602E-2</v>
      </c>
      <c r="H183" s="235">
        <f t="shared" si="24"/>
        <v>3.7593984962406013E-2</v>
      </c>
      <c r="I183" s="235">
        <f t="shared" si="24"/>
        <v>3.759398496240602E-2</v>
      </c>
      <c r="J183" s="235">
        <f t="shared" si="24"/>
        <v>3.759398496240602E-2</v>
      </c>
      <c r="K183" s="235">
        <f t="shared" si="24"/>
        <v>3.7593984962406013E-2</v>
      </c>
      <c r="L183" s="235">
        <f t="shared" si="24"/>
        <v>3.7593984962406027E-2</v>
      </c>
      <c r="M183" s="235">
        <f t="shared" si="24"/>
        <v>3.759398496240602E-2</v>
      </c>
      <c r="N183" s="235">
        <f t="shared" si="24"/>
        <v>3.7593984962406078E-3</v>
      </c>
      <c r="O183" s="235">
        <f t="shared" si="24"/>
        <v>3.7593984962406027E-2</v>
      </c>
      <c r="P183" s="235">
        <f t="shared" si="24"/>
        <v>3.7593984962406074E-3</v>
      </c>
      <c r="Q183" s="235">
        <f t="shared" si="24"/>
        <v>3.7593984962406087E-3</v>
      </c>
    </row>
    <row r="184" spans="1:17" x14ac:dyDescent="0.25">
      <c r="A184" s="127" t="s">
        <v>181</v>
      </c>
      <c r="B184" s="237">
        <f t="shared" ref="B184:Q184" si="25">IF(B$83=0,0,B$83/B$60)</f>
        <v>0.5562661031544659</v>
      </c>
      <c r="C184" s="237">
        <f t="shared" si="25"/>
        <v>0.5562661031544659</v>
      </c>
      <c r="D184" s="237">
        <f t="shared" si="25"/>
        <v>0.5562661031544659</v>
      </c>
      <c r="E184" s="237">
        <f t="shared" si="25"/>
        <v>0.5562661031544659</v>
      </c>
      <c r="F184" s="237">
        <f t="shared" si="25"/>
        <v>0.5562661031544659</v>
      </c>
      <c r="G184" s="237">
        <f t="shared" si="25"/>
        <v>0.5562661031544659</v>
      </c>
      <c r="H184" s="237">
        <f t="shared" si="25"/>
        <v>0.5562661031544659</v>
      </c>
      <c r="I184" s="237">
        <f t="shared" si="25"/>
        <v>0.5562661031544659</v>
      </c>
      <c r="J184" s="237">
        <f t="shared" si="25"/>
        <v>0.5562661031544659</v>
      </c>
      <c r="K184" s="237">
        <f t="shared" si="25"/>
        <v>0.55626610315446579</v>
      </c>
      <c r="L184" s="237">
        <f t="shared" si="25"/>
        <v>0.5562661031544659</v>
      </c>
      <c r="M184" s="237">
        <f t="shared" si="25"/>
        <v>0.55626610315446579</v>
      </c>
      <c r="N184" s="237">
        <f t="shared" si="25"/>
        <v>0.5562661031544659</v>
      </c>
      <c r="O184" s="237">
        <f t="shared" si="25"/>
        <v>0.5562661031544659</v>
      </c>
      <c r="P184" s="237">
        <f t="shared" si="25"/>
        <v>0.55626610315446579</v>
      </c>
      <c r="Q184" s="237">
        <f t="shared" si="25"/>
        <v>0.55626610315446579</v>
      </c>
    </row>
    <row r="185" spans="1:17" x14ac:dyDescent="0.25">
      <c r="A185" s="142" t="s">
        <v>190</v>
      </c>
      <c r="B185" s="235">
        <f t="shared" ref="B185:Q185" si="26">IF(B$84=0,0,B$84/B$60)</f>
        <v>0</v>
      </c>
      <c r="C185" s="235">
        <f t="shared" si="26"/>
        <v>0</v>
      </c>
      <c r="D185" s="235">
        <f t="shared" si="26"/>
        <v>0</v>
      </c>
      <c r="E185" s="235">
        <f t="shared" si="26"/>
        <v>0</v>
      </c>
      <c r="F185" s="235">
        <f t="shared" si="26"/>
        <v>0</v>
      </c>
      <c r="G185" s="235">
        <f t="shared" si="26"/>
        <v>0</v>
      </c>
      <c r="H185" s="235">
        <f t="shared" si="26"/>
        <v>0</v>
      </c>
      <c r="I185" s="235">
        <f t="shared" si="26"/>
        <v>0</v>
      </c>
      <c r="J185" s="235">
        <f t="shared" si="26"/>
        <v>0</v>
      </c>
      <c r="K185" s="235">
        <f t="shared" si="26"/>
        <v>0</v>
      </c>
      <c r="L185" s="235">
        <f t="shared" si="26"/>
        <v>0</v>
      </c>
      <c r="M185" s="235">
        <f t="shared" si="26"/>
        <v>0</v>
      </c>
      <c r="N185" s="235">
        <f t="shared" si="26"/>
        <v>0.12761639577415276</v>
      </c>
      <c r="O185" s="235">
        <f t="shared" si="26"/>
        <v>0</v>
      </c>
      <c r="P185" s="235">
        <f t="shared" si="26"/>
        <v>9.1166530841993401E-2</v>
      </c>
      <c r="Q185" s="235">
        <f t="shared" si="26"/>
        <v>0.23713850115401353</v>
      </c>
    </row>
    <row r="186" spans="1:17" x14ac:dyDescent="0.25">
      <c r="A186" s="142" t="s">
        <v>189</v>
      </c>
      <c r="B186" s="235">
        <f t="shared" ref="B186:Q186" si="27">IF(B$90=0,0,B$90/B$60)</f>
        <v>0.5562661031544659</v>
      </c>
      <c r="C186" s="235">
        <f t="shared" si="27"/>
        <v>0.5562661031544659</v>
      </c>
      <c r="D186" s="235">
        <f t="shared" si="27"/>
        <v>0.5562661031544659</v>
      </c>
      <c r="E186" s="235">
        <f t="shared" si="27"/>
        <v>0.5562661031544659</v>
      </c>
      <c r="F186" s="235">
        <f t="shared" si="27"/>
        <v>0.5562661031544659</v>
      </c>
      <c r="G186" s="235">
        <f t="shared" si="27"/>
        <v>0.5562661031544659</v>
      </c>
      <c r="H186" s="235">
        <f t="shared" si="27"/>
        <v>0.5562661031544659</v>
      </c>
      <c r="I186" s="235">
        <f t="shared" si="27"/>
        <v>0.5562661031544659</v>
      </c>
      <c r="J186" s="235">
        <f t="shared" si="27"/>
        <v>0.5562661031544659</v>
      </c>
      <c r="K186" s="235">
        <f t="shared" si="27"/>
        <v>0.55626610315446579</v>
      </c>
      <c r="L186" s="235">
        <f t="shared" si="27"/>
        <v>0.5562661031544659</v>
      </c>
      <c r="M186" s="235">
        <f t="shared" si="27"/>
        <v>0.55626610315446579</v>
      </c>
      <c r="N186" s="235">
        <f t="shared" si="27"/>
        <v>0.42864970738031316</v>
      </c>
      <c r="O186" s="235">
        <f t="shared" si="27"/>
        <v>0.5562661031544659</v>
      </c>
      <c r="P186" s="235">
        <f t="shared" si="27"/>
        <v>0.4650995723124724</v>
      </c>
      <c r="Q186" s="235">
        <f t="shared" si="27"/>
        <v>0.31912760200045226</v>
      </c>
    </row>
    <row r="187" spans="1:17" x14ac:dyDescent="0.25">
      <c r="A187" s="127" t="s">
        <v>180</v>
      </c>
      <c r="B187" s="236">
        <f t="shared" ref="B187:Q187" si="28">IF(B$91=0,0,B$91/B$60)</f>
        <v>0.13533834586466167</v>
      </c>
      <c r="C187" s="236">
        <f t="shared" si="28"/>
        <v>0.13533834586466167</v>
      </c>
      <c r="D187" s="236">
        <f t="shared" si="28"/>
        <v>0.13533834586466167</v>
      </c>
      <c r="E187" s="236">
        <f t="shared" si="28"/>
        <v>0.13533834586466167</v>
      </c>
      <c r="F187" s="236">
        <f t="shared" si="28"/>
        <v>0.13533834586466167</v>
      </c>
      <c r="G187" s="236">
        <f t="shared" si="28"/>
        <v>0.13533834586466167</v>
      </c>
      <c r="H187" s="236">
        <f t="shared" si="28"/>
        <v>0.13533834586466167</v>
      </c>
      <c r="I187" s="236">
        <f t="shared" si="28"/>
        <v>0.13533834586466167</v>
      </c>
      <c r="J187" s="236">
        <f t="shared" si="28"/>
        <v>0.13533834586466167</v>
      </c>
      <c r="K187" s="236">
        <f t="shared" si="28"/>
        <v>0.13533834586466167</v>
      </c>
      <c r="L187" s="236">
        <f t="shared" si="28"/>
        <v>0.1353383458646617</v>
      </c>
      <c r="M187" s="236">
        <f t="shared" si="28"/>
        <v>0.13533834586466165</v>
      </c>
      <c r="N187" s="236">
        <f t="shared" si="28"/>
        <v>0.1353383458646617</v>
      </c>
      <c r="O187" s="236">
        <f t="shared" si="28"/>
        <v>0.1353383458646617</v>
      </c>
      <c r="P187" s="236">
        <f t="shared" si="28"/>
        <v>0.13533834586466167</v>
      </c>
      <c r="Q187" s="236">
        <f t="shared" si="28"/>
        <v>0.13533834586466167</v>
      </c>
    </row>
    <row r="188" spans="1:17" x14ac:dyDescent="0.25">
      <c r="A188" s="142" t="s">
        <v>188</v>
      </c>
      <c r="B188" s="235">
        <f t="shared" ref="B188:Q188" si="29">IF(B$92=0,0,B$92/B$60)</f>
        <v>0</v>
      </c>
      <c r="C188" s="235">
        <f t="shared" si="29"/>
        <v>0</v>
      </c>
      <c r="D188" s="235">
        <f t="shared" si="29"/>
        <v>0</v>
      </c>
      <c r="E188" s="235">
        <f t="shared" si="29"/>
        <v>0</v>
      </c>
      <c r="F188" s="235">
        <f t="shared" si="29"/>
        <v>0</v>
      </c>
      <c r="G188" s="235">
        <f t="shared" si="29"/>
        <v>0</v>
      </c>
      <c r="H188" s="235">
        <f t="shared" si="29"/>
        <v>0</v>
      </c>
      <c r="I188" s="235">
        <f t="shared" si="29"/>
        <v>0</v>
      </c>
      <c r="J188" s="235">
        <f t="shared" si="29"/>
        <v>0</v>
      </c>
      <c r="K188" s="235">
        <f t="shared" si="29"/>
        <v>0</v>
      </c>
      <c r="L188" s="235">
        <f t="shared" si="29"/>
        <v>0</v>
      </c>
      <c r="M188" s="235">
        <f t="shared" si="29"/>
        <v>0</v>
      </c>
      <c r="N188" s="235">
        <f t="shared" si="29"/>
        <v>0</v>
      </c>
      <c r="O188" s="235">
        <f t="shared" si="29"/>
        <v>0</v>
      </c>
      <c r="P188" s="235">
        <f t="shared" si="29"/>
        <v>0</v>
      </c>
      <c r="Q188" s="235">
        <f t="shared" si="29"/>
        <v>0</v>
      </c>
    </row>
    <row r="189" spans="1:17" x14ac:dyDescent="0.25">
      <c r="A189" s="142" t="s">
        <v>187</v>
      </c>
      <c r="B189" s="235">
        <f t="shared" ref="B189:Q189" si="30">IF(B$93=0,0,B$93/B$60)</f>
        <v>0</v>
      </c>
      <c r="C189" s="235">
        <f t="shared" si="30"/>
        <v>0</v>
      </c>
      <c r="D189" s="235">
        <f t="shared" si="30"/>
        <v>0</v>
      </c>
      <c r="E189" s="235">
        <f t="shared" si="30"/>
        <v>0</v>
      </c>
      <c r="F189" s="235">
        <f t="shared" si="30"/>
        <v>0</v>
      </c>
      <c r="G189" s="235">
        <f t="shared" si="30"/>
        <v>0</v>
      </c>
      <c r="H189" s="235">
        <f t="shared" si="30"/>
        <v>0</v>
      </c>
      <c r="I189" s="235">
        <f t="shared" si="30"/>
        <v>0</v>
      </c>
      <c r="J189" s="235">
        <f t="shared" si="30"/>
        <v>0</v>
      </c>
      <c r="K189" s="235">
        <f t="shared" si="30"/>
        <v>0</v>
      </c>
      <c r="L189" s="235">
        <f t="shared" si="30"/>
        <v>0</v>
      </c>
      <c r="M189" s="235">
        <f t="shared" si="30"/>
        <v>0</v>
      </c>
      <c r="N189" s="235">
        <f t="shared" si="30"/>
        <v>0.10375939849624063</v>
      </c>
      <c r="O189" s="235">
        <f t="shared" si="30"/>
        <v>0</v>
      </c>
      <c r="P189" s="235">
        <f t="shared" si="30"/>
        <v>0.10375939849624062</v>
      </c>
      <c r="Q189" s="235">
        <f t="shared" si="30"/>
        <v>0.10375939849624059</v>
      </c>
    </row>
    <row r="190" spans="1:17" x14ac:dyDescent="0.25">
      <c r="A190" s="142" t="s">
        <v>186</v>
      </c>
      <c r="B190" s="235">
        <f t="shared" ref="B190:Q190" si="31">IF(B$104=0,0,B$104/B$60)</f>
        <v>0.13533834586466167</v>
      </c>
      <c r="C190" s="235">
        <f t="shared" si="31"/>
        <v>0.13533834586466167</v>
      </c>
      <c r="D190" s="235">
        <f t="shared" si="31"/>
        <v>0.13533834586466167</v>
      </c>
      <c r="E190" s="235">
        <f t="shared" si="31"/>
        <v>0.13533834586466167</v>
      </c>
      <c r="F190" s="235">
        <f t="shared" si="31"/>
        <v>0.13533834586466167</v>
      </c>
      <c r="G190" s="235">
        <f t="shared" si="31"/>
        <v>0.13533834586466167</v>
      </c>
      <c r="H190" s="235">
        <f t="shared" si="31"/>
        <v>0.13533834586466167</v>
      </c>
      <c r="I190" s="235">
        <f t="shared" si="31"/>
        <v>0.13533834586466167</v>
      </c>
      <c r="J190" s="235">
        <f t="shared" si="31"/>
        <v>0.13533834586466167</v>
      </c>
      <c r="K190" s="235">
        <f t="shared" si="31"/>
        <v>0.13533834586466167</v>
      </c>
      <c r="L190" s="235">
        <f t="shared" si="31"/>
        <v>0.1353383458646617</v>
      </c>
      <c r="M190" s="235">
        <f t="shared" si="31"/>
        <v>0.13533834586466165</v>
      </c>
      <c r="N190" s="235">
        <f t="shared" si="31"/>
        <v>3.1578947368421061E-2</v>
      </c>
      <c r="O190" s="235">
        <f t="shared" si="31"/>
        <v>0.1353383458646617</v>
      </c>
      <c r="P190" s="235">
        <f t="shared" si="31"/>
        <v>3.1578947368421061E-2</v>
      </c>
      <c r="Q190" s="235">
        <f t="shared" si="31"/>
        <v>3.1578947368421061E-2</v>
      </c>
    </row>
    <row r="191" spans="1:17" x14ac:dyDescent="0.25">
      <c r="A191" s="72" t="s">
        <v>179</v>
      </c>
      <c r="B191" s="234">
        <f t="shared" ref="B191:Q191" si="32">IF(B$105=0,0,B$105/B$60)</f>
        <v>0.11278195488721805</v>
      </c>
      <c r="C191" s="234">
        <f t="shared" si="32"/>
        <v>0.11278195488721805</v>
      </c>
      <c r="D191" s="234">
        <f t="shared" si="32"/>
        <v>0.11278195488721805</v>
      </c>
      <c r="E191" s="234">
        <f t="shared" si="32"/>
        <v>0.11278195488721804</v>
      </c>
      <c r="F191" s="234">
        <f t="shared" si="32"/>
        <v>0.11278195488721805</v>
      </c>
      <c r="G191" s="234">
        <f t="shared" si="32"/>
        <v>0.11278195488721805</v>
      </c>
      <c r="H191" s="234">
        <f t="shared" si="32"/>
        <v>0.11278195488721804</v>
      </c>
      <c r="I191" s="234">
        <f t="shared" si="32"/>
        <v>0.11278195488721805</v>
      </c>
      <c r="J191" s="234">
        <f t="shared" si="32"/>
        <v>0.11278195488721807</v>
      </c>
      <c r="K191" s="234">
        <f t="shared" si="32"/>
        <v>0.11278195488721802</v>
      </c>
      <c r="L191" s="234">
        <f t="shared" si="32"/>
        <v>0.11278195488721807</v>
      </c>
      <c r="M191" s="234">
        <f t="shared" si="32"/>
        <v>0.11278195488721805</v>
      </c>
      <c r="N191" s="234">
        <f t="shared" si="32"/>
        <v>0.11278195488721808</v>
      </c>
      <c r="O191" s="234">
        <f t="shared" si="32"/>
        <v>0.11278195488721807</v>
      </c>
      <c r="P191" s="234">
        <f t="shared" si="32"/>
        <v>0.11278195488721804</v>
      </c>
      <c r="Q191" s="234">
        <f t="shared" si="32"/>
        <v>0.11278195488721802</v>
      </c>
    </row>
    <row r="192" spans="1:17" hidden="1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x14ac:dyDescent="0.25">
      <c r="A194" s="78" t="s">
        <v>39</v>
      </c>
      <c r="B194" s="77">
        <f t="shared" ref="B194:Q194" si="33">SUM(B$195:B$199,B$201:B$202,B$204:B$205,B$207:B$210)</f>
        <v>1</v>
      </c>
      <c r="C194" s="77">
        <f t="shared" si="33"/>
        <v>1</v>
      </c>
      <c r="D194" s="77">
        <f t="shared" si="33"/>
        <v>1</v>
      </c>
      <c r="E194" s="77">
        <f t="shared" si="33"/>
        <v>1</v>
      </c>
      <c r="F194" s="77">
        <f t="shared" si="33"/>
        <v>1</v>
      </c>
      <c r="G194" s="77">
        <f t="shared" si="33"/>
        <v>1</v>
      </c>
      <c r="H194" s="77">
        <f t="shared" si="33"/>
        <v>1</v>
      </c>
      <c r="I194" s="77">
        <f t="shared" si="33"/>
        <v>1</v>
      </c>
      <c r="J194" s="77">
        <f t="shared" si="33"/>
        <v>0.99999999999999989</v>
      </c>
      <c r="K194" s="77">
        <f t="shared" si="33"/>
        <v>1</v>
      </c>
      <c r="L194" s="77">
        <f t="shared" si="33"/>
        <v>1</v>
      </c>
      <c r="M194" s="77">
        <f t="shared" si="33"/>
        <v>1</v>
      </c>
      <c r="N194" s="77">
        <f t="shared" si="33"/>
        <v>0.99999999999999978</v>
      </c>
      <c r="O194" s="77">
        <f t="shared" si="33"/>
        <v>1</v>
      </c>
      <c r="P194" s="77">
        <f t="shared" si="33"/>
        <v>1</v>
      </c>
      <c r="Q194" s="77">
        <f t="shared" si="33"/>
        <v>1</v>
      </c>
    </row>
    <row r="195" spans="1:17" x14ac:dyDescent="0.25">
      <c r="A195" s="132" t="s">
        <v>83</v>
      </c>
      <c r="B195" s="240">
        <f t="shared" ref="B195:Q195" si="34">IF(B$109=0,0,B$109/B$108)</f>
        <v>6.6816006909844478E-3</v>
      </c>
      <c r="C195" s="240">
        <f t="shared" si="34"/>
        <v>6.6816006909844478E-3</v>
      </c>
      <c r="D195" s="240">
        <f t="shared" si="34"/>
        <v>6.6816006909844487E-3</v>
      </c>
      <c r="E195" s="240">
        <f t="shared" si="34"/>
        <v>6.6816006909844478E-3</v>
      </c>
      <c r="F195" s="240">
        <f t="shared" si="34"/>
        <v>6.681600690984447E-3</v>
      </c>
      <c r="G195" s="240">
        <f t="shared" si="34"/>
        <v>6.6816006909844478E-3</v>
      </c>
      <c r="H195" s="240">
        <f t="shared" si="34"/>
        <v>6.6816006909844478E-3</v>
      </c>
      <c r="I195" s="240">
        <f t="shared" si="34"/>
        <v>6.6816006909844478E-3</v>
      </c>
      <c r="J195" s="240">
        <f t="shared" si="34"/>
        <v>6.6816006909844487E-3</v>
      </c>
      <c r="K195" s="240">
        <f t="shared" si="34"/>
        <v>6.6816006909844478E-3</v>
      </c>
      <c r="L195" s="240">
        <f t="shared" si="34"/>
        <v>6.6816006909844487E-3</v>
      </c>
      <c r="M195" s="240">
        <f t="shared" si="34"/>
        <v>6.6816006909844478E-3</v>
      </c>
      <c r="N195" s="240">
        <f t="shared" si="34"/>
        <v>6.6816006909844478E-3</v>
      </c>
      <c r="O195" s="240">
        <f t="shared" si="34"/>
        <v>6.6816006909844478E-3</v>
      </c>
      <c r="P195" s="240">
        <f t="shared" si="34"/>
        <v>6.6816006909844478E-3</v>
      </c>
      <c r="Q195" s="240">
        <f t="shared" si="34"/>
        <v>6.6816006909844487E-3</v>
      </c>
    </row>
    <row r="196" spans="1:17" x14ac:dyDescent="0.25">
      <c r="A196" s="76" t="s">
        <v>82</v>
      </c>
      <c r="B196" s="239">
        <f t="shared" ref="B196:Q196" si="35">IF(B$110=0,0,B$110/B$108)</f>
        <v>4.4652831462332801E-2</v>
      </c>
      <c r="C196" s="239">
        <f t="shared" si="35"/>
        <v>4.4652831462332801E-2</v>
      </c>
      <c r="D196" s="239">
        <f t="shared" si="35"/>
        <v>4.4652831462332808E-2</v>
      </c>
      <c r="E196" s="239">
        <f t="shared" si="35"/>
        <v>4.4652831462332801E-2</v>
      </c>
      <c r="F196" s="239">
        <f t="shared" si="35"/>
        <v>4.4652831462332801E-2</v>
      </c>
      <c r="G196" s="239">
        <f t="shared" si="35"/>
        <v>4.4652831462332801E-2</v>
      </c>
      <c r="H196" s="239">
        <f t="shared" si="35"/>
        <v>4.4652831462332801E-2</v>
      </c>
      <c r="I196" s="239">
        <f t="shared" si="35"/>
        <v>4.4652831462332801E-2</v>
      </c>
      <c r="J196" s="239">
        <f t="shared" si="35"/>
        <v>4.4652831462332801E-2</v>
      </c>
      <c r="K196" s="239">
        <f t="shared" si="35"/>
        <v>4.4652831462332801E-2</v>
      </c>
      <c r="L196" s="239">
        <f t="shared" si="35"/>
        <v>4.4652831462332808E-2</v>
      </c>
      <c r="M196" s="239">
        <f t="shared" si="35"/>
        <v>4.4652831462332808E-2</v>
      </c>
      <c r="N196" s="239">
        <f t="shared" si="35"/>
        <v>4.4652831462332801E-2</v>
      </c>
      <c r="O196" s="239">
        <f t="shared" si="35"/>
        <v>4.4652831462332801E-2</v>
      </c>
      <c r="P196" s="239">
        <f t="shared" si="35"/>
        <v>4.4652831462332801E-2</v>
      </c>
      <c r="Q196" s="239">
        <f t="shared" si="35"/>
        <v>4.4652831462332801E-2</v>
      </c>
    </row>
    <row r="197" spans="1:17" x14ac:dyDescent="0.25">
      <c r="A197" s="76" t="s">
        <v>81</v>
      </c>
      <c r="B197" s="239">
        <f t="shared" ref="B197:Q197" si="36">IF(B$111=0,0,B$111/B$108)</f>
        <v>7.7984202431844131E-3</v>
      </c>
      <c r="C197" s="239">
        <f t="shared" si="36"/>
        <v>7.7984202431844139E-3</v>
      </c>
      <c r="D197" s="239">
        <f t="shared" si="36"/>
        <v>7.7984202431844157E-3</v>
      </c>
      <c r="E197" s="239">
        <f t="shared" si="36"/>
        <v>7.7984202431844148E-3</v>
      </c>
      <c r="F197" s="239">
        <f t="shared" si="36"/>
        <v>7.7984202431844139E-3</v>
      </c>
      <c r="G197" s="239">
        <f t="shared" si="36"/>
        <v>7.7984202431844139E-3</v>
      </c>
      <c r="H197" s="239">
        <f t="shared" si="36"/>
        <v>7.7984202431844139E-3</v>
      </c>
      <c r="I197" s="239">
        <f t="shared" si="36"/>
        <v>7.7984202431844148E-3</v>
      </c>
      <c r="J197" s="239">
        <f t="shared" si="36"/>
        <v>7.7984202431844139E-3</v>
      </c>
      <c r="K197" s="239">
        <f t="shared" si="36"/>
        <v>7.7984202431844131E-3</v>
      </c>
      <c r="L197" s="239">
        <f t="shared" si="36"/>
        <v>7.7984202431844148E-3</v>
      </c>
      <c r="M197" s="239">
        <f t="shared" si="36"/>
        <v>7.7984202431844139E-3</v>
      </c>
      <c r="N197" s="239">
        <f t="shared" si="36"/>
        <v>7.7984202431844131E-3</v>
      </c>
      <c r="O197" s="239">
        <f t="shared" si="36"/>
        <v>7.7984202431844148E-3</v>
      </c>
      <c r="P197" s="239">
        <f t="shared" si="36"/>
        <v>7.7984202431844139E-3</v>
      </c>
      <c r="Q197" s="239">
        <f t="shared" si="36"/>
        <v>7.7984202431844139E-3</v>
      </c>
    </row>
    <row r="198" spans="1:17" x14ac:dyDescent="0.25">
      <c r="A198" s="76" t="s">
        <v>80</v>
      </c>
      <c r="B198" s="239">
        <f t="shared" ref="B198:Q198" si="37">IF(B$112=0,0,B$112/B$108)</f>
        <v>6.3475206564352238E-2</v>
      </c>
      <c r="C198" s="239">
        <f t="shared" si="37"/>
        <v>6.3475206564352238E-2</v>
      </c>
      <c r="D198" s="239">
        <f t="shared" si="37"/>
        <v>6.3475206564352252E-2</v>
      </c>
      <c r="E198" s="239">
        <f t="shared" si="37"/>
        <v>6.3475206564352238E-2</v>
      </c>
      <c r="F198" s="239">
        <f t="shared" si="37"/>
        <v>6.3475206564352238E-2</v>
      </c>
      <c r="G198" s="239">
        <f t="shared" si="37"/>
        <v>6.3475206564352238E-2</v>
      </c>
      <c r="H198" s="239">
        <f t="shared" si="37"/>
        <v>6.3475206564352238E-2</v>
      </c>
      <c r="I198" s="239">
        <f t="shared" si="37"/>
        <v>6.3475206564352238E-2</v>
      </c>
      <c r="J198" s="239">
        <f t="shared" si="37"/>
        <v>6.3475206564352238E-2</v>
      </c>
      <c r="K198" s="239">
        <f t="shared" si="37"/>
        <v>6.3475206564352238E-2</v>
      </c>
      <c r="L198" s="239">
        <f t="shared" si="37"/>
        <v>6.3475206564352252E-2</v>
      </c>
      <c r="M198" s="239">
        <f t="shared" si="37"/>
        <v>6.3475206564352238E-2</v>
      </c>
      <c r="N198" s="239">
        <f t="shared" si="37"/>
        <v>6.3475206564352238E-2</v>
      </c>
      <c r="O198" s="239">
        <f t="shared" si="37"/>
        <v>6.3475206564352238E-2</v>
      </c>
      <c r="P198" s="239">
        <f t="shared" si="37"/>
        <v>6.3475206564352238E-2</v>
      </c>
      <c r="Q198" s="239">
        <f t="shared" si="37"/>
        <v>6.3475206564352238E-2</v>
      </c>
    </row>
    <row r="199" spans="1:17" x14ac:dyDescent="0.25">
      <c r="A199" s="129" t="s">
        <v>79</v>
      </c>
      <c r="B199" s="238">
        <f t="shared" ref="B199:Q199" si="38">IF(B$113=0,0,B$113/B$108)</f>
        <v>1.8708481934756455E-2</v>
      </c>
      <c r="C199" s="238">
        <f t="shared" si="38"/>
        <v>1.8708481934756455E-2</v>
      </c>
      <c r="D199" s="238">
        <f t="shared" si="38"/>
        <v>1.8708481934756459E-2</v>
      </c>
      <c r="E199" s="238">
        <f t="shared" si="38"/>
        <v>1.8708481934756455E-2</v>
      </c>
      <c r="F199" s="238">
        <f t="shared" si="38"/>
        <v>1.8708481934756455E-2</v>
      </c>
      <c r="G199" s="238">
        <f t="shared" si="38"/>
        <v>1.8708481934756455E-2</v>
      </c>
      <c r="H199" s="238">
        <f t="shared" si="38"/>
        <v>1.8708481934756455E-2</v>
      </c>
      <c r="I199" s="238">
        <f t="shared" si="38"/>
        <v>1.8708481934756455E-2</v>
      </c>
      <c r="J199" s="238">
        <f t="shared" si="38"/>
        <v>1.8708481934756455E-2</v>
      </c>
      <c r="K199" s="238">
        <f t="shared" si="38"/>
        <v>1.8708481934756455E-2</v>
      </c>
      <c r="L199" s="238">
        <f t="shared" si="38"/>
        <v>1.8708481934756459E-2</v>
      </c>
      <c r="M199" s="238">
        <f t="shared" si="38"/>
        <v>1.8708481934756455E-2</v>
      </c>
      <c r="N199" s="238">
        <f t="shared" si="38"/>
        <v>1.8708481934756455E-2</v>
      </c>
      <c r="O199" s="238">
        <f t="shared" si="38"/>
        <v>1.8708481934756455E-2</v>
      </c>
      <c r="P199" s="238">
        <f t="shared" si="38"/>
        <v>1.8708481934756455E-2</v>
      </c>
      <c r="Q199" s="238">
        <f t="shared" si="38"/>
        <v>1.8708481934756452E-2</v>
      </c>
    </row>
    <row r="200" spans="1:17" x14ac:dyDescent="0.25">
      <c r="A200" s="127" t="s">
        <v>183</v>
      </c>
      <c r="B200" s="237">
        <f t="shared" ref="B200:Q200" si="39">IF(B$118=0,0,B$118/B$108)</f>
        <v>0.12109343189077905</v>
      </c>
      <c r="C200" s="237">
        <f t="shared" si="39"/>
        <v>0.12109343189077905</v>
      </c>
      <c r="D200" s="237">
        <f t="shared" si="39"/>
        <v>0.12109343189077909</v>
      </c>
      <c r="E200" s="237">
        <f t="shared" si="39"/>
        <v>0.12109343189077906</v>
      </c>
      <c r="F200" s="237">
        <f t="shared" si="39"/>
        <v>0.12109343189077908</v>
      </c>
      <c r="G200" s="237">
        <f t="shared" si="39"/>
        <v>0.12109343189077906</v>
      </c>
      <c r="H200" s="237">
        <f t="shared" si="39"/>
        <v>0.12109343189077906</v>
      </c>
      <c r="I200" s="237">
        <f t="shared" si="39"/>
        <v>0.12109343189077908</v>
      </c>
      <c r="J200" s="237">
        <f t="shared" si="39"/>
        <v>0.12109343189077906</v>
      </c>
      <c r="K200" s="237">
        <f t="shared" si="39"/>
        <v>0.12109343189077906</v>
      </c>
      <c r="L200" s="237">
        <f t="shared" si="39"/>
        <v>0.12109343189077909</v>
      </c>
      <c r="M200" s="237">
        <f t="shared" si="39"/>
        <v>0.12109343189077905</v>
      </c>
      <c r="N200" s="237">
        <f t="shared" si="39"/>
        <v>0.12109343189077906</v>
      </c>
      <c r="O200" s="237">
        <f t="shared" si="39"/>
        <v>0.12109343189077906</v>
      </c>
      <c r="P200" s="237">
        <f t="shared" si="39"/>
        <v>0.12109343189077906</v>
      </c>
      <c r="Q200" s="237">
        <f t="shared" si="39"/>
        <v>0.12109343189077906</v>
      </c>
    </row>
    <row r="201" spans="1:17" x14ac:dyDescent="0.25">
      <c r="A201" s="142" t="s">
        <v>192</v>
      </c>
      <c r="B201" s="235">
        <f t="shared" ref="B201:Q201" si="40">IF(B$119=0,0,B$119/B$108)</f>
        <v>0</v>
      </c>
      <c r="C201" s="235">
        <f t="shared" si="40"/>
        <v>0</v>
      </c>
      <c r="D201" s="235">
        <f t="shared" si="40"/>
        <v>0</v>
      </c>
      <c r="E201" s="235">
        <f t="shared" si="40"/>
        <v>0</v>
      </c>
      <c r="F201" s="235">
        <f t="shared" si="40"/>
        <v>0</v>
      </c>
      <c r="G201" s="235">
        <f t="shared" si="40"/>
        <v>0</v>
      </c>
      <c r="H201" s="235">
        <f t="shared" si="40"/>
        <v>0</v>
      </c>
      <c r="I201" s="235">
        <f t="shared" si="40"/>
        <v>0</v>
      </c>
      <c r="J201" s="235">
        <f t="shared" si="40"/>
        <v>0</v>
      </c>
      <c r="K201" s="235">
        <f t="shared" si="40"/>
        <v>0</v>
      </c>
      <c r="L201" s="235">
        <f t="shared" si="40"/>
        <v>0</v>
      </c>
      <c r="M201" s="235">
        <f t="shared" si="40"/>
        <v>0</v>
      </c>
      <c r="N201" s="235">
        <f t="shared" si="40"/>
        <v>0.10898408870170115</v>
      </c>
      <c r="O201" s="235">
        <f t="shared" si="40"/>
        <v>0</v>
      </c>
      <c r="P201" s="235">
        <f t="shared" si="40"/>
        <v>0.10898408870170115</v>
      </c>
      <c r="Q201" s="235">
        <f t="shared" si="40"/>
        <v>0.10898408870170115</v>
      </c>
    </row>
    <row r="202" spans="1:17" x14ac:dyDescent="0.25">
      <c r="A202" s="142" t="s">
        <v>191</v>
      </c>
      <c r="B202" s="235">
        <f t="shared" ref="B202:Q202" si="41">IF(B$130=0,0,B$130/B$108)</f>
        <v>0.12109343189077905</v>
      </c>
      <c r="C202" s="235">
        <f t="shared" si="41"/>
        <v>0.12109343189077905</v>
      </c>
      <c r="D202" s="235">
        <f t="shared" si="41"/>
        <v>0.12109343189077909</v>
      </c>
      <c r="E202" s="235">
        <f t="shared" si="41"/>
        <v>0.12109343189077906</v>
      </c>
      <c r="F202" s="235">
        <f t="shared" si="41"/>
        <v>0.12109343189077908</v>
      </c>
      <c r="G202" s="235">
        <f t="shared" si="41"/>
        <v>0.12109343189077906</v>
      </c>
      <c r="H202" s="235">
        <f t="shared" si="41"/>
        <v>0.12109343189077906</v>
      </c>
      <c r="I202" s="235">
        <f t="shared" si="41"/>
        <v>0.12109343189077908</v>
      </c>
      <c r="J202" s="235">
        <f t="shared" si="41"/>
        <v>0.12109343189077906</v>
      </c>
      <c r="K202" s="235">
        <f t="shared" si="41"/>
        <v>0.12109343189077906</v>
      </c>
      <c r="L202" s="235">
        <f t="shared" si="41"/>
        <v>0.12109343189077909</v>
      </c>
      <c r="M202" s="235">
        <f t="shared" si="41"/>
        <v>0.12109343189077905</v>
      </c>
      <c r="N202" s="235">
        <f t="shared" si="41"/>
        <v>1.2109343189077916E-2</v>
      </c>
      <c r="O202" s="235">
        <f t="shared" si="41"/>
        <v>0.12109343189077906</v>
      </c>
      <c r="P202" s="235">
        <f t="shared" si="41"/>
        <v>1.2109343189077918E-2</v>
      </c>
      <c r="Q202" s="235">
        <f t="shared" si="41"/>
        <v>1.2109343189077909E-2</v>
      </c>
    </row>
    <row r="203" spans="1:17" x14ac:dyDescent="0.25">
      <c r="A203" s="127" t="s">
        <v>181</v>
      </c>
      <c r="B203" s="237">
        <f t="shared" ref="B203:Q203" si="42">IF(B$131=0,0,B$131/B$108)</f>
        <v>0.39924416255195638</v>
      </c>
      <c r="C203" s="237">
        <f t="shared" si="42"/>
        <v>0.39924416255195638</v>
      </c>
      <c r="D203" s="237">
        <f t="shared" si="42"/>
        <v>0.39924416255195644</v>
      </c>
      <c r="E203" s="237">
        <f t="shared" si="42"/>
        <v>0.39924416255195638</v>
      </c>
      <c r="F203" s="237">
        <f t="shared" si="42"/>
        <v>0.39924416255195644</v>
      </c>
      <c r="G203" s="237">
        <f t="shared" si="42"/>
        <v>0.39924416255195638</v>
      </c>
      <c r="H203" s="237">
        <f t="shared" si="42"/>
        <v>0.39924416255195638</v>
      </c>
      <c r="I203" s="237">
        <f t="shared" si="42"/>
        <v>0.39924416255195638</v>
      </c>
      <c r="J203" s="237">
        <f t="shared" si="42"/>
        <v>0.39924416255195644</v>
      </c>
      <c r="K203" s="237">
        <f t="shared" si="42"/>
        <v>0.39924416255195638</v>
      </c>
      <c r="L203" s="237">
        <f t="shared" si="42"/>
        <v>0.39924416255195638</v>
      </c>
      <c r="M203" s="237">
        <f t="shared" si="42"/>
        <v>0.39924416255195638</v>
      </c>
      <c r="N203" s="237">
        <f t="shared" si="42"/>
        <v>0.39924416255195633</v>
      </c>
      <c r="O203" s="237">
        <f t="shared" si="42"/>
        <v>0.39924416255195638</v>
      </c>
      <c r="P203" s="237">
        <f t="shared" si="42"/>
        <v>0.39924416255195633</v>
      </c>
      <c r="Q203" s="237">
        <f t="shared" si="42"/>
        <v>0.39924416255195644</v>
      </c>
    </row>
    <row r="204" spans="1:17" x14ac:dyDescent="0.25">
      <c r="A204" s="142" t="s">
        <v>190</v>
      </c>
      <c r="B204" s="235">
        <f t="shared" ref="B204:Q204" si="43">IF(B$132=0,0,B$132/B$108)</f>
        <v>0</v>
      </c>
      <c r="C204" s="235">
        <f t="shared" si="43"/>
        <v>0</v>
      </c>
      <c r="D204" s="235">
        <f t="shared" si="43"/>
        <v>0</v>
      </c>
      <c r="E204" s="235">
        <f t="shared" si="43"/>
        <v>0</v>
      </c>
      <c r="F204" s="235">
        <f t="shared" si="43"/>
        <v>0</v>
      </c>
      <c r="G204" s="235">
        <f t="shared" si="43"/>
        <v>0</v>
      </c>
      <c r="H204" s="235">
        <f t="shared" si="43"/>
        <v>0</v>
      </c>
      <c r="I204" s="235">
        <f t="shared" si="43"/>
        <v>0</v>
      </c>
      <c r="J204" s="235">
        <f t="shared" si="43"/>
        <v>0</v>
      </c>
      <c r="K204" s="235">
        <f t="shared" si="43"/>
        <v>0</v>
      </c>
      <c r="L204" s="235">
        <f t="shared" si="43"/>
        <v>0</v>
      </c>
      <c r="M204" s="235">
        <f t="shared" si="43"/>
        <v>0</v>
      </c>
      <c r="N204" s="235">
        <f t="shared" si="43"/>
        <v>9.1593035724850974E-2</v>
      </c>
      <c r="O204" s="235">
        <f t="shared" si="43"/>
        <v>0</v>
      </c>
      <c r="P204" s="235">
        <f t="shared" si="43"/>
        <v>6.543218264132071E-2</v>
      </c>
      <c r="Q204" s="235">
        <f t="shared" si="43"/>
        <v>0.17019940953650076</v>
      </c>
    </row>
    <row r="205" spans="1:17" x14ac:dyDescent="0.25">
      <c r="A205" s="142" t="s">
        <v>189</v>
      </c>
      <c r="B205" s="235">
        <f t="shared" ref="B205:Q205" si="44">IF(B$138=0,0,B$138/B$108)</f>
        <v>0.39924416255195638</v>
      </c>
      <c r="C205" s="235">
        <f t="shared" si="44"/>
        <v>0.39924416255195638</v>
      </c>
      <c r="D205" s="235">
        <f t="shared" si="44"/>
        <v>0.39924416255195644</v>
      </c>
      <c r="E205" s="235">
        <f t="shared" si="44"/>
        <v>0.39924416255195638</v>
      </c>
      <c r="F205" s="235">
        <f t="shared" si="44"/>
        <v>0.39924416255195644</v>
      </c>
      <c r="G205" s="235">
        <f t="shared" si="44"/>
        <v>0.39924416255195638</v>
      </c>
      <c r="H205" s="235">
        <f t="shared" si="44"/>
        <v>0.39924416255195638</v>
      </c>
      <c r="I205" s="235">
        <f t="shared" si="44"/>
        <v>0.39924416255195638</v>
      </c>
      <c r="J205" s="235">
        <f t="shared" si="44"/>
        <v>0.39924416255195644</v>
      </c>
      <c r="K205" s="235">
        <f t="shared" si="44"/>
        <v>0.39924416255195638</v>
      </c>
      <c r="L205" s="235">
        <f t="shared" si="44"/>
        <v>0.39924416255195638</v>
      </c>
      <c r="M205" s="235">
        <f t="shared" si="44"/>
        <v>0.39924416255195638</v>
      </c>
      <c r="N205" s="235">
        <f t="shared" si="44"/>
        <v>0.30765112682710533</v>
      </c>
      <c r="O205" s="235">
        <f t="shared" si="44"/>
        <v>0.39924416255195638</v>
      </c>
      <c r="P205" s="235">
        <f t="shared" si="44"/>
        <v>0.33381197991063566</v>
      </c>
      <c r="Q205" s="235">
        <f t="shared" si="44"/>
        <v>0.22904475301545568</v>
      </c>
    </row>
    <row r="206" spans="1:17" x14ac:dyDescent="0.25">
      <c r="A206" s="127" t="s">
        <v>180</v>
      </c>
      <c r="B206" s="236">
        <f t="shared" ref="B206:Q206" si="45">IF(B$139=0,0,B$139/B$108)</f>
        <v>0.11278195488721805</v>
      </c>
      <c r="C206" s="236">
        <f t="shared" si="45"/>
        <v>0.11278195488721807</v>
      </c>
      <c r="D206" s="236">
        <f t="shared" si="45"/>
        <v>0.11278195488721807</v>
      </c>
      <c r="E206" s="236">
        <f t="shared" si="45"/>
        <v>0.11278195488721807</v>
      </c>
      <c r="F206" s="236">
        <f t="shared" si="45"/>
        <v>0.11278195488721805</v>
      </c>
      <c r="G206" s="236">
        <f t="shared" si="45"/>
        <v>0.11278195488721805</v>
      </c>
      <c r="H206" s="236">
        <f t="shared" si="45"/>
        <v>0.11278195488721805</v>
      </c>
      <c r="I206" s="236">
        <f t="shared" si="45"/>
        <v>0.11278195488721805</v>
      </c>
      <c r="J206" s="236">
        <f t="shared" si="45"/>
        <v>0.11278195488721804</v>
      </c>
      <c r="K206" s="236">
        <f t="shared" si="45"/>
        <v>0.11278195488721805</v>
      </c>
      <c r="L206" s="236">
        <f t="shared" si="45"/>
        <v>0.11278195488721807</v>
      </c>
      <c r="M206" s="236">
        <f t="shared" si="45"/>
        <v>0.11278195488721807</v>
      </c>
      <c r="N206" s="236">
        <f t="shared" si="45"/>
        <v>0.11278195488721802</v>
      </c>
      <c r="O206" s="236">
        <f t="shared" si="45"/>
        <v>0.11278195488721805</v>
      </c>
      <c r="P206" s="236">
        <f t="shared" si="45"/>
        <v>0.11278195488721807</v>
      </c>
      <c r="Q206" s="236">
        <f t="shared" si="45"/>
        <v>0.11278195488721804</v>
      </c>
    </row>
    <row r="207" spans="1:17" x14ac:dyDescent="0.25">
      <c r="A207" s="142" t="s">
        <v>188</v>
      </c>
      <c r="B207" s="235">
        <f t="shared" ref="B207:Q207" si="46">IF(B$140=0,0,B$140/B$108)</f>
        <v>0</v>
      </c>
      <c r="C207" s="235">
        <f t="shared" si="46"/>
        <v>0</v>
      </c>
      <c r="D207" s="235">
        <f t="shared" si="46"/>
        <v>0</v>
      </c>
      <c r="E207" s="235">
        <f t="shared" si="46"/>
        <v>0</v>
      </c>
      <c r="F207" s="235">
        <f t="shared" si="46"/>
        <v>0</v>
      </c>
      <c r="G207" s="235">
        <f t="shared" si="46"/>
        <v>0</v>
      </c>
      <c r="H207" s="235">
        <f t="shared" si="46"/>
        <v>0</v>
      </c>
      <c r="I207" s="235">
        <f t="shared" si="46"/>
        <v>0</v>
      </c>
      <c r="J207" s="235">
        <f t="shared" si="46"/>
        <v>0</v>
      </c>
      <c r="K207" s="235">
        <f t="shared" si="46"/>
        <v>0</v>
      </c>
      <c r="L207" s="235">
        <f t="shared" si="46"/>
        <v>0</v>
      </c>
      <c r="M207" s="235">
        <f t="shared" si="46"/>
        <v>0</v>
      </c>
      <c r="N207" s="235">
        <f t="shared" si="46"/>
        <v>0</v>
      </c>
      <c r="O207" s="235">
        <f t="shared" si="46"/>
        <v>0</v>
      </c>
      <c r="P207" s="235">
        <f t="shared" si="46"/>
        <v>0</v>
      </c>
      <c r="Q207" s="235">
        <f t="shared" si="46"/>
        <v>0</v>
      </c>
    </row>
    <row r="208" spans="1:17" x14ac:dyDescent="0.25">
      <c r="A208" s="142" t="s">
        <v>187</v>
      </c>
      <c r="B208" s="235">
        <f t="shared" ref="B208:Q208" si="47">IF(B$141=0,0,B$141/B$108)</f>
        <v>0</v>
      </c>
      <c r="C208" s="235">
        <f t="shared" si="47"/>
        <v>0</v>
      </c>
      <c r="D208" s="235">
        <f t="shared" si="47"/>
        <v>0</v>
      </c>
      <c r="E208" s="235">
        <f t="shared" si="47"/>
        <v>0</v>
      </c>
      <c r="F208" s="235">
        <f t="shared" si="47"/>
        <v>0</v>
      </c>
      <c r="G208" s="235">
        <f t="shared" si="47"/>
        <v>0</v>
      </c>
      <c r="H208" s="235">
        <f t="shared" si="47"/>
        <v>0</v>
      </c>
      <c r="I208" s="235">
        <f t="shared" si="47"/>
        <v>0</v>
      </c>
      <c r="J208" s="235">
        <f t="shared" si="47"/>
        <v>0</v>
      </c>
      <c r="K208" s="235">
        <f t="shared" si="47"/>
        <v>0</v>
      </c>
      <c r="L208" s="235">
        <f t="shared" si="47"/>
        <v>0</v>
      </c>
      <c r="M208" s="235">
        <f t="shared" si="47"/>
        <v>0</v>
      </c>
      <c r="N208" s="235">
        <f t="shared" si="47"/>
        <v>5.360902255639096E-2</v>
      </c>
      <c r="O208" s="235">
        <f t="shared" si="47"/>
        <v>0</v>
      </c>
      <c r="P208" s="235">
        <f t="shared" si="47"/>
        <v>5.3609022556390988E-2</v>
      </c>
      <c r="Q208" s="235">
        <f t="shared" si="47"/>
        <v>5.3609022556390974E-2</v>
      </c>
    </row>
    <row r="209" spans="1:17" x14ac:dyDescent="0.25">
      <c r="A209" s="142" t="s">
        <v>186</v>
      </c>
      <c r="B209" s="235">
        <f t="shared" ref="B209:Q209" si="48">IF(B$152=0,0,B$152/B$108)</f>
        <v>0.11278195488721805</v>
      </c>
      <c r="C209" s="235">
        <f t="shared" si="48"/>
        <v>0.11278195488721807</v>
      </c>
      <c r="D209" s="235">
        <f t="shared" si="48"/>
        <v>0.11278195488721807</v>
      </c>
      <c r="E209" s="235">
        <f t="shared" si="48"/>
        <v>0.11278195488721807</v>
      </c>
      <c r="F209" s="235">
        <f t="shared" si="48"/>
        <v>0.11278195488721805</v>
      </c>
      <c r="G209" s="235">
        <f t="shared" si="48"/>
        <v>0.11278195488721805</v>
      </c>
      <c r="H209" s="235">
        <f t="shared" si="48"/>
        <v>0.11278195488721805</v>
      </c>
      <c r="I209" s="235">
        <f t="shared" si="48"/>
        <v>0.11278195488721805</v>
      </c>
      <c r="J209" s="235">
        <f t="shared" si="48"/>
        <v>0.11278195488721804</v>
      </c>
      <c r="K209" s="235">
        <f t="shared" si="48"/>
        <v>0.11278195488721805</v>
      </c>
      <c r="L209" s="235">
        <f t="shared" si="48"/>
        <v>0.11278195488721807</v>
      </c>
      <c r="M209" s="235">
        <f t="shared" si="48"/>
        <v>0.11278195488721807</v>
      </c>
      <c r="N209" s="235">
        <f t="shared" si="48"/>
        <v>5.9172932330827072E-2</v>
      </c>
      <c r="O209" s="235">
        <f t="shared" si="48"/>
        <v>0.11278195488721805</v>
      </c>
      <c r="P209" s="235">
        <f t="shared" si="48"/>
        <v>5.9172932330827085E-2</v>
      </c>
      <c r="Q209" s="235">
        <f t="shared" si="48"/>
        <v>5.9172932330827072E-2</v>
      </c>
    </row>
    <row r="210" spans="1:17" x14ac:dyDescent="0.25">
      <c r="A210" s="72" t="s">
        <v>179</v>
      </c>
      <c r="B210" s="234">
        <f t="shared" ref="B210:Q210" si="49">IF(B$153=0,0,B$153/B$108)</f>
        <v>0.22556390977443611</v>
      </c>
      <c r="C210" s="234">
        <f t="shared" si="49"/>
        <v>0.22556390977443613</v>
      </c>
      <c r="D210" s="234">
        <f t="shared" si="49"/>
        <v>0.22556390977443613</v>
      </c>
      <c r="E210" s="234">
        <f t="shared" si="49"/>
        <v>0.22556390977443611</v>
      </c>
      <c r="F210" s="234">
        <f t="shared" si="49"/>
        <v>0.22556390977443611</v>
      </c>
      <c r="G210" s="234">
        <f t="shared" si="49"/>
        <v>0.22556390977443611</v>
      </c>
      <c r="H210" s="234">
        <f t="shared" si="49"/>
        <v>0.22556390977443611</v>
      </c>
      <c r="I210" s="234">
        <f t="shared" si="49"/>
        <v>0.22556390977443611</v>
      </c>
      <c r="J210" s="234">
        <f t="shared" si="49"/>
        <v>0.22556390977443608</v>
      </c>
      <c r="K210" s="234">
        <f t="shared" si="49"/>
        <v>0.22556390977443611</v>
      </c>
      <c r="L210" s="234">
        <f t="shared" si="49"/>
        <v>0.22556390977443613</v>
      </c>
      <c r="M210" s="234">
        <f t="shared" si="49"/>
        <v>0.22556390977443613</v>
      </c>
      <c r="N210" s="234">
        <f t="shared" si="49"/>
        <v>0.22556390977443608</v>
      </c>
      <c r="O210" s="234">
        <f t="shared" si="49"/>
        <v>0.22556390977443611</v>
      </c>
      <c r="P210" s="234">
        <f t="shared" si="49"/>
        <v>0.22556390977443611</v>
      </c>
      <c r="Q210" s="234">
        <f t="shared" si="49"/>
        <v>0.22556390977443611</v>
      </c>
    </row>
    <row r="211" spans="1:17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ht="12.75" x14ac:dyDescent="0.25">
      <c r="A212" s="80" t="s">
        <v>118</v>
      </c>
      <c r="B212" s="233"/>
      <c r="C212" s="233"/>
      <c r="D212" s="233"/>
      <c r="E212" s="233"/>
      <c r="F212" s="233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  <c r="Q212" s="233"/>
    </row>
    <row r="213" spans="1:17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x14ac:dyDescent="0.25">
      <c r="A214" s="78" t="s">
        <v>41</v>
      </c>
      <c r="B214" s="230">
        <f t="shared" ref="B214:Q214" si="50">SUM(B215:B224)</f>
        <v>0</v>
      </c>
      <c r="C214" s="230">
        <f t="shared" si="50"/>
        <v>0</v>
      </c>
      <c r="D214" s="230">
        <f t="shared" si="50"/>
        <v>0</v>
      </c>
      <c r="E214" s="230">
        <f t="shared" si="50"/>
        <v>0</v>
      </c>
      <c r="F214" s="230">
        <f t="shared" si="50"/>
        <v>0</v>
      </c>
      <c r="G214" s="230">
        <f t="shared" si="50"/>
        <v>0</v>
      </c>
      <c r="H214" s="230">
        <f t="shared" si="50"/>
        <v>0</v>
      </c>
      <c r="I214" s="230">
        <f t="shared" si="50"/>
        <v>0</v>
      </c>
      <c r="J214" s="230">
        <f t="shared" si="50"/>
        <v>0</v>
      </c>
      <c r="K214" s="230">
        <f t="shared" si="50"/>
        <v>0</v>
      </c>
      <c r="L214" s="230">
        <f t="shared" si="50"/>
        <v>0</v>
      </c>
      <c r="M214" s="230">
        <f t="shared" si="50"/>
        <v>0</v>
      </c>
      <c r="N214" s="230">
        <f t="shared" si="50"/>
        <v>0</v>
      </c>
      <c r="O214" s="230">
        <f t="shared" si="50"/>
        <v>0</v>
      </c>
      <c r="P214" s="230">
        <f t="shared" si="50"/>
        <v>0</v>
      </c>
      <c r="Q214" s="230">
        <f t="shared" si="50"/>
        <v>0</v>
      </c>
    </row>
    <row r="215" spans="1:17" x14ac:dyDescent="0.25">
      <c r="A215" s="132" t="s">
        <v>83</v>
      </c>
      <c r="B215" s="229">
        <f>IF(B$6=0,0,B$6/CHI!B$10*1000)</f>
        <v>0</v>
      </c>
      <c r="C215" s="229">
        <f>IF(C$6=0,0,C$6/CHI!C$10*1000)</f>
        <v>0</v>
      </c>
      <c r="D215" s="229">
        <f>IF(D$6=0,0,D$6/CHI!D$10*1000)</f>
        <v>0</v>
      </c>
      <c r="E215" s="229">
        <f>IF(E$6=0,0,E$6/CHI!E$10*1000)</f>
        <v>0</v>
      </c>
      <c r="F215" s="229">
        <f>IF(F$6=0,0,F$6/CHI!F$10*1000)</f>
        <v>0</v>
      </c>
      <c r="G215" s="229">
        <f>IF(G$6=0,0,G$6/CHI!G$10*1000)</f>
        <v>0</v>
      </c>
      <c r="H215" s="229">
        <f>IF(H$6=0,0,H$6/CHI!H$10*1000)</f>
        <v>0</v>
      </c>
      <c r="I215" s="229">
        <f>IF(I$6=0,0,I$6/CHI!I$10*1000)</f>
        <v>0</v>
      </c>
      <c r="J215" s="229">
        <f>IF(J$6=0,0,J$6/CHI!J$10*1000)</f>
        <v>0</v>
      </c>
      <c r="K215" s="229">
        <f>IF(K$6=0,0,K$6/CHI!K$10*1000)</f>
        <v>0</v>
      </c>
      <c r="L215" s="229">
        <f>IF(L$6=0,0,L$6/CHI!L$10*1000)</f>
        <v>0</v>
      </c>
      <c r="M215" s="229">
        <f>IF(M$6=0,0,M$6/CHI!M$10*1000)</f>
        <v>0</v>
      </c>
      <c r="N215" s="229">
        <f>IF(N$6=0,0,N$6/CHI!N$10*1000)</f>
        <v>0</v>
      </c>
      <c r="O215" s="229">
        <f>IF(O$6=0,0,O$6/CHI!O$10*1000)</f>
        <v>0</v>
      </c>
      <c r="P215" s="229">
        <f>IF(P$6=0,0,P$6/CHI!P$10*1000)</f>
        <v>0</v>
      </c>
      <c r="Q215" s="229">
        <f>IF(Q$6=0,0,Q$6/CHI!Q$10*1000)</f>
        <v>0</v>
      </c>
    </row>
    <row r="216" spans="1:17" x14ac:dyDescent="0.25">
      <c r="A216" s="76" t="s">
        <v>82</v>
      </c>
      <c r="B216" s="228">
        <f>IF(B$7=0,0,B$7/CHI!B$10*1000)</f>
        <v>0</v>
      </c>
      <c r="C216" s="228">
        <f>IF(C$7=0,0,C$7/CHI!C$10*1000)</f>
        <v>0</v>
      </c>
      <c r="D216" s="228">
        <f>IF(D$7=0,0,D$7/CHI!D$10*1000)</f>
        <v>0</v>
      </c>
      <c r="E216" s="228">
        <f>IF(E$7=0,0,E$7/CHI!E$10*1000)</f>
        <v>0</v>
      </c>
      <c r="F216" s="228">
        <f>IF(F$7=0,0,F$7/CHI!F$10*1000)</f>
        <v>0</v>
      </c>
      <c r="G216" s="228">
        <f>IF(G$7=0,0,G$7/CHI!G$10*1000)</f>
        <v>0</v>
      </c>
      <c r="H216" s="228">
        <f>IF(H$7=0,0,H$7/CHI!H$10*1000)</f>
        <v>0</v>
      </c>
      <c r="I216" s="228">
        <f>IF(I$7=0,0,I$7/CHI!I$10*1000)</f>
        <v>0</v>
      </c>
      <c r="J216" s="228">
        <f>IF(J$7=0,0,J$7/CHI!J$10*1000)</f>
        <v>0</v>
      </c>
      <c r="K216" s="228">
        <f>IF(K$7=0,0,K$7/CHI!K$10*1000)</f>
        <v>0</v>
      </c>
      <c r="L216" s="228">
        <f>IF(L$7=0,0,L$7/CHI!L$10*1000)</f>
        <v>0</v>
      </c>
      <c r="M216" s="228">
        <f>IF(M$7=0,0,M$7/CHI!M$10*1000)</f>
        <v>0</v>
      </c>
      <c r="N216" s="228">
        <f>IF(N$7=0,0,N$7/CHI!N$10*1000)</f>
        <v>0</v>
      </c>
      <c r="O216" s="228">
        <f>IF(O$7=0,0,O$7/CHI!O$10*1000)</f>
        <v>0</v>
      </c>
      <c r="P216" s="228">
        <f>IF(P$7=0,0,P$7/CHI!P$10*1000)</f>
        <v>0</v>
      </c>
      <c r="Q216" s="228">
        <f>IF(Q$7=0,0,Q$7/CHI!Q$10*1000)</f>
        <v>0</v>
      </c>
    </row>
    <row r="217" spans="1:17" x14ac:dyDescent="0.25">
      <c r="A217" s="76" t="s">
        <v>81</v>
      </c>
      <c r="B217" s="228">
        <f>IF(B$8=0,0,B$8/CHI!B$10*1000)</f>
        <v>0</v>
      </c>
      <c r="C217" s="228">
        <f>IF(C$8=0,0,C$8/CHI!C$10*1000)</f>
        <v>0</v>
      </c>
      <c r="D217" s="228">
        <f>IF(D$8=0,0,D$8/CHI!D$10*1000)</f>
        <v>0</v>
      </c>
      <c r="E217" s="228">
        <f>IF(E$8=0,0,E$8/CHI!E$10*1000)</f>
        <v>0</v>
      </c>
      <c r="F217" s="228">
        <f>IF(F$8=0,0,F$8/CHI!F$10*1000)</f>
        <v>0</v>
      </c>
      <c r="G217" s="228">
        <f>IF(G$8=0,0,G$8/CHI!G$10*1000)</f>
        <v>0</v>
      </c>
      <c r="H217" s="228">
        <f>IF(H$8=0,0,H$8/CHI!H$10*1000)</f>
        <v>0</v>
      </c>
      <c r="I217" s="228">
        <f>IF(I$8=0,0,I$8/CHI!I$10*1000)</f>
        <v>0</v>
      </c>
      <c r="J217" s="228">
        <f>IF(J$8=0,0,J$8/CHI!J$10*1000)</f>
        <v>0</v>
      </c>
      <c r="K217" s="228">
        <f>IF(K$8=0,0,K$8/CHI!K$10*1000)</f>
        <v>0</v>
      </c>
      <c r="L217" s="228">
        <f>IF(L$8=0,0,L$8/CHI!L$10*1000)</f>
        <v>0</v>
      </c>
      <c r="M217" s="228">
        <f>IF(M$8=0,0,M$8/CHI!M$10*1000)</f>
        <v>0</v>
      </c>
      <c r="N217" s="228">
        <f>IF(N$8=0,0,N$8/CHI!N$10*1000)</f>
        <v>0</v>
      </c>
      <c r="O217" s="228">
        <f>IF(O$8=0,0,O$8/CHI!O$10*1000)</f>
        <v>0</v>
      </c>
      <c r="P217" s="228">
        <f>IF(P$8=0,0,P$8/CHI!P$10*1000)</f>
        <v>0</v>
      </c>
      <c r="Q217" s="228">
        <f>IF(Q$8=0,0,Q$8/CHI!Q$10*1000)</f>
        <v>0</v>
      </c>
    </row>
    <row r="218" spans="1:17" x14ac:dyDescent="0.25">
      <c r="A218" s="76" t="s">
        <v>80</v>
      </c>
      <c r="B218" s="228">
        <f>IF(B$9=0,0,B$9/CHI!B$10*1000)</f>
        <v>0</v>
      </c>
      <c r="C218" s="228">
        <f>IF(C$9=0,0,C$9/CHI!C$10*1000)</f>
        <v>0</v>
      </c>
      <c r="D218" s="228">
        <f>IF(D$9=0,0,D$9/CHI!D$10*1000)</f>
        <v>0</v>
      </c>
      <c r="E218" s="228">
        <f>IF(E$9=0,0,E$9/CHI!E$10*1000)</f>
        <v>0</v>
      </c>
      <c r="F218" s="228">
        <f>IF(F$9=0,0,F$9/CHI!F$10*1000)</f>
        <v>0</v>
      </c>
      <c r="G218" s="228">
        <f>IF(G$9=0,0,G$9/CHI!G$10*1000)</f>
        <v>0</v>
      </c>
      <c r="H218" s="228">
        <f>IF(H$9=0,0,H$9/CHI!H$10*1000)</f>
        <v>0</v>
      </c>
      <c r="I218" s="228">
        <f>IF(I$9=0,0,I$9/CHI!I$10*1000)</f>
        <v>0</v>
      </c>
      <c r="J218" s="228">
        <f>IF(J$9=0,0,J$9/CHI!J$10*1000)</f>
        <v>0</v>
      </c>
      <c r="K218" s="228">
        <f>IF(K$9=0,0,K$9/CHI!K$10*1000)</f>
        <v>0</v>
      </c>
      <c r="L218" s="228">
        <f>IF(L$9=0,0,L$9/CHI!L$10*1000)</f>
        <v>0</v>
      </c>
      <c r="M218" s="228">
        <f>IF(M$9=0,0,M$9/CHI!M$10*1000)</f>
        <v>0</v>
      </c>
      <c r="N218" s="228">
        <f>IF(N$9=0,0,N$9/CHI!N$10*1000)</f>
        <v>0</v>
      </c>
      <c r="O218" s="228">
        <f>IF(O$9=0,0,O$9/CHI!O$10*1000)</f>
        <v>0</v>
      </c>
      <c r="P218" s="228">
        <f>IF(P$9=0,0,P$9/CHI!P$10*1000)</f>
        <v>0</v>
      </c>
      <c r="Q218" s="228">
        <f>IF(Q$9=0,0,Q$9/CHI!Q$10*1000)</f>
        <v>0</v>
      </c>
    </row>
    <row r="219" spans="1:17" x14ac:dyDescent="0.25">
      <c r="A219" s="129" t="s">
        <v>79</v>
      </c>
      <c r="B219" s="227">
        <f>IF(B$10=0,0,B$10/CHI!B$10*1000)</f>
        <v>0</v>
      </c>
      <c r="C219" s="227">
        <f>IF(C$10=0,0,C$10/CHI!C$10*1000)</f>
        <v>0</v>
      </c>
      <c r="D219" s="227">
        <f>IF(D$10=0,0,D$10/CHI!D$10*1000)</f>
        <v>0</v>
      </c>
      <c r="E219" s="227">
        <f>IF(E$10=0,0,E$10/CHI!E$10*1000)</f>
        <v>0</v>
      </c>
      <c r="F219" s="227">
        <f>IF(F$10=0,0,F$10/CHI!F$10*1000)</f>
        <v>0</v>
      </c>
      <c r="G219" s="227">
        <f>IF(G$10=0,0,G$10/CHI!G$10*1000)</f>
        <v>0</v>
      </c>
      <c r="H219" s="227">
        <f>IF(H$10=0,0,H$10/CHI!H$10*1000)</f>
        <v>0</v>
      </c>
      <c r="I219" s="227">
        <f>IF(I$10=0,0,I$10/CHI!I$10*1000)</f>
        <v>0</v>
      </c>
      <c r="J219" s="227">
        <f>IF(J$10=0,0,J$10/CHI!J$10*1000)</f>
        <v>0</v>
      </c>
      <c r="K219" s="227">
        <f>IF(K$10=0,0,K$10/CHI!K$10*1000)</f>
        <v>0</v>
      </c>
      <c r="L219" s="227">
        <f>IF(L$10=0,0,L$10/CHI!L$10*1000)</f>
        <v>0</v>
      </c>
      <c r="M219" s="227">
        <f>IF(M$10=0,0,M$10/CHI!M$10*1000)</f>
        <v>0</v>
      </c>
      <c r="N219" s="227">
        <f>IF(N$10=0,0,N$10/CHI!N$10*1000)</f>
        <v>0</v>
      </c>
      <c r="O219" s="227">
        <f>IF(O$10=0,0,O$10/CHI!O$10*1000)</f>
        <v>0</v>
      </c>
      <c r="P219" s="227">
        <f>IF(P$10=0,0,P$10/CHI!P$10*1000)</f>
        <v>0</v>
      </c>
      <c r="Q219" s="227">
        <f>IF(Q$10=0,0,Q$10/CHI!Q$10*1000)</f>
        <v>0</v>
      </c>
    </row>
    <row r="220" spans="1:17" x14ac:dyDescent="0.25">
      <c r="A220" s="232" t="s">
        <v>185</v>
      </c>
      <c r="B220" s="231">
        <f>IF(B$15=0,0,B$15/CHI!B$10*1000)</f>
        <v>0</v>
      </c>
      <c r="C220" s="231">
        <f>IF(C$15=0,0,C$15/CHI!C$10*1000)</f>
        <v>0</v>
      </c>
      <c r="D220" s="231">
        <f>IF(D$15=0,0,D$15/CHI!D$10*1000)</f>
        <v>0</v>
      </c>
      <c r="E220" s="231">
        <f>IF(E$15=0,0,E$15/CHI!E$10*1000)</f>
        <v>0</v>
      </c>
      <c r="F220" s="231">
        <f>IF(F$15=0,0,F$15/CHI!F$10*1000)</f>
        <v>0</v>
      </c>
      <c r="G220" s="231">
        <f>IF(G$15=0,0,G$15/CHI!G$10*1000)</f>
        <v>0</v>
      </c>
      <c r="H220" s="231">
        <f>IF(H$15=0,0,H$15/CHI!H$10*1000)</f>
        <v>0</v>
      </c>
      <c r="I220" s="231">
        <f>IF(I$15=0,0,I$15/CHI!I$10*1000)</f>
        <v>0</v>
      </c>
      <c r="J220" s="231">
        <f>IF(J$15=0,0,J$15/CHI!J$10*1000)</f>
        <v>0</v>
      </c>
      <c r="K220" s="231">
        <f>IF(K$15=0,0,K$15/CHI!K$10*1000)</f>
        <v>0</v>
      </c>
      <c r="L220" s="231">
        <f>IF(L$15=0,0,L$15/CHI!L$10*1000)</f>
        <v>0</v>
      </c>
      <c r="M220" s="231">
        <f>IF(M$15=0,0,M$15/CHI!M$10*1000)</f>
        <v>0</v>
      </c>
      <c r="N220" s="231">
        <f>IF(N$15=0,0,N$15/CHI!N$10*1000)</f>
        <v>0</v>
      </c>
      <c r="O220" s="231">
        <f>IF(O$15=0,0,O$15/CHI!O$10*1000)</f>
        <v>0</v>
      </c>
      <c r="P220" s="231">
        <f>IF(P$15=0,0,P$15/CHI!P$10*1000)</f>
        <v>0</v>
      </c>
      <c r="Q220" s="231">
        <f>IF(Q$15=0,0,Q$15/CHI!Q$10*1000)</f>
        <v>0</v>
      </c>
    </row>
    <row r="221" spans="1:17" x14ac:dyDescent="0.25">
      <c r="A221" s="127" t="s">
        <v>184</v>
      </c>
      <c r="B221" s="226">
        <f>IF(B$24=0,0,B$24/CHI!B$10*1000)</f>
        <v>0</v>
      </c>
      <c r="C221" s="226">
        <f>IF(C$24=0,0,C$24/CHI!C$10*1000)</f>
        <v>0</v>
      </c>
      <c r="D221" s="226">
        <f>IF(D$24=0,0,D$24/CHI!D$10*1000)</f>
        <v>0</v>
      </c>
      <c r="E221" s="226">
        <f>IF(E$24=0,0,E$24/CHI!E$10*1000)</f>
        <v>0</v>
      </c>
      <c r="F221" s="226">
        <f>IF(F$24=0,0,F$24/CHI!F$10*1000)</f>
        <v>0</v>
      </c>
      <c r="G221" s="226">
        <f>IF(G$24=0,0,G$24/CHI!G$10*1000)</f>
        <v>0</v>
      </c>
      <c r="H221" s="226">
        <f>IF(H$24=0,0,H$24/CHI!H$10*1000)</f>
        <v>0</v>
      </c>
      <c r="I221" s="226">
        <f>IF(I$24=0,0,I$24/CHI!I$10*1000)</f>
        <v>0</v>
      </c>
      <c r="J221" s="226">
        <f>IF(J$24=0,0,J$24/CHI!J$10*1000)</f>
        <v>0</v>
      </c>
      <c r="K221" s="226">
        <f>IF(K$24=0,0,K$24/CHI!K$10*1000)</f>
        <v>0</v>
      </c>
      <c r="L221" s="226">
        <f>IF(L$24=0,0,L$24/CHI!L$10*1000)</f>
        <v>0</v>
      </c>
      <c r="M221" s="226">
        <f>IF(M$24=0,0,M$24/CHI!M$10*1000)</f>
        <v>0</v>
      </c>
      <c r="N221" s="226">
        <f>IF(N$24=0,0,N$24/CHI!N$10*1000)</f>
        <v>0</v>
      </c>
      <c r="O221" s="226">
        <f>IF(O$24=0,0,O$24/CHI!O$10*1000)</f>
        <v>0</v>
      </c>
      <c r="P221" s="226">
        <f>IF(P$24=0,0,P$24/CHI!P$10*1000)</f>
        <v>0</v>
      </c>
      <c r="Q221" s="226">
        <f>IF(Q$24=0,0,Q$24/CHI!Q$10*1000)</f>
        <v>0</v>
      </c>
    </row>
    <row r="222" spans="1:17" x14ac:dyDescent="0.25">
      <c r="A222" s="127" t="s">
        <v>181</v>
      </c>
      <c r="B222" s="226">
        <f>IF(B$35=0,0,B$35/CHI!B$10*1000)</f>
        <v>0</v>
      </c>
      <c r="C222" s="226">
        <f>IF(C$35=0,0,C$35/CHI!C$10*1000)</f>
        <v>0</v>
      </c>
      <c r="D222" s="226">
        <f>IF(D$35=0,0,D$35/CHI!D$10*1000)</f>
        <v>0</v>
      </c>
      <c r="E222" s="226">
        <f>IF(E$35=0,0,E$35/CHI!E$10*1000)</f>
        <v>0</v>
      </c>
      <c r="F222" s="226">
        <f>IF(F$35=0,0,F$35/CHI!F$10*1000)</f>
        <v>0</v>
      </c>
      <c r="G222" s="226">
        <f>IF(G$35=0,0,G$35/CHI!G$10*1000)</f>
        <v>0</v>
      </c>
      <c r="H222" s="226">
        <f>IF(H$35=0,0,H$35/CHI!H$10*1000)</f>
        <v>0</v>
      </c>
      <c r="I222" s="226">
        <f>IF(I$35=0,0,I$35/CHI!I$10*1000)</f>
        <v>0</v>
      </c>
      <c r="J222" s="226">
        <f>IF(J$35=0,0,J$35/CHI!J$10*1000)</f>
        <v>0</v>
      </c>
      <c r="K222" s="226">
        <f>IF(K$35=0,0,K$35/CHI!K$10*1000)</f>
        <v>0</v>
      </c>
      <c r="L222" s="226">
        <f>IF(L$35=0,0,L$35/CHI!L$10*1000)</f>
        <v>0</v>
      </c>
      <c r="M222" s="226">
        <f>IF(M$35=0,0,M$35/CHI!M$10*1000)</f>
        <v>0</v>
      </c>
      <c r="N222" s="226">
        <f>IF(N$35=0,0,N$35/CHI!N$10*1000)</f>
        <v>0</v>
      </c>
      <c r="O222" s="226">
        <f>IF(O$35=0,0,O$35/CHI!O$10*1000)</f>
        <v>0</v>
      </c>
      <c r="P222" s="226">
        <f>IF(P$35=0,0,P$35/CHI!P$10*1000)</f>
        <v>0</v>
      </c>
      <c r="Q222" s="226">
        <f>IF(Q$35=0,0,Q$35/CHI!Q$10*1000)</f>
        <v>0</v>
      </c>
    </row>
    <row r="223" spans="1:17" x14ac:dyDescent="0.25">
      <c r="A223" s="127" t="s">
        <v>180</v>
      </c>
      <c r="B223" s="225">
        <f>IF(B$43=0,0,B$43/CHI!B$10*1000)</f>
        <v>0</v>
      </c>
      <c r="C223" s="225">
        <f>IF(C$43=0,0,C$43/CHI!C$10*1000)</f>
        <v>0</v>
      </c>
      <c r="D223" s="225">
        <f>IF(D$43=0,0,D$43/CHI!D$10*1000)</f>
        <v>0</v>
      </c>
      <c r="E223" s="225">
        <f>IF(E$43=0,0,E$43/CHI!E$10*1000)</f>
        <v>0</v>
      </c>
      <c r="F223" s="225">
        <f>IF(F$43=0,0,F$43/CHI!F$10*1000)</f>
        <v>0</v>
      </c>
      <c r="G223" s="225">
        <f>IF(G$43=0,0,G$43/CHI!G$10*1000)</f>
        <v>0</v>
      </c>
      <c r="H223" s="225">
        <f>IF(H$43=0,0,H$43/CHI!H$10*1000)</f>
        <v>0</v>
      </c>
      <c r="I223" s="225">
        <f>IF(I$43=0,0,I$43/CHI!I$10*1000)</f>
        <v>0</v>
      </c>
      <c r="J223" s="225">
        <f>IF(J$43=0,0,J$43/CHI!J$10*1000)</f>
        <v>0</v>
      </c>
      <c r="K223" s="225">
        <f>IF(K$43=0,0,K$43/CHI!K$10*1000)</f>
        <v>0</v>
      </c>
      <c r="L223" s="225">
        <f>IF(L$43=0,0,L$43/CHI!L$10*1000)</f>
        <v>0</v>
      </c>
      <c r="M223" s="225">
        <f>IF(M$43=0,0,M$43/CHI!M$10*1000)</f>
        <v>0</v>
      </c>
      <c r="N223" s="225">
        <f>IF(N$43=0,0,N$43/CHI!N$10*1000)</f>
        <v>0</v>
      </c>
      <c r="O223" s="225">
        <f>IF(O$43=0,0,O$43/CHI!O$10*1000)</f>
        <v>0</v>
      </c>
      <c r="P223" s="225">
        <f>IF(P$43=0,0,P$43/CHI!P$10*1000)</f>
        <v>0</v>
      </c>
      <c r="Q223" s="225">
        <f>IF(Q$43=0,0,Q$43/CHI!Q$10*1000)</f>
        <v>0</v>
      </c>
    </row>
    <row r="224" spans="1:17" x14ac:dyDescent="0.25">
      <c r="A224" s="72" t="s">
        <v>179</v>
      </c>
      <c r="B224" s="224">
        <f>IF(B$57=0,0,B$57/CHI!B$10*1000)</f>
        <v>0</v>
      </c>
      <c r="C224" s="224">
        <f>IF(C$57=0,0,C$57/CHI!C$10*1000)</f>
        <v>0</v>
      </c>
      <c r="D224" s="224">
        <f>IF(D$57=0,0,D$57/CHI!D$10*1000)</f>
        <v>0</v>
      </c>
      <c r="E224" s="224">
        <f>IF(E$57=0,0,E$57/CHI!E$10*1000)</f>
        <v>0</v>
      </c>
      <c r="F224" s="224">
        <f>IF(F$57=0,0,F$57/CHI!F$10*1000)</f>
        <v>0</v>
      </c>
      <c r="G224" s="224">
        <f>IF(G$57=0,0,G$57/CHI!G$10*1000)</f>
        <v>0</v>
      </c>
      <c r="H224" s="224">
        <f>IF(H$57=0,0,H$57/CHI!H$10*1000)</f>
        <v>0</v>
      </c>
      <c r="I224" s="224">
        <f>IF(I$57=0,0,I$57/CHI!I$10*1000)</f>
        <v>0</v>
      </c>
      <c r="J224" s="224">
        <f>IF(J$57=0,0,J$57/CHI!J$10*1000)</f>
        <v>0</v>
      </c>
      <c r="K224" s="224">
        <f>IF(K$57=0,0,K$57/CHI!K$10*1000)</f>
        <v>0</v>
      </c>
      <c r="L224" s="224">
        <f>IF(L$57=0,0,L$57/CHI!L$10*1000)</f>
        <v>0</v>
      </c>
      <c r="M224" s="224">
        <f>IF(M$57=0,0,M$57/CHI!M$10*1000)</f>
        <v>0</v>
      </c>
      <c r="N224" s="224">
        <f>IF(N$57=0,0,N$57/CHI!N$10*1000)</f>
        <v>0</v>
      </c>
      <c r="O224" s="224">
        <f>IF(O$57=0,0,O$57/CHI!O$10*1000)</f>
        <v>0</v>
      </c>
      <c r="P224" s="224">
        <f>IF(P$57=0,0,P$57/CHI!P$10*1000)</f>
        <v>0</v>
      </c>
      <c r="Q224" s="224">
        <f>IF(Q$57=0,0,Q$57/CHI!Q$10*1000)</f>
        <v>0</v>
      </c>
    </row>
    <row r="225" spans="1:17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x14ac:dyDescent="0.25">
      <c r="A226" s="78" t="s">
        <v>40</v>
      </c>
      <c r="B226" s="230">
        <f t="shared" ref="B226:Q226" si="51">SUM(B227:B235)</f>
        <v>761.43113333584552</v>
      </c>
      <c r="C226" s="230">
        <f t="shared" si="51"/>
        <v>754.23183354099865</v>
      </c>
      <c r="D226" s="230">
        <f t="shared" si="51"/>
        <v>751.682287866146</v>
      </c>
      <c r="E226" s="230">
        <f t="shared" si="51"/>
        <v>740.37719475819767</v>
      </c>
      <c r="F226" s="230">
        <f t="shared" si="51"/>
        <v>737.54904357569774</v>
      </c>
      <c r="G226" s="230">
        <f t="shared" si="51"/>
        <v>730.79018166383855</v>
      </c>
      <c r="H226" s="230">
        <f t="shared" si="51"/>
        <v>724.82920086922729</v>
      </c>
      <c r="I226" s="230">
        <f t="shared" si="51"/>
        <v>695.04805115044655</v>
      </c>
      <c r="J226" s="230">
        <f t="shared" si="51"/>
        <v>686.3399925291543</v>
      </c>
      <c r="K226" s="230">
        <f t="shared" si="51"/>
        <v>678.80209725300642</v>
      </c>
      <c r="L226" s="230">
        <f t="shared" si="51"/>
        <v>677.86080074706513</v>
      </c>
      <c r="M226" s="230">
        <f t="shared" si="51"/>
        <v>673.41277622595953</v>
      </c>
      <c r="N226" s="230">
        <f t="shared" si="51"/>
        <v>672.48316315436546</v>
      </c>
      <c r="O226" s="230">
        <f t="shared" si="51"/>
        <v>665.86875114237523</v>
      </c>
      <c r="P226" s="230">
        <f t="shared" si="51"/>
        <v>660.08296664091506</v>
      </c>
      <c r="Q226" s="230">
        <f t="shared" si="51"/>
        <v>656.91807728673314</v>
      </c>
    </row>
    <row r="227" spans="1:17" x14ac:dyDescent="0.25">
      <c r="A227" s="132" t="s">
        <v>83</v>
      </c>
      <c r="B227" s="229">
        <f>IF(B$61=0,0,B$61/CHI!B$11*1000)</f>
        <v>5.7293050317984866</v>
      </c>
      <c r="C227" s="229">
        <f>IF(C$61=0,0,C$61/CHI!C$11*1000)</f>
        <v>5.6751346902741799</v>
      </c>
      <c r="D227" s="229">
        <f>IF(D$61=0,0,D$61/CHI!D$11*1000)</f>
        <v>5.6559509135355812</v>
      </c>
      <c r="E227" s="229">
        <f>IF(E$61=0,0,E$61/CHI!E$11*1000)</f>
        <v>5.5708869806431096</v>
      </c>
      <c r="F227" s="229">
        <f>IF(F$61=0,0,F$61/CHI!F$11*1000)</f>
        <v>5.5496068673259717</v>
      </c>
      <c r="G227" s="229">
        <f>IF(G$61=0,0,G$61/CHI!G$11*1000)</f>
        <v>5.498750552335018</v>
      </c>
      <c r="H227" s="229">
        <f>IF(H$61=0,0,H$61/CHI!H$11*1000)</f>
        <v>5.4538978062811525</v>
      </c>
      <c r="I227" s="229">
        <f>IF(I$61=0,0,I$61/CHI!I$11*1000)</f>
        <v>5.2298128122922121</v>
      </c>
      <c r="J227" s="229">
        <f>IF(J$61=0,0,J$61/CHI!J$11*1000)</f>
        <v>5.1642899804931082</v>
      </c>
      <c r="K227" s="229">
        <f>IF(K$61=0,0,K$61/CHI!K$11*1000)</f>
        <v>5.1075719144145619</v>
      </c>
      <c r="L227" s="229">
        <f>IF(L$61=0,0,L$61/CHI!L$11*1000)</f>
        <v>5.1004892321182966</v>
      </c>
      <c r="M227" s="229">
        <f>IF(M$61=0,0,M$61/CHI!M$11*1000)</f>
        <v>5.0670205595691629</v>
      </c>
      <c r="N227" s="229">
        <f>IF(N$61=0,0,N$61/CHI!N$11*1000)</f>
        <v>5.0600257879929389</v>
      </c>
      <c r="O227" s="229">
        <f>IF(O$61=0,0,O$61/CHI!O$11*1000)</f>
        <v>5.0102563704270189</v>
      </c>
      <c r="P227" s="229">
        <f>IF(P$61=0,0,P$61/CHI!P$11*1000)</f>
        <v>4.9667218696614741</v>
      </c>
      <c r="Q227" s="229">
        <f>IF(Q$61=0,0,Q$61/CHI!Q$11*1000)</f>
        <v>4.9429080069125746</v>
      </c>
    </row>
    <row r="228" spans="1:17" x14ac:dyDescent="0.25">
      <c r="A228" s="76" t="s">
        <v>82</v>
      </c>
      <c r="B228" s="228">
        <f>IF(B$62=0,0,B$62/CHI!B$11*1000)</f>
        <v>37.247406663142954</v>
      </c>
      <c r="C228" s="228">
        <f>IF(C$62=0,0,C$62/CHI!C$11*1000)</f>
        <v>36.89523397751379</v>
      </c>
      <c r="D228" s="228">
        <f>IF(D$62=0,0,D$62/CHI!D$11*1000)</f>
        <v>36.770516244812931</v>
      </c>
      <c r="E228" s="228">
        <f>IF(E$62=0,0,E$62/CHI!E$11*1000)</f>
        <v>36.217497879893095</v>
      </c>
      <c r="F228" s="228">
        <f>IF(F$62=0,0,F$62/CHI!F$11*1000)</f>
        <v>36.07915142597556</v>
      </c>
      <c r="G228" s="228">
        <f>IF(G$62=0,0,G$62/CHI!G$11*1000)</f>
        <v>35.748523917867075</v>
      </c>
      <c r="H228" s="228">
        <f>IF(H$62=0,0,H$62/CHI!H$11*1000)</f>
        <v>35.456926863258417</v>
      </c>
      <c r="I228" s="228">
        <f>IF(I$62=0,0,I$62/CHI!I$11*1000)</f>
        <v>34.000103592043281</v>
      </c>
      <c r="J228" s="228">
        <f>IF(J$62=0,0,J$62/CHI!J$11*1000)</f>
        <v>33.574125999962483</v>
      </c>
      <c r="K228" s="228">
        <f>IF(K$62=0,0,K$62/CHI!K$11*1000)</f>
        <v>33.20539002576502</v>
      </c>
      <c r="L228" s="228">
        <f>IF(L$62=0,0,L$62/CHI!L$11*1000)</f>
        <v>33.159344031304848</v>
      </c>
      <c r="M228" s="228">
        <f>IF(M$62=0,0,M$62/CHI!M$11*1000)</f>
        <v>32.941757212311224</v>
      </c>
      <c r="N228" s="228">
        <f>IF(N$62=0,0,N$62/CHI!N$11*1000)</f>
        <v>32.896282743772836</v>
      </c>
      <c r="O228" s="228">
        <f>IF(O$62=0,0,O$62/CHI!O$11*1000)</f>
        <v>32.572721382459932</v>
      </c>
      <c r="P228" s="228">
        <f>IF(P$62=0,0,P$62/CHI!P$11*1000)</f>
        <v>32.289694515345801</v>
      </c>
      <c r="Q228" s="228">
        <f>IF(Q$62=0,0,Q$62/CHI!Q$11*1000)</f>
        <v>32.134875628045243</v>
      </c>
    </row>
    <row r="229" spans="1:17" x14ac:dyDescent="0.25">
      <c r="A229" s="76" t="s">
        <v>81</v>
      </c>
      <c r="B229" s="228">
        <f>IF(B$63=0,0,B$63/CHI!B$11*1000)</f>
        <v>6.8738880068932291</v>
      </c>
      <c r="C229" s="228">
        <f>IF(C$63=0,0,C$63/CHI!C$11*1000)</f>
        <v>6.8088956807966818</v>
      </c>
      <c r="D229" s="228">
        <f>IF(D$63=0,0,D$63/CHI!D$11*1000)</f>
        <v>6.7858794280193395</v>
      </c>
      <c r="E229" s="228">
        <f>IF(E$63=0,0,E$63/CHI!E$11*1000)</f>
        <v>6.6838216836884916</v>
      </c>
      <c r="F229" s="228">
        <f>IF(F$63=0,0,F$63/CHI!F$11*1000)</f>
        <v>6.658290294644944</v>
      </c>
      <c r="G229" s="228">
        <f>IF(G$63=0,0,G$63/CHI!G$11*1000)</f>
        <v>6.5972740611313023</v>
      </c>
      <c r="H229" s="228">
        <f>IF(H$63=0,0,H$63/CHI!H$11*1000)</f>
        <v>6.5434607711310813</v>
      </c>
      <c r="I229" s="228">
        <f>IF(I$63=0,0,I$63/CHI!I$11*1000)</f>
        <v>6.2746087647958921</v>
      </c>
      <c r="J229" s="228">
        <f>IF(J$63=0,0,J$63/CHI!J$11*1000)</f>
        <v>6.1959959827600652</v>
      </c>
      <c r="K229" s="228">
        <f>IF(K$63=0,0,K$63/CHI!K$11*1000)</f>
        <v>6.1279469555172073</v>
      </c>
      <c r="L229" s="228">
        <f>IF(L$63=0,0,L$63/CHI!L$11*1000)</f>
        <v>6.1194493166896846</v>
      </c>
      <c r="M229" s="228">
        <f>IF(M$63=0,0,M$63/CHI!M$11*1000)</f>
        <v>6.0792943754594191</v>
      </c>
      <c r="N229" s="228">
        <f>IF(N$63=0,0,N$63/CHI!N$11*1000)</f>
        <v>6.0709022098857774</v>
      </c>
      <c r="O229" s="228">
        <f>IF(O$63=0,0,O$63/CHI!O$11*1000)</f>
        <v>6.0111900108288774</v>
      </c>
      <c r="P229" s="228">
        <f>IF(P$63=0,0,P$63/CHI!P$11*1000)</f>
        <v>5.958958321114773</v>
      </c>
      <c r="Q229" s="228">
        <f>IF(Q$63=0,0,Q$63/CHI!Q$11*1000)</f>
        <v>5.9303869979544697</v>
      </c>
    </row>
    <row r="230" spans="1:17" x14ac:dyDescent="0.25">
      <c r="A230" s="76" t="s">
        <v>80</v>
      </c>
      <c r="B230" s="228">
        <f>IF(B$64=0,0,B$64/CHI!B$11*1000)</f>
        <v>54.428397802085613</v>
      </c>
      <c r="C230" s="228">
        <f>IF(C$64=0,0,C$64/CHI!C$11*1000)</f>
        <v>53.913779557604713</v>
      </c>
      <c r="D230" s="228">
        <f>IF(D$64=0,0,D$64/CHI!D$11*1000)</f>
        <v>53.731533678588015</v>
      </c>
      <c r="E230" s="228">
        <f>IF(E$64=0,0,E$64/CHI!E$11*1000)</f>
        <v>52.923426316109534</v>
      </c>
      <c r="F230" s="228">
        <f>IF(F$64=0,0,F$64/CHI!F$11*1000)</f>
        <v>52.721265239596718</v>
      </c>
      <c r="G230" s="228">
        <f>IF(G$64=0,0,G$64/CHI!G$11*1000)</f>
        <v>52.238130247182674</v>
      </c>
      <c r="H230" s="228">
        <f>IF(H$64=0,0,H$64/CHI!H$11*1000)</f>
        <v>51.812029159670942</v>
      </c>
      <c r="I230" s="228">
        <f>IF(I$64=0,0,I$64/CHI!I$11*1000)</f>
        <v>49.683221716776004</v>
      </c>
      <c r="J230" s="228">
        <f>IF(J$64=0,0,J$64/CHI!J$11*1000)</f>
        <v>49.060754814684529</v>
      </c>
      <c r="K230" s="228">
        <f>IF(K$64=0,0,K$64/CHI!K$11*1000)</f>
        <v>48.521933186938341</v>
      </c>
      <c r="L230" s="228">
        <f>IF(L$64=0,0,L$64/CHI!L$11*1000)</f>
        <v>48.454647705123818</v>
      </c>
      <c r="M230" s="228">
        <f>IF(M$64=0,0,M$64/CHI!M$11*1000)</f>
        <v>48.136695315907048</v>
      </c>
      <c r="N230" s="228">
        <f>IF(N$64=0,0,N$64/CHI!N$11*1000)</f>
        <v>48.070244985932923</v>
      </c>
      <c r="O230" s="228">
        <f>IF(O$64=0,0,O$64/CHI!O$11*1000)</f>
        <v>47.597435519056674</v>
      </c>
      <c r="P230" s="228">
        <f>IF(P$64=0,0,P$64/CHI!P$11*1000)</f>
        <v>47.183857761784004</v>
      </c>
      <c r="Q230" s="228">
        <f>IF(Q$64=0,0,Q$64/CHI!Q$11*1000)</f>
        <v>46.957626065669452</v>
      </c>
    </row>
    <row r="231" spans="1:17" x14ac:dyDescent="0.25">
      <c r="A231" s="129" t="s">
        <v>79</v>
      </c>
      <c r="B231" s="227">
        <f>IF(B$65=0,0,B$65/CHI!B$11*1000)</f>
        <v>16.042054089035762</v>
      </c>
      <c r="C231" s="227">
        <f>IF(C$65=0,0,C$65/CHI!C$11*1000)</f>
        <v>15.890377132767703</v>
      </c>
      <c r="D231" s="227">
        <f>IF(D$65=0,0,D$65/CHI!D$11*1000)</f>
        <v>15.836662557899624</v>
      </c>
      <c r="E231" s="227">
        <f>IF(E$65=0,0,E$65/CHI!E$11*1000)</f>
        <v>15.598483545800708</v>
      </c>
      <c r="F231" s="227">
        <f>IF(F$65=0,0,F$65/CHI!F$11*1000)</f>
        <v>15.538899228512719</v>
      </c>
      <c r="G231" s="227">
        <f>IF(G$65=0,0,G$65/CHI!G$11*1000)</f>
        <v>15.396501546538049</v>
      </c>
      <c r="H231" s="227">
        <f>IF(H$65=0,0,H$65/CHI!H$11*1000)</f>
        <v>15.270913857587228</v>
      </c>
      <c r="I231" s="227">
        <f>IF(I$65=0,0,I$65/CHI!I$11*1000)</f>
        <v>14.643475874418193</v>
      </c>
      <c r="J231" s="227">
        <f>IF(J$65=0,0,J$65/CHI!J$11*1000)</f>
        <v>14.460011945380703</v>
      </c>
      <c r="K231" s="227">
        <f>IF(K$65=0,0,K$65/CHI!K$11*1000)</f>
        <v>14.301201360360771</v>
      </c>
      <c r="L231" s="227">
        <f>IF(L$65=0,0,L$65/CHI!L$11*1000)</f>
        <v>14.281369849931229</v>
      </c>
      <c r="M231" s="227">
        <f>IF(M$65=0,0,M$65/CHI!M$11*1000)</f>
        <v>14.187657566793657</v>
      </c>
      <c r="N231" s="227">
        <f>IF(N$65=0,0,N$65/CHI!N$11*1000)</f>
        <v>14.168072206380231</v>
      </c>
      <c r="O231" s="227">
        <f>IF(O$65=0,0,O$65/CHI!O$11*1000)</f>
        <v>14.028717837195652</v>
      </c>
      <c r="P231" s="227">
        <f>IF(P$65=0,0,P$65/CHI!P$11*1000)</f>
        <v>13.906821235052126</v>
      </c>
      <c r="Q231" s="227">
        <f>IF(Q$65=0,0,Q$65/CHI!Q$11*1000)</f>
        <v>13.840142419355209</v>
      </c>
    </row>
    <row r="232" spans="1:17" x14ac:dyDescent="0.25">
      <c r="A232" s="127" t="s">
        <v>183</v>
      </c>
      <c r="B232" s="226">
        <f>IF(B$70=0,0,B$70/CHI!B$11*1000)</f>
        <v>28.62523057653555</v>
      </c>
      <c r="C232" s="226">
        <f>IF(C$70=0,0,C$70/CHI!C$11*1000)</f>
        <v>28.354580208308224</v>
      </c>
      <c r="D232" s="226">
        <f>IF(D$70=0,0,D$70/CHI!D$11*1000)</f>
        <v>28.258732626546841</v>
      </c>
      <c r="E232" s="226">
        <f>IF(E$70=0,0,E$70/CHI!E$11*1000)</f>
        <v>27.833729126248031</v>
      </c>
      <c r="F232" s="226">
        <f>IF(F$70=0,0,F$70/CHI!F$11*1000)</f>
        <v>27.727407653221725</v>
      </c>
      <c r="G232" s="226">
        <f>IF(G$70=0,0,G$70/CHI!G$11*1000)</f>
        <v>27.473315100144308</v>
      </c>
      <c r="H232" s="226">
        <f>IF(H$70=0,0,H$70/CHI!H$11*1000)</f>
        <v>27.249218077790502</v>
      </c>
      <c r="I232" s="226">
        <f>IF(I$70=0,0,I$70/CHI!I$11*1000)</f>
        <v>26.129625983099498</v>
      </c>
      <c r="J232" s="226">
        <f>IF(J$70=0,0,J$70/CHI!J$11*1000)</f>
        <v>25.802255358238888</v>
      </c>
      <c r="K232" s="226">
        <f>IF(K$70=0,0,K$70/CHI!K$11*1000)</f>
        <v>25.518875836579188</v>
      </c>
      <c r="L232" s="226">
        <f>IF(L$70=0,0,L$70/CHI!L$11*1000)</f>
        <v>25.483488749889673</v>
      </c>
      <c r="M232" s="226">
        <f>IF(M$70=0,0,M$70/CHI!M$11*1000)</f>
        <v>25.316269782930814</v>
      </c>
      <c r="N232" s="226">
        <f>IF(N$70=0,0,N$70/CHI!N$11*1000)</f>
        <v>25.281321923096453</v>
      </c>
      <c r="O232" s="226">
        <f>IF(O$70=0,0,O$70/CHI!O$11*1000)</f>
        <v>25.032659817382534</v>
      </c>
      <c r="P232" s="226">
        <f>IF(P$70=0,0,P$70/CHI!P$11*1000)</f>
        <v>24.815149121838907</v>
      </c>
      <c r="Q232" s="226">
        <f>IF(Q$70=0,0,Q$70/CHI!Q$11*1000)</f>
        <v>24.696168319050123</v>
      </c>
    </row>
    <row r="233" spans="1:17" x14ac:dyDescent="0.25">
      <c r="A233" s="127" t="s">
        <v>181</v>
      </c>
      <c r="B233" s="226">
        <f>IF(B$83=0,0,B$83/CHI!B$11*1000)</f>
        <v>423.55832936121931</v>
      </c>
      <c r="C233" s="226">
        <f>IF(C$83=0,0,C$83/CHI!C$11*1000)</f>
        <v>419.55360291889917</v>
      </c>
      <c r="D233" s="226">
        <f>IF(D$83=0,0,D$83/CHI!D$11*1000)</f>
        <v>418.1353770815345</v>
      </c>
      <c r="E233" s="226">
        <f>IF(E$83=0,0,E$83/CHI!E$11*1000)</f>
        <v>411.84673699257769</v>
      </c>
      <c r="F233" s="226">
        <f>IF(F$83=0,0,F$83/CHI!F$11*1000)</f>
        <v>410.27353235515676</v>
      </c>
      <c r="G233" s="226">
        <f>IF(G$83=0,0,G$83/CHI!G$11*1000)</f>
        <v>406.51380657768766</v>
      </c>
      <c r="H233" s="226">
        <f>IF(H$83=0,0,H$83/CHI!H$11*1000)</f>
        <v>403.19791502009065</v>
      </c>
      <c r="I233" s="226">
        <f>IF(I$83=0,0,I$83/CHI!I$11*1000)</f>
        <v>386.63167091856474</v>
      </c>
      <c r="J233" s="226">
        <f>IF(J$83=0,0,J$83/CHI!J$11*1000)</f>
        <v>381.78767308325791</v>
      </c>
      <c r="K233" s="226">
        <f>IF(K$83=0,0,K$83/CHI!K$11*1000)</f>
        <v>377.59459745200866</v>
      </c>
      <c r="L233" s="226">
        <f>IF(L$83=0,0,L$83/CHI!L$11*1000)</f>
        <v>377.07098611273568</v>
      </c>
      <c r="M233" s="226">
        <f>IF(M$83=0,0,M$83/CHI!M$11*1000)</f>
        <v>374.59670084564482</v>
      </c>
      <c r="N233" s="226">
        <f>IF(N$83=0,0,N$83/CHI!N$11*1000)</f>
        <v>374.07958860486781</v>
      </c>
      <c r="O233" s="226">
        <f>IF(O$83=0,0,O$83/CHI!O$11*1000)</f>
        <v>370.40021541029989</v>
      </c>
      <c r="P233" s="226">
        <f>IF(P$83=0,0,P$83/CHI!P$11*1000)</f>
        <v>367.18177961198109</v>
      </c>
      <c r="Q233" s="226">
        <f>IF(Q$83=0,0,Q$83/CHI!Q$11*1000)</f>
        <v>365.42125894401528</v>
      </c>
    </row>
    <row r="234" spans="1:17" x14ac:dyDescent="0.25">
      <c r="A234" s="127" t="s">
        <v>180</v>
      </c>
      <c r="B234" s="225">
        <f>IF(B$91=0,0,B$91/CHI!B$11*1000)</f>
        <v>103.05083007552798</v>
      </c>
      <c r="C234" s="225">
        <f>IF(C$91=0,0,C$91/CHI!C$11*1000)</f>
        <v>102.07648874990961</v>
      </c>
      <c r="D234" s="225">
        <f>IF(D$91=0,0,D$91/CHI!D$11*1000)</f>
        <v>101.73143745556864</v>
      </c>
      <c r="E234" s="225">
        <f>IF(E$91=0,0,E$91/CHI!E$11*1000)</f>
        <v>100.20142485449293</v>
      </c>
      <c r="F234" s="225">
        <f>IF(F$91=0,0,F$91/CHI!F$11*1000)</f>
        <v>99.818667551598196</v>
      </c>
      <c r="G234" s="225">
        <f>IF(G$91=0,0,G$91/CHI!G$11*1000)</f>
        <v>98.903934360519514</v>
      </c>
      <c r="H234" s="225">
        <f>IF(H$91=0,0,H$91/CHI!H$11*1000)</f>
        <v>98.097185080045818</v>
      </c>
      <c r="I234" s="225">
        <f>IF(I$91=0,0,I$91/CHI!I$11*1000)</f>
        <v>94.066653539158196</v>
      </c>
      <c r="J234" s="225">
        <f>IF(J$91=0,0,J$91/CHI!J$11*1000)</f>
        <v>92.888119289659997</v>
      </c>
      <c r="K234" s="225">
        <f>IF(K$91=0,0,K$91/CHI!K$11*1000)</f>
        <v>91.867953011685103</v>
      </c>
      <c r="L234" s="225">
        <f>IF(L$91=0,0,L$91/CHI!L$11*1000)</f>
        <v>91.74055949960281</v>
      </c>
      <c r="M234" s="225">
        <f>IF(M$91=0,0,M$91/CHI!M$11*1000)</f>
        <v>91.138571218550922</v>
      </c>
      <c r="N234" s="225">
        <f>IF(N$91=0,0,N$91/CHI!N$11*1000)</f>
        <v>91.012758923147231</v>
      </c>
      <c r="O234" s="225">
        <f>IF(O$91=0,0,O$91/CHI!O$11*1000)</f>
        <v>90.117575342577126</v>
      </c>
      <c r="P234" s="225">
        <f>IF(P$91=0,0,P$91/CHI!P$11*1000)</f>
        <v>89.334536838620096</v>
      </c>
      <c r="Q234" s="225">
        <f>IF(Q$91=0,0,Q$91/CHI!Q$11*1000)</f>
        <v>88.90620594858045</v>
      </c>
    </row>
    <row r="235" spans="1:17" x14ac:dyDescent="0.25">
      <c r="A235" s="72" t="s">
        <v>179</v>
      </c>
      <c r="B235" s="224">
        <f>IF(B$105=0,0,B$105/CHI!B$11*1000)</f>
        <v>85.875691729606643</v>
      </c>
      <c r="C235" s="224">
        <f>IF(C$105=0,0,C$105/CHI!C$11*1000)</f>
        <v>85.063740624924662</v>
      </c>
      <c r="D235" s="224">
        <f>IF(D$105=0,0,D$105/CHI!D$11*1000)</f>
        <v>84.77619787964052</v>
      </c>
      <c r="E235" s="224">
        <f>IF(E$105=0,0,E$105/CHI!E$11*1000)</f>
        <v>83.501187378744092</v>
      </c>
      <c r="F235" s="224">
        <f>IF(F$105=0,0,F$105/CHI!F$11*1000)</f>
        <v>83.182222959665168</v>
      </c>
      <c r="G235" s="224">
        <f>IF(G$105=0,0,G$105/CHI!G$11*1000)</f>
        <v>82.419945300432929</v>
      </c>
      <c r="H235" s="224">
        <f>IF(H$105=0,0,H$105/CHI!H$11*1000)</f>
        <v>81.747654233371506</v>
      </c>
      <c r="I235" s="224">
        <f>IF(I$105=0,0,I$105/CHI!I$11*1000)</f>
        <v>78.38887794929849</v>
      </c>
      <c r="J235" s="224">
        <f>IF(J$105=0,0,J$105/CHI!J$11*1000)</f>
        <v>77.406766074716671</v>
      </c>
      <c r="K235" s="224">
        <f>IF(K$105=0,0,K$105/CHI!K$11*1000)</f>
        <v>76.556627509737581</v>
      </c>
      <c r="L235" s="224">
        <f>IF(L$105=0,0,L$105/CHI!L$11*1000)</f>
        <v>76.450466249669006</v>
      </c>
      <c r="M235" s="224">
        <f>IF(M$105=0,0,M$105/CHI!M$11*1000)</f>
        <v>75.948809348792437</v>
      </c>
      <c r="N235" s="224">
        <f>IF(N$105=0,0,N$105/CHI!N$11*1000)</f>
        <v>75.843965769289355</v>
      </c>
      <c r="O235" s="224">
        <f>IF(O$105=0,0,O$105/CHI!O$11*1000)</f>
        <v>75.097979452147598</v>
      </c>
      <c r="P235" s="224">
        <f>IF(P$105=0,0,P$105/CHI!P$11*1000)</f>
        <v>74.445447365516728</v>
      </c>
      <c r="Q235" s="224">
        <f>IF(Q$105=0,0,Q$105/CHI!Q$11*1000)</f>
        <v>74.088504957150363</v>
      </c>
    </row>
    <row r="236" spans="1:17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x14ac:dyDescent="0.25">
      <c r="A237" s="78" t="s">
        <v>39</v>
      </c>
      <c r="B237" s="230">
        <f t="shared" ref="B237:Q237" si="52">SUM(B238:B246)</f>
        <v>526.42152428157215</v>
      </c>
      <c r="C237" s="230">
        <f t="shared" si="52"/>
        <v>524.36736246800638</v>
      </c>
      <c r="D237" s="230">
        <f t="shared" si="52"/>
        <v>512.7255461826561</v>
      </c>
      <c r="E237" s="230">
        <f t="shared" si="52"/>
        <v>512.18954055661834</v>
      </c>
      <c r="F237" s="230">
        <f t="shared" si="52"/>
        <v>501.29832337577244</v>
      </c>
      <c r="G237" s="230">
        <f t="shared" si="52"/>
        <v>473.60795193169446</v>
      </c>
      <c r="H237" s="230">
        <f t="shared" si="52"/>
        <v>480.45318822868194</v>
      </c>
      <c r="I237" s="230">
        <f t="shared" si="52"/>
        <v>479.60022205968443</v>
      </c>
      <c r="J237" s="230">
        <f t="shared" si="52"/>
        <v>447.68357396123474</v>
      </c>
      <c r="K237" s="230">
        <f t="shared" si="52"/>
        <v>444.37238161418207</v>
      </c>
      <c r="L237" s="230">
        <f t="shared" si="52"/>
        <v>442.00001956954389</v>
      </c>
      <c r="M237" s="230">
        <f t="shared" si="52"/>
        <v>429.87896681524973</v>
      </c>
      <c r="N237" s="230">
        <f t="shared" si="52"/>
        <v>422.81251792431686</v>
      </c>
      <c r="O237" s="230">
        <f t="shared" si="52"/>
        <v>418.65381723022017</v>
      </c>
      <c r="P237" s="230">
        <f t="shared" si="52"/>
        <v>390.46331829874043</v>
      </c>
      <c r="Q237" s="230">
        <f t="shared" si="52"/>
        <v>383.41368007740118</v>
      </c>
    </row>
    <row r="238" spans="1:17" x14ac:dyDescent="0.25">
      <c r="A238" s="132" t="s">
        <v>83</v>
      </c>
      <c r="B238" s="229">
        <f>IF(B$109=0,0,B$109/CHI!B$12*1000)</f>
        <v>3.5173384203888389</v>
      </c>
      <c r="C238" s="229">
        <f>IF(C$109=0,0,C$109/CHI!C$12*1000)</f>
        <v>3.5036133313959241</v>
      </c>
      <c r="D238" s="229">
        <f>IF(D$109=0,0,D$109/CHI!D$12*1000)</f>
        <v>3.4258273636594136</v>
      </c>
      <c r="E238" s="229">
        <f>IF(E$109=0,0,E$109/CHI!E$12*1000)</f>
        <v>3.422245988098108</v>
      </c>
      <c r="F238" s="229">
        <f>IF(F$109=0,0,F$109/CHI!F$12*1000)</f>
        <v>3.3494752238569063</v>
      </c>
      <c r="G238" s="229">
        <f>IF(G$109=0,0,G$109/CHI!G$12*1000)</f>
        <v>3.1644592188825387</v>
      </c>
      <c r="H238" s="229">
        <f>IF(H$109=0,0,H$109/CHI!H$12*1000)</f>
        <v>3.2101963544544421</v>
      </c>
      <c r="I238" s="229">
        <f>IF(I$109=0,0,I$109/CHI!I$12*1000)</f>
        <v>3.2044971751102822</v>
      </c>
      <c r="J238" s="229">
        <f>IF(J$109=0,0,J$109/CHI!J$12*1000)</f>
        <v>2.9912428771217736</v>
      </c>
      <c r="K238" s="229">
        <f>IF(K$109=0,0,K$109/CHI!K$12*1000)</f>
        <v>2.9691188120477245</v>
      </c>
      <c r="L238" s="229">
        <f>IF(L$109=0,0,L$109/CHI!L$12*1000)</f>
        <v>2.9532676361710037</v>
      </c>
      <c r="M238" s="229">
        <f>IF(M$109=0,0,M$109/CHI!M$12*1000)</f>
        <v>2.872279601712453</v>
      </c>
      <c r="N238" s="229">
        <f>IF(N$109=0,0,N$109/CHI!N$12*1000)</f>
        <v>2.8250644119199908</v>
      </c>
      <c r="O238" s="229">
        <f>IF(O$109=0,0,O$109/CHI!O$12*1000)</f>
        <v>2.7972776344887156</v>
      </c>
      <c r="P238" s="229">
        <f>IF(P$109=0,0,P$109/CHI!P$12*1000)</f>
        <v>2.6089199773489447</v>
      </c>
      <c r="Q238" s="229">
        <f>IF(Q$109=0,0,Q$109/CHI!Q$12*1000)</f>
        <v>2.5618171097380538</v>
      </c>
    </row>
    <row r="239" spans="1:17" x14ac:dyDescent="0.25">
      <c r="A239" s="76" t="s">
        <v>82</v>
      </c>
      <c r="B239" s="228">
        <f>IF(B$110=0,0,B$110/CHI!B$12*1000)</f>
        <v>23.506211601889376</v>
      </c>
      <c r="C239" s="228">
        <f>IF(C$110=0,0,C$110/CHI!C$12*1000)</f>
        <v>23.414487460631864</v>
      </c>
      <c r="D239" s="228">
        <f>IF(D$110=0,0,D$110/CHI!D$12*1000)</f>
        <v>22.894647400126679</v>
      </c>
      <c r="E239" s="228">
        <f>IF(E$110=0,0,E$110/CHI!E$12*1000)</f>
        <v>22.870713231244348</v>
      </c>
      <c r="F239" s="228">
        <f>IF(F$110=0,0,F$110/CHI!F$12*1000)</f>
        <v>22.384389546048379</v>
      </c>
      <c r="G239" s="228">
        <f>IF(G$110=0,0,G$110/CHI!G$12*1000)</f>
        <v>21.147936056826566</v>
      </c>
      <c r="H239" s="228">
        <f>IF(H$110=0,0,H$110/CHI!H$12*1000)</f>
        <v>21.453595239515792</v>
      </c>
      <c r="I239" s="228">
        <f>IF(I$110=0,0,I$110/CHI!I$12*1000)</f>
        <v>21.415507884928477</v>
      </c>
      <c r="J239" s="228">
        <f>IF(J$110=0,0,J$110/CHI!J$12*1000)</f>
        <v>19.990339176545817</v>
      </c>
      <c r="K239" s="228">
        <f>IF(K$110=0,0,K$110/CHI!K$12*1000)</f>
        <v>19.842485062733509</v>
      </c>
      <c r="L239" s="228">
        <f>IF(L$110=0,0,L$110/CHI!L$12*1000)</f>
        <v>19.736552380186648</v>
      </c>
      <c r="M239" s="228">
        <f>IF(M$110=0,0,M$110/CHI!M$12*1000)</f>
        <v>19.195313054403101</v>
      </c>
      <c r="N239" s="228">
        <f>IF(N$110=0,0,N$110/CHI!N$12*1000)</f>
        <v>18.879776103039092</v>
      </c>
      <c r="O239" s="228">
        <f>IF(O$110=0,0,O$110/CHI!O$12*1000)</f>
        <v>18.694078341843298</v>
      </c>
      <c r="P239" s="228">
        <f>IF(P$110=0,0,P$110/CHI!P$12*1000)</f>
        <v>17.435292744216863</v>
      </c>
      <c r="Q239" s="228">
        <f>IF(Q$110=0,0,Q$110/CHI!Q$12*1000)</f>
        <v>17.120506436848984</v>
      </c>
    </row>
    <row r="240" spans="1:17" x14ac:dyDescent="0.25">
      <c r="A240" s="76" t="s">
        <v>81</v>
      </c>
      <c r="B240" s="228">
        <f>IF(B$111=0,0,B$111/CHI!B$12*1000)</f>
        <v>4.1052562714054073</v>
      </c>
      <c r="C240" s="228">
        <f>IF(C$111=0,0,C$111/CHI!C$12*1000)</f>
        <v>4.0892370543357206</v>
      </c>
      <c r="D240" s="228">
        <f>IF(D$111=0,0,D$111/CHI!D$12*1000)</f>
        <v>3.9984492785486117</v>
      </c>
      <c r="E240" s="228">
        <f>IF(E$111=0,0,E$111/CHI!E$12*1000)</f>
        <v>3.9942692814240566</v>
      </c>
      <c r="F240" s="228">
        <f>IF(F$111=0,0,F$111/CHI!F$12*1000)</f>
        <v>3.9093349928880308</v>
      </c>
      <c r="G240" s="228">
        <f>IF(G$111=0,0,G$111/CHI!G$12*1000)</f>
        <v>3.693393839677237</v>
      </c>
      <c r="H240" s="228">
        <f>IF(H$111=0,0,H$111/CHI!H$12*1000)</f>
        <v>3.7467758689850448</v>
      </c>
      <c r="I240" s="228">
        <f>IF(I$111=0,0,I$111/CHI!I$12*1000)</f>
        <v>3.7401240803459834</v>
      </c>
      <c r="J240" s="228">
        <f>IF(J$111=0,0,J$111/CHI!J$12*1000)</f>
        <v>3.4912246457204401</v>
      </c>
      <c r="K240" s="228">
        <f>IF(K$111=0,0,K$111/CHI!K$12*1000)</f>
        <v>3.4654025762921075</v>
      </c>
      <c r="L240" s="228">
        <f>IF(L$111=0,0,L$111/CHI!L$12*1000)</f>
        <v>3.4469019000990384</v>
      </c>
      <c r="M240" s="228">
        <f>IF(M$111=0,0,M$111/CHI!M$12*1000)</f>
        <v>3.3523768369312443</v>
      </c>
      <c r="N240" s="228">
        <f>IF(N$111=0,0,N$111/CHI!N$12*1000)</f>
        <v>3.2972696988527663</v>
      </c>
      <c r="O240" s="228">
        <f>IF(O$111=0,0,O$111/CHI!O$12*1000)</f>
        <v>3.264838403174577</v>
      </c>
      <c r="P240" s="228">
        <f>IF(P$111=0,0,P$111/CHI!P$12*1000)</f>
        <v>3.0449970456418565</v>
      </c>
      <c r="Q240" s="228">
        <f>IF(Q$111=0,0,Q$111/CHI!Q$12*1000)</f>
        <v>2.9900210042294377</v>
      </c>
    </row>
    <row r="241" spans="1:17" x14ac:dyDescent="0.25">
      <c r="A241" s="76" t="s">
        <v>80</v>
      </c>
      <c r="B241" s="228">
        <f>IF(B$112=0,0,B$112/CHI!B$12*1000)</f>
        <v>33.414714993693956</v>
      </c>
      <c r="C241" s="228">
        <f>IF(C$112=0,0,C$112/CHI!C$12*1000)</f>
        <v>33.284326648261271</v>
      </c>
      <c r="D241" s="228">
        <f>IF(D$112=0,0,D$112/CHI!D$12*1000)</f>
        <v>32.545359954764429</v>
      </c>
      <c r="E241" s="228">
        <f>IF(E$112=0,0,E$112/CHI!E$12*1000)</f>
        <v>32.511336886932021</v>
      </c>
      <c r="F241" s="228">
        <f>IF(F$112=0,0,F$112/CHI!F$12*1000)</f>
        <v>31.820014626640607</v>
      </c>
      <c r="G241" s="228">
        <f>IF(G$112=0,0,G$112/CHI!G$12*1000)</f>
        <v>30.062362579384107</v>
      </c>
      <c r="H241" s="228">
        <f>IF(H$112=0,0,H$112/CHI!H$12*1000)</f>
        <v>30.496865367317191</v>
      </c>
      <c r="I241" s="228">
        <f>IF(I$112=0,0,I$112/CHI!I$12*1000)</f>
        <v>30.442723163547672</v>
      </c>
      <c r="J241" s="228">
        <f>IF(J$112=0,0,J$112/CHI!J$12*1000)</f>
        <v>28.416807332656838</v>
      </c>
      <c r="K241" s="228">
        <f>IF(K$112=0,0,K$112/CHI!K$12*1000)</f>
        <v>28.206628714453373</v>
      </c>
      <c r="L241" s="228">
        <f>IF(L$112=0,0,L$112/CHI!L$12*1000)</f>
        <v>28.056042543624532</v>
      </c>
      <c r="M241" s="228">
        <f>IF(M$112=0,0,M$112/CHI!M$12*1000)</f>
        <v>27.286656216268298</v>
      </c>
      <c r="N241" s="228">
        <f>IF(N$112=0,0,N$112/CHI!N$12*1000)</f>
        <v>26.838111913239903</v>
      </c>
      <c r="O241" s="228">
        <f>IF(O$112=0,0,O$112/CHI!O$12*1000)</f>
        <v>26.574137527642794</v>
      </c>
      <c r="P241" s="228">
        <f>IF(P$112=0,0,P$112/CHI!P$12*1000)</f>
        <v>24.784739784814967</v>
      </c>
      <c r="Q241" s="228">
        <f>IF(Q$112=0,0,Q$112/CHI!Q$12*1000)</f>
        <v>24.337262542511503</v>
      </c>
    </row>
    <row r="242" spans="1:17" x14ac:dyDescent="0.25">
      <c r="A242" s="129" t="s">
        <v>79</v>
      </c>
      <c r="B242" s="227">
        <f>IF(B$113=0,0,B$113/CHI!B$12*1000)</f>
        <v>9.8485475770887518</v>
      </c>
      <c r="C242" s="227">
        <f>IF(C$113=0,0,C$113/CHI!C$12*1000)</f>
        <v>9.8101173279085891</v>
      </c>
      <c r="D242" s="227">
        <f>IF(D$113=0,0,D$113/CHI!D$12*1000)</f>
        <v>9.5923166182463593</v>
      </c>
      <c r="E242" s="227">
        <f>IF(E$113=0,0,E$113/CHI!E$12*1000)</f>
        <v>9.5822887666747025</v>
      </c>
      <c r="F242" s="227">
        <f>IF(F$113=0,0,F$113/CHI!F$12*1000)</f>
        <v>9.3785306267993391</v>
      </c>
      <c r="G242" s="227">
        <f>IF(G$113=0,0,G$113/CHI!G$12*1000)</f>
        <v>8.8604858128711079</v>
      </c>
      <c r="H242" s="227">
        <f>IF(H$113=0,0,H$113/CHI!H$12*1000)</f>
        <v>8.9885497924724387</v>
      </c>
      <c r="I242" s="227">
        <f>IF(I$113=0,0,I$113/CHI!I$12*1000)</f>
        <v>8.9725920903087921</v>
      </c>
      <c r="J242" s="227">
        <f>IF(J$113=0,0,J$113/CHI!J$12*1000)</f>
        <v>8.375480055940967</v>
      </c>
      <c r="K242" s="227">
        <f>IF(K$113=0,0,K$113/CHI!K$12*1000)</f>
        <v>8.3135326737336275</v>
      </c>
      <c r="L242" s="227">
        <f>IF(L$113=0,0,L$113/CHI!L$12*1000)</f>
        <v>8.2691493812788117</v>
      </c>
      <c r="M242" s="227">
        <f>IF(M$113=0,0,M$113/CHI!M$12*1000)</f>
        <v>8.0423828847948684</v>
      </c>
      <c r="N242" s="227">
        <f>IF(N$113=0,0,N$113/CHI!N$12*1000)</f>
        <v>7.9101803533759734</v>
      </c>
      <c r="O242" s="227">
        <f>IF(O$113=0,0,O$113/CHI!O$12*1000)</f>
        <v>7.832377376568405</v>
      </c>
      <c r="P242" s="227">
        <f>IF(P$113=0,0,P$113/CHI!P$12*1000)</f>
        <v>7.304975936577045</v>
      </c>
      <c r="Q242" s="227">
        <f>IF(Q$113=0,0,Q$113/CHI!Q$12*1000)</f>
        <v>7.1730879072665488</v>
      </c>
    </row>
    <row r="243" spans="1:17" x14ac:dyDescent="0.25">
      <c r="A243" s="127" t="s">
        <v>182</v>
      </c>
      <c r="B243" s="226">
        <f>IF(B$118=0,0,B$118/CHI!B$12*1000)</f>
        <v>63.746188996430654</v>
      </c>
      <c r="C243" s="226">
        <f>IF(C$118=0,0,C$118/CHI!C$12*1000)</f>
        <v>63.497443492766998</v>
      </c>
      <c r="D243" s="226">
        <f>IF(D$118=0,0,D$118/CHI!D$12*1000)</f>
        <v>62.087696005331978</v>
      </c>
      <c r="E243" s="226">
        <f>IF(E$118=0,0,E$118/CHI!E$12*1000)</f>
        <v>62.02278924456229</v>
      </c>
      <c r="F243" s="226">
        <f>IF(F$118=0,0,F$118/CHI!F$12*1000)</f>
        <v>60.703934378665849</v>
      </c>
      <c r="G243" s="226">
        <f>IF(G$118=0,0,G$118/CHI!G$12*1000)</f>
        <v>57.350812270172007</v>
      </c>
      <c r="H243" s="226">
        <f>IF(H$118=0,0,H$118/CHI!H$12*1000)</f>
        <v>58.179725425477542</v>
      </c>
      <c r="I243" s="226">
        <f>IF(I$118=0,0,I$118/CHI!I$12*1000)</f>
        <v>58.076436824786917</v>
      </c>
      <c r="J243" s="226">
        <f>IF(J$118=0,0,J$118/CHI!J$12*1000)</f>
        <v>54.211540372095328</v>
      </c>
      <c r="K243" s="226">
        <f>IF(K$118=0,0,K$118/CHI!K$12*1000)</f>
        <v>53.810576727140251</v>
      </c>
      <c r="L243" s="226">
        <f>IF(L$118=0,0,L$118/CHI!L$12*1000)</f>
        <v>53.523299265467578</v>
      </c>
      <c r="M243" s="226">
        <f>IF(M$118=0,0,M$118/CHI!M$12*1000)</f>
        <v>52.055519389320914</v>
      </c>
      <c r="N243" s="226">
        <f>IF(N$118=0,0,N$118/CHI!N$12*1000)</f>
        <v>51.199818841837079</v>
      </c>
      <c r="O243" s="226">
        <f>IF(O$118=0,0,O$118/CHI!O$12*1000)</f>
        <v>50.696227502582325</v>
      </c>
      <c r="P243" s="226">
        <f>IF(P$118=0,0,P$118/CHI!P$12*1000)</f>
        <v>47.282543240256118</v>
      </c>
      <c r="Q243" s="226">
        <f>IF(Q$118=0,0,Q$118/CHI!Q$12*1000)</f>
        <v>46.428878354445729</v>
      </c>
    </row>
    <row r="244" spans="1:17" x14ac:dyDescent="0.25">
      <c r="A244" s="127" t="s">
        <v>181</v>
      </c>
      <c r="B244" s="226">
        <f>IF(B$131=0,0,B$131/CHI!B$12*1000)</f>
        <v>210.17072061112066</v>
      </c>
      <c r="C244" s="226">
        <f>IF(C$131=0,0,C$131/CHI!C$12*1000)</f>
        <v>209.3506084981174</v>
      </c>
      <c r="D244" s="226">
        <f>IF(D$131=0,0,D$131/CHI!D$12*1000)</f>
        <v>204.70268130468898</v>
      </c>
      <c r="E244" s="226">
        <f>IF(E$131=0,0,E$131/CHI!E$12*1000)</f>
        <v>204.48868418739841</v>
      </c>
      <c r="F244" s="226">
        <f>IF(F$131=0,0,F$131/CHI!F$12*1000)</f>
        <v>200.14042930486011</v>
      </c>
      <c r="G244" s="226">
        <f>IF(G$131=0,0,G$131/CHI!G$12*1000)</f>
        <v>189.08521014691655</v>
      </c>
      <c r="H244" s="226">
        <f>IF(H$131=0,0,H$131/CHI!H$12*1000)</f>
        <v>191.81813077977759</v>
      </c>
      <c r="I244" s="226">
        <f>IF(I$131=0,0,I$131/CHI!I$12*1000)</f>
        <v>191.47758901595105</v>
      </c>
      <c r="J244" s="226">
        <f>IF(J$131=0,0,J$131/CHI!J$12*1000)</f>
        <v>178.73505357442002</v>
      </c>
      <c r="K244" s="226">
        <f>IF(K$131=0,0,K$131/CHI!K$12*1000)</f>
        <v>177.41307935877253</v>
      </c>
      <c r="L244" s="226">
        <f>IF(L$131=0,0,L$131/CHI!L$12*1000)</f>
        <v>176.46592766099087</v>
      </c>
      <c r="M244" s="226">
        <f>IF(M$131=0,0,M$131/CHI!M$12*1000)</f>
        <v>171.62666810485462</v>
      </c>
      <c r="N244" s="226">
        <f>IF(N$131=0,0,N$131/CHI!N$12*1000)</f>
        <v>168.80542963517794</v>
      </c>
      <c r="O244" s="226">
        <f>IF(O$131=0,0,O$131/CHI!O$12*1000)</f>
        <v>167.14509265925906</v>
      </c>
      <c r="P244" s="226">
        <f>IF(P$131=0,0,P$131/CHI!P$12*1000)</f>
        <v>155.8902005214386</v>
      </c>
      <c r="Q244" s="226">
        <f>IF(Q$131=0,0,Q$131/CHI!Q$12*1000)</f>
        <v>153.07567361346577</v>
      </c>
    </row>
    <row r="245" spans="1:17" x14ac:dyDescent="0.25">
      <c r="A245" s="127" t="s">
        <v>180</v>
      </c>
      <c r="B245" s="225">
        <f>IF(B$139=0,0,B$139/CHI!B$12*1000)</f>
        <v>59.370848603184832</v>
      </c>
      <c r="C245" s="225">
        <f>IF(C$139=0,0,C$139/CHI!C$12*1000)</f>
        <v>59.139176218196226</v>
      </c>
      <c r="D245" s="225">
        <f>IF(D$139=0,0,D$139/CHI!D$12*1000)</f>
        <v>57.826189419096565</v>
      </c>
      <c r="E245" s="225">
        <f>IF(E$139=0,0,E$139/CHI!E$12*1000)</f>
        <v>57.765737656761473</v>
      </c>
      <c r="F245" s="225">
        <f>IF(F$139=0,0,F$139/CHI!F$12*1000)</f>
        <v>56.537404892004425</v>
      </c>
      <c r="G245" s="225">
        <f>IF(G$139=0,0,G$139/CHI!G$12*1000)</f>
        <v>53.414430668988103</v>
      </c>
      <c r="H245" s="225">
        <f>IF(H$139=0,0,H$139/CHI!H$12*1000)</f>
        <v>54.186449800227294</v>
      </c>
      <c r="I245" s="225">
        <f>IF(I$139=0,0,I$139/CHI!I$12*1000)</f>
        <v>54.090250608235095</v>
      </c>
      <c r="J245" s="225">
        <f>IF(J$139=0,0,J$139/CHI!J$12*1000)</f>
        <v>50.490628642244516</v>
      </c>
      <c r="K245" s="225">
        <f>IF(K$139=0,0,K$139/CHI!K$12*1000)</f>
        <v>50.117185896336338</v>
      </c>
      <c r="L245" s="225">
        <f>IF(L$139=0,0,L$139/CHI!L$12*1000)</f>
        <v>49.849626267241803</v>
      </c>
      <c r="M245" s="225">
        <f>IF(M$139=0,0,M$139/CHI!M$12*1000)</f>
        <v>48.4825902423214</v>
      </c>
      <c r="N245" s="225">
        <f>IF(N$139=0,0,N$139/CHI!N$12*1000)</f>
        <v>47.68562232229138</v>
      </c>
      <c r="O245" s="225">
        <f>IF(O$139=0,0,O$139/CHI!O$12*1000)</f>
        <v>47.216595928220322</v>
      </c>
      <c r="P245" s="225">
        <f>IF(P$139=0,0,P$139/CHI!P$12*1000)</f>
        <v>44.037216349482016</v>
      </c>
      <c r="Q245" s="225">
        <f>IF(Q$139=0,0,Q$139/CHI!Q$12*1000)</f>
        <v>43.24214436963171</v>
      </c>
    </row>
    <row r="246" spans="1:17" x14ac:dyDescent="0.25">
      <c r="A246" s="72" t="s">
        <v>179</v>
      </c>
      <c r="B246" s="224">
        <f>IF(B$153=0,0,B$153/CHI!B$12*1000)</f>
        <v>118.74169720636966</v>
      </c>
      <c r="C246" s="224">
        <f>IF(C$153=0,0,C$153/CHI!C$12*1000)</f>
        <v>118.27835243639245</v>
      </c>
      <c r="D246" s="224">
        <f>IF(D$153=0,0,D$153/CHI!D$12*1000)</f>
        <v>115.65237883819313</v>
      </c>
      <c r="E246" s="224">
        <f>IF(E$153=0,0,E$153/CHI!E$12*1000)</f>
        <v>115.53147531352293</v>
      </c>
      <c r="F246" s="224">
        <f>IF(F$153=0,0,F$153/CHI!F$12*1000)</f>
        <v>113.07480978400885</v>
      </c>
      <c r="G246" s="224">
        <f>IF(G$153=0,0,G$153/CHI!G$12*1000)</f>
        <v>106.82886133797621</v>
      </c>
      <c r="H246" s="224">
        <f>IF(H$153=0,0,H$153/CHI!H$12*1000)</f>
        <v>108.37289960045459</v>
      </c>
      <c r="I246" s="224">
        <f>IF(I$153=0,0,I$153/CHI!I$12*1000)</f>
        <v>108.18050121647019</v>
      </c>
      <c r="J246" s="224">
        <f>IF(J$153=0,0,J$153/CHI!J$12*1000)</f>
        <v>100.98125728448903</v>
      </c>
      <c r="K246" s="224">
        <f>IF(K$153=0,0,K$153/CHI!K$12*1000)</f>
        <v>100.23437179267268</v>
      </c>
      <c r="L246" s="224">
        <f>IF(L$153=0,0,L$153/CHI!L$12*1000)</f>
        <v>99.699252534483605</v>
      </c>
      <c r="M246" s="224">
        <f>IF(M$153=0,0,M$153/CHI!M$12*1000)</f>
        <v>96.965180484642801</v>
      </c>
      <c r="N246" s="224">
        <f>IF(N$153=0,0,N$153/CHI!N$12*1000)</f>
        <v>95.371244644582774</v>
      </c>
      <c r="O246" s="224">
        <f>IF(O$153=0,0,O$153/CHI!O$12*1000)</f>
        <v>94.433191856440644</v>
      </c>
      <c r="P246" s="224">
        <f>IF(P$153=0,0,P$153/CHI!P$12*1000)</f>
        <v>88.074432698964017</v>
      </c>
      <c r="Q246" s="224">
        <f>IF(Q$153=0,0,Q$153/CHI!Q$12*1000)</f>
        <v>86.484288739263434</v>
      </c>
    </row>
  </sheetData>
  <pageMargins left="0.39370078740157483" right="0.39370078740157483" top="0.39370078740157483" bottom="0.39370078740157483" header="0.31496062992125984" footer="0.31496062992125984"/>
  <pageSetup paperSize="9" scale="2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4" tint="0.39997558519241921"/>
    <pageSetUpPr fitToPage="1"/>
  </sheetPr>
  <dimension ref="A1:Q25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80" t="s">
        <v>130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41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232" t="s">
        <v>185</v>
      </c>
      <c r="B15" s="246">
        <v>0</v>
      </c>
      <c r="C15" s="246">
        <v>0</v>
      </c>
      <c r="D15" s="246">
        <v>0</v>
      </c>
      <c r="E15" s="246">
        <v>0</v>
      </c>
      <c r="F15" s="246">
        <v>0</v>
      </c>
      <c r="G15" s="246">
        <v>0</v>
      </c>
      <c r="H15" s="246">
        <v>0</v>
      </c>
      <c r="I15" s="246">
        <v>0</v>
      </c>
      <c r="J15" s="246">
        <v>0</v>
      </c>
      <c r="K15" s="246">
        <v>0</v>
      </c>
      <c r="L15" s="246">
        <v>0</v>
      </c>
      <c r="M15" s="246">
        <v>0</v>
      </c>
      <c r="N15" s="246">
        <v>0</v>
      </c>
      <c r="O15" s="246">
        <v>0</v>
      </c>
      <c r="P15" s="246">
        <v>0</v>
      </c>
      <c r="Q15" s="246">
        <v>0</v>
      </c>
    </row>
    <row r="16" spans="1:17" x14ac:dyDescent="0.25">
      <c r="A16" s="245" t="s">
        <v>33</v>
      </c>
      <c r="B16" s="244">
        <v>0</v>
      </c>
      <c r="C16" s="244">
        <v>0</v>
      </c>
      <c r="D16" s="244">
        <v>0</v>
      </c>
      <c r="E16" s="244">
        <v>0</v>
      </c>
      <c r="F16" s="244">
        <v>0</v>
      </c>
      <c r="G16" s="244">
        <v>0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4">
        <v>0</v>
      </c>
      <c r="O16" s="244">
        <v>0</v>
      </c>
      <c r="P16" s="244">
        <v>0</v>
      </c>
      <c r="Q16" s="244">
        <v>0</v>
      </c>
    </row>
    <row r="17" spans="1:17" x14ac:dyDescent="0.25">
      <c r="A17" s="245" t="s">
        <v>31</v>
      </c>
      <c r="B17" s="244">
        <v>0</v>
      </c>
      <c r="C17" s="244">
        <v>0</v>
      </c>
      <c r="D17" s="244">
        <v>0</v>
      </c>
      <c r="E17" s="244">
        <v>0</v>
      </c>
      <c r="F17" s="244">
        <v>0</v>
      </c>
      <c r="G17" s="244">
        <v>0</v>
      </c>
      <c r="H17" s="244">
        <v>0</v>
      </c>
      <c r="I17" s="244">
        <v>0</v>
      </c>
      <c r="J17" s="244">
        <v>0</v>
      </c>
      <c r="K17" s="244">
        <v>0</v>
      </c>
      <c r="L17" s="244">
        <v>0</v>
      </c>
      <c r="M17" s="244">
        <v>0</v>
      </c>
      <c r="N17" s="244">
        <v>0</v>
      </c>
      <c r="O17" s="244">
        <v>0</v>
      </c>
      <c r="P17" s="244">
        <v>0</v>
      </c>
      <c r="Q17" s="244">
        <v>0</v>
      </c>
    </row>
    <row r="18" spans="1:17" x14ac:dyDescent="0.25">
      <c r="A18" s="245" t="s">
        <v>30</v>
      </c>
      <c r="B18" s="244">
        <v>0</v>
      </c>
      <c r="C18" s="244">
        <v>0</v>
      </c>
      <c r="D18" s="244">
        <v>0</v>
      </c>
      <c r="E18" s="244">
        <v>0</v>
      </c>
      <c r="F18" s="244">
        <v>0</v>
      </c>
      <c r="G18" s="244">
        <v>0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4">
        <v>0</v>
      </c>
      <c r="O18" s="244">
        <v>0</v>
      </c>
      <c r="P18" s="244">
        <v>0</v>
      </c>
      <c r="Q18" s="244">
        <v>0</v>
      </c>
    </row>
    <row r="19" spans="1:17" x14ac:dyDescent="0.25">
      <c r="A19" s="245" t="s">
        <v>68</v>
      </c>
      <c r="B19" s="244">
        <v>0</v>
      </c>
      <c r="C19" s="244">
        <v>0</v>
      </c>
      <c r="D19" s="244">
        <v>0</v>
      </c>
      <c r="E19" s="244">
        <v>0</v>
      </c>
      <c r="F19" s="244">
        <v>0</v>
      </c>
      <c r="G19" s="244">
        <v>0</v>
      </c>
      <c r="H19" s="244">
        <v>0</v>
      </c>
      <c r="I19" s="244">
        <v>0</v>
      </c>
      <c r="J19" s="244">
        <v>0</v>
      </c>
      <c r="K19" s="244">
        <v>0</v>
      </c>
      <c r="L19" s="244">
        <v>0</v>
      </c>
      <c r="M19" s="244">
        <v>0</v>
      </c>
      <c r="N19" s="244">
        <v>0</v>
      </c>
      <c r="O19" s="244">
        <v>0</v>
      </c>
      <c r="P19" s="244">
        <v>0</v>
      </c>
      <c r="Q19" s="244">
        <v>0</v>
      </c>
    </row>
    <row r="20" spans="1:17" x14ac:dyDescent="0.25">
      <c r="A20" s="245" t="s">
        <v>29</v>
      </c>
      <c r="B20" s="244">
        <v>0</v>
      </c>
      <c r="C20" s="244">
        <v>0</v>
      </c>
      <c r="D20" s="244">
        <v>0</v>
      </c>
      <c r="E20" s="244">
        <v>0</v>
      </c>
      <c r="F20" s="244">
        <v>0</v>
      </c>
      <c r="G20" s="244">
        <v>0</v>
      </c>
      <c r="H20" s="244">
        <v>0</v>
      </c>
      <c r="I20" s="244">
        <v>0</v>
      </c>
      <c r="J20" s="244">
        <v>0</v>
      </c>
      <c r="K20" s="244">
        <v>0</v>
      </c>
      <c r="L20" s="244">
        <v>0</v>
      </c>
      <c r="M20" s="244">
        <v>0</v>
      </c>
      <c r="N20" s="244">
        <v>0</v>
      </c>
      <c r="O20" s="244">
        <v>0</v>
      </c>
      <c r="P20" s="244">
        <v>0</v>
      </c>
      <c r="Q20" s="244">
        <v>0</v>
      </c>
    </row>
    <row r="21" spans="1:17" x14ac:dyDescent="0.25">
      <c r="A21" s="245" t="s">
        <v>28</v>
      </c>
      <c r="B21" s="244">
        <v>0</v>
      </c>
      <c r="C21" s="244">
        <v>0</v>
      </c>
      <c r="D21" s="244">
        <v>0</v>
      </c>
      <c r="E21" s="244">
        <v>0</v>
      </c>
      <c r="F21" s="244">
        <v>0</v>
      </c>
      <c r="G21" s="244">
        <v>0</v>
      </c>
      <c r="H21" s="244">
        <v>0</v>
      </c>
      <c r="I21" s="244">
        <v>0</v>
      </c>
      <c r="J21" s="244">
        <v>0</v>
      </c>
      <c r="K21" s="244">
        <v>0</v>
      </c>
      <c r="L21" s="244">
        <v>0</v>
      </c>
      <c r="M21" s="244">
        <v>0</v>
      </c>
      <c r="N21" s="244">
        <v>0</v>
      </c>
      <c r="O21" s="244">
        <v>0</v>
      </c>
      <c r="P21" s="244">
        <v>0</v>
      </c>
      <c r="Q21" s="244">
        <v>0</v>
      </c>
    </row>
    <row r="22" spans="1:17" x14ac:dyDescent="0.25">
      <c r="A22" s="245" t="s">
        <v>67</v>
      </c>
      <c r="B22" s="244">
        <v>0</v>
      </c>
      <c r="C22" s="244">
        <v>0</v>
      </c>
      <c r="D22" s="244">
        <v>0</v>
      </c>
      <c r="E22" s="244">
        <v>0</v>
      </c>
      <c r="F22" s="244">
        <v>0</v>
      </c>
      <c r="G22" s="244">
        <v>0</v>
      </c>
      <c r="H22" s="244">
        <v>0</v>
      </c>
      <c r="I22" s="244">
        <v>0</v>
      </c>
      <c r="J22" s="244">
        <v>0</v>
      </c>
      <c r="K22" s="244">
        <v>0</v>
      </c>
      <c r="L22" s="244">
        <v>0</v>
      </c>
      <c r="M22" s="244">
        <v>0</v>
      </c>
      <c r="N22" s="244">
        <v>0</v>
      </c>
      <c r="O22" s="244">
        <v>0</v>
      </c>
      <c r="P22" s="244">
        <v>0</v>
      </c>
      <c r="Q22" s="244">
        <v>0</v>
      </c>
    </row>
    <row r="23" spans="1:17" x14ac:dyDescent="0.25">
      <c r="A23" s="245" t="s">
        <v>66</v>
      </c>
      <c r="B23" s="244">
        <v>0</v>
      </c>
      <c r="C23" s="244">
        <v>0</v>
      </c>
      <c r="D23" s="244">
        <v>0</v>
      </c>
      <c r="E23" s="244">
        <v>0</v>
      </c>
      <c r="F23" s="244">
        <v>0</v>
      </c>
      <c r="G23" s="244">
        <v>0</v>
      </c>
      <c r="H23" s="244">
        <v>0</v>
      </c>
      <c r="I23" s="244">
        <v>0</v>
      </c>
      <c r="J23" s="244">
        <v>0</v>
      </c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</row>
    <row r="24" spans="1:17" x14ac:dyDescent="0.25">
      <c r="A24" s="156" t="s">
        <v>184</v>
      </c>
      <c r="B24" s="206">
        <v>0</v>
      </c>
      <c r="C24" s="206">
        <v>0</v>
      </c>
      <c r="D24" s="206">
        <v>0</v>
      </c>
      <c r="E24" s="206">
        <v>0</v>
      </c>
      <c r="F24" s="206">
        <v>0</v>
      </c>
      <c r="G24" s="206">
        <v>0</v>
      </c>
      <c r="H24" s="206">
        <v>0</v>
      </c>
      <c r="I24" s="206">
        <v>0</v>
      </c>
      <c r="J24" s="206">
        <v>0</v>
      </c>
      <c r="K24" s="206">
        <v>0</v>
      </c>
      <c r="L24" s="206">
        <v>0</v>
      </c>
      <c r="M24" s="206">
        <v>0</v>
      </c>
      <c r="N24" s="206">
        <v>0</v>
      </c>
      <c r="O24" s="206">
        <v>0</v>
      </c>
      <c r="P24" s="206">
        <v>0</v>
      </c>
      <c r="Q24" s="206">
        <v>0</v>
      </c>
    </row>
    <row r="25" spans="1:17" x14ac:dyDescent="0.25">
      <c r="A25" s="88" t="s">
        <v>33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88" t="s">
        <v>31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</row>
    <row r="27" spans="1:17" x14ac:dyDescent="0.25">
      <c r="A27" s="88" t="s">
        <v>30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88" t="s">
        <v>125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88" t="s">
        <v>29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88" t="s">
        <v>28</v>
      </c>
      <c r="B30" s="87">
        <v>0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</row>
    <row r="31" spans="1:17" x14ac:dyDescent="0.25">
      <c r="A31" s="88" t="s">
        <v>26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88" t="s">
        <v>25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88" t="s">
        <v>86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88" t="s">
        <v>22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6" t="s">
        <v>181</v>
      </c>
      <c r="B35" s="204">
        <v>0</v>
      </c>
      <c r="C35" s="204">
        <v>0</v>
      </c>
      <c r="D35" s="204">
        <v>0</v>
      </c>
      <c r="E35" s="204">
        <v>0</v>
      </c>
      <c r="F35" s="204">
        <v>0</v>
      </c>
      <c r="G35" s="204">
        <v>0</v>
      </c>
      <c r="H35" s="204">
        <v>0</v>
      </c>
      <c r="I35" s="204">
        <v>0</v>
      </c>
      <c r="J35" s="204">
        <v>0</v>
      </c>
      <c r="K35" s="204">
        <v>0</v>
      </c>
      <c r="L35" s="204">
        <v>0</v>
      </c>
      <c r="M35" s="204">
        <v>0</v>
      </c>
      <c r="N35" s="204">
        <v>0</v>
      </c>
      <c r="O35" s="204">
        <v>0</v>
      </c>
      <c r="P35" s="204">
        <v>0</v>
      </c>
      <c r="Q35" s="204">
        <v>0</v>
      </c>
    </row>
    <row r="36" spans="1:17" x14ac:dyDescent="0.25">
      <c r="A36" s="152" t="s">
        <v>190</v>
      </c>
      <c r="B36" s="151">
        <v>0</v>
      </c>
      <c r="C36" s="151">
        <v>0</v>
      </c>
      <c r="D36" s="151">
        <v>0</v>
      </c>
      <c r="E36" s="151">
        <v>0</v>
      </c>
      <c r="F36" s="151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0</v>
      </c>
      <c r="M36" s="151">
        <v>0</v>
      </c>
      <c r="N36" s="151">
        <v>0</v>
      </c>
      <c r="O36" s="151">
        <v>0</v>
      </c>
      <c r="P36" s="151">
        <v>0</v>
      </c>
      <c r="Q36" s="151">
        <v>0</v>
      </c>
    </row>
    <row r="37" spans="1:17" x14ac:dyDescent="0.25">
      <c r="A37" s="154" t="s">
        <v>33</v>
      </c>
      <c r="B37" s="83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</row>
    <row r="38" spans="1:17" x14ac:dyDescent="0.25">
      <c r="A38" s="154" t="s">
        <v>30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</row>
    <row r="39" spans="1:17" x14ac:dyDescent="0.25">
      <c r="A39" s="154" t="s">
        <v>125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</row>
    <row r="40" spans="1:17" x14ac:dyDescent="0.25">
      <c r="A40" s="154" t="s">
        <v>29</v>
      </c>
      <c r="B40" s="208">
        <v>0</v>
      </c>
      <c r="C40" s="208">
        <v>0</v>
      </c>
      <c r="D40" s="208">
        <v>0</v>
      </c>
      <c r="E40" s="208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</row>
    <row r="41" spans="1:17" x14ac:dyDescent="0.25">
      <c r="A41" s="154" t="s">
        <v>26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</row>
    <row r="42" spans="1:17" x14ac:dyDescent="0.25">
      <c r="A42" s="152" t="s">
        <v>189</v>
      </c>
      <c r="B42" s="151">
        <v>0</v>
      </c>
      <c r="C42" s="151">
        <v>0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v>0</v>
      </c>
      <c r="Q42" s="151">
        <v>0</v>
      </c>
    </row>
    <row r="43" spans="1:17" x14ac:dyDescent="0.25">
      <c r="A43" s="156" t="s">
        <v>180</v>
      </c>
      <c r="B43" s="155">
        <v>0</v>
      </c>
      <c r="C43" s="155">
        <v>0</v>
      </c>
      <c r="D43" s="155">
        <v>0</v>
      </c>
      <c r="E43" s="155">
        <v>0</v>
      </c>
      <c r="F43" s="155">
        <v>0</v>
      </c>
      <c r="G43" s="155">
        <v>0</v>
      </c>
      <c r="H43" s="155">
        <v>0</v>
      </c>
      <c r="I43" s="155">
        <v>0</v>
      </c>
      <c r="J43" s="155">
        <v>0</v>
      </c>
      <c r="K43" s="155">
        <v>0</v>
      </c>
      <c r="L43" s="155">
        <v>0</v>
      </c>
      <c r="M43" s="155">
        <v>0</v>
      </c>
      <c r="N43" s="155">
        <v>0</v>
      </c>
      <c r="O43" s="155">
        <v>0</v>
      </c>
      <c r="P43" s="155">
        <v>0</v>
      </c>
      <c r="Q43" s="155">
        <v>0</v>
      </c>
    </row>
    <row r="44" spans="1:17" x14ac:dyDescent="0.25">
      <c r="A44" s="152" t="s">
        <v>193</v>
      </c>
      <c r="B44" s="151">
        <v>0</v>
      </c>
      <c r="C44" s="151">
        <v>0</v>
      </c>
      <c r="D44" s="151">
        <v>0</v>
      </c>
      <c r="E44" s="151">
        <v>0</v>
      </c>
      <c r="F44" s="151">
        <v>0</v>
      </c>
      <c r="G44" s="151">
        <v>0</v>
      </c>
      <c r="H44" s="151">
        <v>0</v>
      </c>
      <c r="I44" s="151">
        <v>0</v>
      </c>
      <c r="J44" s="151">
        <v>0</v>
      </c>
      <c r="K44" s="151">
        <v>0</v>
      </c>
      <c r="L44" s="151">
        <v>0</v>
      </c>
      <c r="M44" s="151">
        <v>0</v>
      </c>
      <c r="N44" s="151">
        <v>0</v>
      </c>
      <c r="O44" s="151">
        <v>0</v>
      </c>
      <c r="P44" s="151">
        <v>0</v>
      </c>
      <c r="Q44" s="151">
        <v>0</v>
      </c>
    </row>
    <row r="45" spans="1:17" x14ac:dyDescent="0.25">
      <c r="A45" s="152" t="s">
        <v>187</v>
      </c>
      <c r="B45" s="151">
        <v>0</v>
      </c>
      <c r="C45" s="151">
        <v>0</v>
      </c>
      <c r="D45" s="151">
        <v>0</v>
      </c>
      <c r="E45" s="151">
        <v>0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v>0</v>
      </c>
      <c r="Q45" s="151">
        <v>0</v>
      </c>
    </row>
    <row r="46" spans="1:17" x14ac:dyDescent="0.25">
      <c r="A46" s="150" t="s">
        <v>33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31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30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125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29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28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26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25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86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22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2" t="s">
        <v>186</v>
      </c>
      <c r="B56" s="151">
        <v>0</v>
      </c>
      <c r="C56" s="151">
        <v>0</v>
      </c>
      <c r="D56" s="151">
        <v>0</v>
      </c>
      <c r="E56" s="151">
        <v>0</v>
      </c>
      <c r="F56" s="151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1">
        <v>0</v>
      </c>
      <c r="P56" s="151">
        <v>0</v>
      </c>
      <c r="Q56" s="151">
        <v>0</v>
      </c>
    </row>
    <row r="57" spans="1:17" x14ac:dyDescent="0.25">
      <c r="A57" s="243" t="s">
        <v>179</v>
      </c>
      <c r="B57" s="242">
        <v>0</v>
      </c>
      <c r="C57" s="242">
        <v>0</v>
      </c>
      <c r="D57" s="242">
        <v>0</v>
      </c>
      <c r="E57" s="242">
        <v>0</v>
      </c>
      <c r="F57" s="242">
        <v>0</v>
      </c>
      <c r="G57" s="242">
        <v>0</v>
      </c>
      <c r="H57" s="242">
        <v>0</v>
      </c>
      <c r="I57" s="242">
        <v>0</v>
      </c>
      <c r="J57" s="242">
        <v>0</v>
      </c>
      <c r="K57" s="242">
        <v>0</v>
      </c>
      <c r="L57" s="242">
        <v>0</v>
      </c>
      <c r="M57" s="242">
        <v>0</v>
      </c>
      <c r="N57" s="242">
        <v>0</v>
      </c>
      <c r="O57" s="242">
        <v>0</v>
      </c>
      <c r="P57" s="242">
        <v>0</v>
      </c>
      <c r="Q57" s="242">
        <v>0</v>
      </c>
    </row>
    <row r="58" spans="1:17" hidden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1:17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ht="12.75" x14ac:dyDescent="0.25">
      <c r="A60" s="97" t="s">
        <v>40</v>
      </c>
      <c r="B60" s="96">
        <v>0.48273776234768673</v>
      </c>
      <c r="C60" s="96">
        <v>0.54617541498831679</v>
      </c>
      <c r="D60" s="96">
        <v>0.54958951446402105</v>
      </c>
      <c r="E60" s="96">
        <v>0.58557396463337719</v>
      </c>
      <c r="F60" s="96">
        <v>0.62452407656157216</v>
      </c>
      <c r="G60" s="96">
        <v>0.66680008546977654</v>
      </c>
      <c r="H60" s="96">
        <v>0.69503158175900082</v>
      </c>
      <c r="I60" s="96">
        <v>0.76882848138068938</v>
      </c>
      <c r="J60" s="96">
        <v>0.77096541396706675</v>
      </c>
      <c r="K60" s="96">
        <v>0.80704663418390321</v>
      </c>
      <c r="L60" s="96">
        <v>0.86651996611608983</v>
      </c>
      <c r="M60" s="96">
        <v>0.80404578126750748</v>
      </c>
      <c r="N60" s="96">
        <v>1.0477451566051119</v>
      </c>
      <c r="O60" s="96">
        <v>0.84148071742258423</v>
      </c>
      <c r="P60" s="96">
        <v>1.0680317979628842</v>
      </c>
      <c r="Q60" s="96">
        <v>1.1440337219916217</v>
      </c>
    </row>
    <row r="61" spans="1:17" x14ac:dyDescent="0.25">
      <c r="A61" s="132" t="s">
        <v>83</v>
      </c>
      <c r="B61" s="160">
        <v>2.769133443520777E-3</v>
      </c>
      <c r="C61" s="160">
        <v>3.1330314834240661E-3</v>
      </c>
      <c r="D61" s="160">
        <v>3.1526158163167361E-3</v>
      </c>
      <c r="E61" s="160">
        <v>3.3590337769214048E-3</v>
      </c>
      <c r="F61" s="160">
        <v>3.5824636926684128E-3</v>
      </c>
      <c r="G61" s="160">
        <v>3.8249719844518373E-3</v>
      </c>
      <c r="H61" s="160">
        <v>3.9869165983451626E-3</v>
      </c>
      <c r="I61" s="160">
        <v>4.4102384900835184E-3</v>
      </c>
      <c r="J61" s="160">
        <v>4.4224965978037611E-3</v>
      </c>
      <c r="K61" s="160">
        <v>4.6294696613974843E-3</v>
      </c>
      <c r="L61" s="160">
        <v>4.9706271288599427E-3</v>
      </c>
      <c r="M61" s="160">
        <v>4.6122558388668718E-3</v>
      </c>
      <c r="N61" s="160">
        <v>6.703768260081921E-3</v>
      </c>
      <c r="O61" s="160">
        <v>4.8269942367062078E-3</v>
      </c>
      <c r="P61" s="160">
        <v>6.7679399792842255E-3</v>
      </c>
      <c r="Q61" s="160">
        <v>7.6582469676563817E-3</v>
      </c>
    </row>
    <row r="62" spans="1:17" x14ac:dyDescent="0.25">
      <c r="A62" s="76" t="s">
        <v>82</v>
      </c>
      <c r="B62" s="159">
        <v>4.8377769418268867E-3</v>
      </c>
      <c r="C62" s="159">
        <v>5.4735200659942144E-3</v>
      </c>
      <c r="D62" s="159">
        <v>5.5077346085656122E-3</v>
      </c>
      <c r="E62" s="159">
        <v>5.868354300812199E-3</v>
      </c>
      <c r="F62" s="159">
        <v>6.2586944980476547E-3</v>
      </c>
      <c r="G62" s="159">
        <v>6.682365312806234E-3</v>
      </c>
      <c r="H62" s="159">
        <v>6.9652884492044861E-3</v>
      </c>
      <c r="I62" s="159">
        <v>7.7048472059751726E-3</v>
      </c>
      <c r="J62" s="159">
        <v>7.726262566444049E-3</v>
      </c>
      <c r="K62" s="159">
        <v>8.0878520438221815E-3</v>
      </c>
      <c r="L62" s="159">
        <v>8.6838665600180859E-3</v>
      </c>
      <c r="M62" s="159">
        <v>8.0577788691566024E-3</v>
      </c>
      <c r="N62" s="159">
        <v>1.1711727214828938E-2</v>
      </c>
      <c r="O62" s="159">
        <v>8.4329346681747772E-3</v>
      </c>
      <c r="P62" s="159">
        <v>1.1823837544578735E-2</v>
      </c>
      <c r="Q62" s="159">
        <v>1.3379236266721189E-2</v>
      </c>
    </row>
    <row r="63" spans="1:17" x14ac:dyDescent="0.25">
      <c r="A63" s="76" t="s">
        <v>81</v>
      </c>
      <c r="B63" s="159">
        <v>4.7410696102122077E-3</v>
      </c>
      <c r="C63" s="159">
        <v>5.3641042069153934E-3</v>
      </c>
      <c r="D63" s="159">
        <v>5.3976347995746124E-3</v>
      </c>
      <c r="E63" s="159">
        <v>5.7510456914601615E-3</v>
      </c>
      <c r="F63" s="159">
        <v>6.133582974392102E-3</v>
      </c>
      <c r="G63" s="159">
        <v>6.5487845946278688E-3</v>
      </c>
      <c r="H63" s="159">
        <v>6.8260520875555461E-3</v>
      </c>
      <c r="I63" s="159">
        <v>7.5508270387065063E-3</v>
      </c>
      <c r="J63" s="159">
        <v>7.5718143053646499E-3</v>
      </c>
      <c r="K63" s="159">
        <v>7.9261755963427726E-3</v>
      </c>
      <c r="L63" s="159">
        <v>8.5102757613484507E-3</v>
      </c>
      <c r="M63" s="159">
        <v>7.8967035854989372E-3</v>
      </c>
      <c r="N63" s="159">
        <v>1.1477609374927578E-2</v>
      </c>
      <c r="O63" s="159">
        <v>8.2643600068692605E-3</v>
      </c>
      <c r="P63" s="159">
        <v>1.1587478615233416E-2</v>
      </c>
      <c r="Q63" s="159">
        <v>1.3111784862087321E-2</v>
      </c>
    </row>
    <row r="64" spans="1:17" x14ac:dyDescent="0.25">
      <c r="A64" s="76" t="s">
        <v>80</v>
      </c>
      <c r="B64" s="159">
        <v>2.7687722180304197E-2</v>
      </c>
      <c r="C64" s="159">
        <v>3.1326227884814109E-2</v>
      </c>
      <c r="D64" s="159">
        <v>3.1522045666542022E-2</v>
      </c>
      <c r="E64" s="159">
        <v>3.3585956006298157E-2</v>
      </c>
      <c r="F64" s="159">
        <v>3.5819963705871663E-2</v>
      </c>
      <c r="G64" s="159">
        <v>3.8244730278616738E-2</v>
      </c>
      <c r="H64" s="159">
        <v>3.9863965165460633E-2</v>
      </c>
      <c r="I64" s="159">
        <v>4.4096631871616235E-2</v>
      </c>
      <c r="J64" s="159">
        <v>4.421919695846984E-2</v>
      </c>
      <c r="K64" s="159">
        <v>4.6288657604000638E-2</v>
      </c>
      <c r="L64" s="159">
        <v>4.9699787248524696E-2</v>
      </c>
      <c r="M64" s="159">
        <v>4.6116541833630724E-2</v>
      </c>
      <c r="N64" s="159">
        <v>6.7028937728004709E-2</v>
      </c>
      <c r="O64" s="159">
        <v>4.8263645691962551E-2</v>
      </c>
      <c r="P64" s="159">
        <v>6.7670571209866415E-2</v>
      </c>
      <c r="Q64" s="159">
        <v>7.6572479713737554E-2</v>
      </c>
    </row>
    <row r="65" spans="1:17" x14ac:dyDescent="0.25">
      <c r="A65" s="129" t="s">
        <v>79</v>
      </c>
      <c r="B65" s="158">
        <v>1.3811918058230422E-2</v>
      </c>
      <c r="C65" s="158">
        <v>1.5626973204978599E-2</v>
      </c>
      <c r="D65" s="158">
        <v>1.57246561829411E-2</v>
      </c>
      <c r="E65" s="158">
        <v>1.6754230241312888E-2</v>
      </c>
      <c r="F65" s="158">
        <v>1.7868656740070325E-2</v>
      </c>
      <c r="G65" s="158">
        <v>1.9078242598921324E-2</v>
      </c>
      <c r="H65" s="158">
        <v>1.9885991948198789E-2</v>
      </c>
      <c r="I65" s="158">
        <v>2.1997442118513195E-2</v>
      </c>
      <c r="J65" s="158">
        <v>2.205858325989701E-2</v>
      </c>
      <c r="K65" s="158">
        <v>2.309092606782712E-2</v>
      </c>
      <c r="L65" s="158">
        <v>2.4792555505935326E-2</v>
      </c>
      <c r="M65" s="158">
        <v>2.3005066750784082E-2</v>
      </c>
      <c r="N65" s="158">
        <v>2.8812896215376003E-2</v>
      </c>
      <c r="O65" s="158">
        <v>2.4076141588962183E-2</v>
      </c>
      <c r="P65" s="158">
        <v>2.9088707223991574E-2</v>
      </c>
      <c r="Q65" s="158">
        <v>3.2915259971725938E-2</v>
      </c>
    </row>
    <row r="66" spans="1:17" x14ac:dyDescent="0.25">
      <c r="A66" s="92" t="s">
        <v>125</v>
      </c>
      <c r="B66" s="91">
        <v>0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1.2094327071251857E-2</v>
      </c>
      <c r="O66" s="91">
        <v>0</v>
      </c>
      <c r="P66" s="91">
        <v>1.2210099832279208E-2</v>
      </c>
      <c r="Q66" s="91">
        <v>1.3816310472839519E-2</v>
      </c>
    </row>
    <row r="67" spans="1:17" x14ac:dyDescent="0.25">
      <c r="A67" s="92" t="s">
        <v>26</v>
      </c>
      <c r="B67" s="91">
        <v>0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</row>
    <row r="68" spans="1:17" x14ac:dyDescent="0.25">
      <c r="A68" s="92" t="s">
        <v>126</v>
      </c>
      <c r="B68" s="91">
        <v>0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</row>
    <row r="69" spans="1:17" x14ac:dyDescent="0.25">
      <c r="A69" s="92" t="s">
        <v>21</v>
      </c>
      <c r="B69" s="157">
        <v>1.3811918058230422E-2</v>
      </c>
      <c r="C69" s="157">
        <v>1.5626973204978599E-2</v>
      </c>
      <c r="D69" s="157">
        <v>1.57246561829411E-2</v>
      </c>
      <c r="E69" s="157">
        <v>1.6754230241312888E-2</v>
      </c>
      <c r="F69" s="157">
        <v>1.7868656740070325E-2</v>
      </c>
      <c r="G69" s="157">
        <v>1.9078242598921324E-2</v>
      </c>
      <c r="H69" s="157">
        <v>1.9885991948198789E-2</v>
      </c>
      <c r="I69" s="157">
        <v>2.1997442118513195E-2</v>
      </c>
      <c r="J69" s="157">
        <v>2.205858325989701E-2</v>
      </c>
      <c r="K69" s="157">
        <v>2.309092606782712E-2</v>
      </c>
      <c r="L69" s="157">
        <v>2.4792555505935326E-2</v>
      </c>
      <c r="M69" s="157">
        <v>2.3005066750784082E-2</v>
      </c>
      <c r="N69" s="157">
        <v>1.6718569144124146E-2</v>
      </c>
      <c r="O69" s="157">
        <v>2.4076141588962183E-2</v>
      </c>
      <c r="P69" s="157">
        <v>1.6878607391712368E-2</v>
      </c>
      <c r="Q69" s="157">
        <v>1.9098949498886419E-2</v>
      </c>
    </row>
    <row r="70" spans="1:17" x14ac:dyDescent="0.25">
      <c r="A70" s="156" t="s">
        <v>183</v>
      </c>
      <c r="B70" s="204">
        <v>1.8063092544501714E-2</v>
      </c>
      <c r="C70" s="204">
        <v>2.0436804070363961E-2</v>
      </c>
      <c r="D70" s="204">
        <v>2.0564552922009347E-2</v>
      </c>
      <c r="E70" s="204">
        <v>2.1911019894907856E-2</v>
      </c>
      <c r="F70" s="204">
        <v>2.336845606678736E-2</v>
      </c>
      <c r="G70" s="204">
        <v>2.4950340727327068E-2</v>
      </c>
      <c r="H70" s="204">
        <v>2.6006707496029804E-2</v>
      </c>
      <c r="I70" s="204">
        <v>2.8768041560473235E-2</v>
      </c>
      <c r="J70" s="204">
        <v>2.8848001352475783E-2</v>
      </c>
      <c r="K70" s="204">
        <v>3.019808926920655E-2</v>
      </c>
      <c r="L70" s="204">
        <v>3.2423463752852662E-2</v>
      </c>
      <c r="M70" s="204">
        <v>3.0085803286693639E-2</v>
      </c>
      <c r="N70" s="204">
        <v>4.7348014005284156E-2</v>
      </c>
      <c r="O70" s="204">
        <v>3.1486544577116346E-2</v>
      </c>
      <c r="P70" s="204">
        <v>4.7801252145633709E-2</v>
      </c>
      <c r="Q70" s="204">
        <v>4.9363402772303264E-2</v>
      </c>
    </row>
    <row r="71" spans="1:17" x14ac:dyDescent="0.25">
      <c r="A71" s="152" t="s">
        <v>192</v>
      </c>
      <c r="B71" s="151">
        <v>0</v>
      </c>
      <c r="C71" s="151">
        <v>0</v>
      </c>
      <c r="D71" s="151">
        <v>0</v>
      </c>
      <c r="E71" s="151">
        <v>0</v>
      </c>
      <c r="F71" s="151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L71" s="151">
        <v>0</v>
      </c>
      <c r="M71" s="151">
        <v>0</v>
      </c>
      <c r="N71" s="151">
        <v>4.2975137473743881E-2</v>
      </c>
      <c r="O71" s="151">
        <v>0</v>
      </c>
      <c r="P71" s="151">
        <v>4.3386516320334835E-2</v>
      </c>
      <c r="Q71" s="151">
        <v>4.4367918570229301E-2</v>
      </c>
    </row>
    <row r="72" spans="1:17" x14ac:dyDescent="0.25">
      <c r="A72" s="150" t="s">
        <v>33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31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30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125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4.2975137473743881E-2</v>
      </c>
      <c r="O75" s="87">
        <v>0</v>
      </c>
      <c r="P75" s="87">
        <v>4.3386516320334835E-2</v>
      </c>
      <c r="Q75" s="87">
        <v>0</v>
      </c>
    </row>
    <row r="76" spans="1:17" x14ac:dyDescent="0.25">
      <c r="A76" s="150" t="s">
        <v>29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4.4367918570229301E-2</v>
      </c>
    </row>
    <row r="77" spans="1:17" x14ac:dyDescent="0.25">
      <c r="A77" s="150" t="s">
        <v>28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150" t="s">
        <v>26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</row>
    <row r="79" spans="1:17" x14ac:dyDescent="0.25">
      <c r="A79" s="150" t="s">
        <v>25</v>
      </c>
      <c r="B79" s="87">
        <v>0</v>
      </c>
      <c r="C79" s="87">
        <v>0</v>
      </c>
      <c r="D79" s="87">
        <v>0</v>
      </c>
      <c r="E79" s="87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</row>
    <row r="80" spans="1:17" x14ac:dyDescent="0.25">
      <c r="A80" s="150" t="s">
        <v>86</v>
      </c>
      <c r="B80" s="87">
        <v>0</v>
      </c>
      <c r="C80" s="87">
        <v>0</v>
      </c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</row>
    <row r="81" spans="1:17" x14ac:dyDescent="0.25">
      <c r="A81" s="150" t="s">
        <v>22</v>
      </c>
      <c r="B81" s="87">
        <v>0</v>
      </c>
      <c r="C81" s="87">
        <v>0</v>
      </c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</row>
    <row r="82" spans="1:17" x14ac:dyDescent="0.25">
      <c r="A82" s="152" t="s">
        <v>191</v>
      </c>
      <c r="B82" s="151">
        <v>1.8063092544501714E-2</v>
      </c>
      <c r="C82" s="151">
        <v>2.0436804070363961E-2</v>
      </c>
      <c r="D82" s="151">
        <v>2.0564552922009347E-2</v>
      </c>
      <c r="E82" s="151">
        <v>2.1911019894907856E-2</v>
      </c>
      <c r="F82" s="151">
        <v>2.336845606678736E-2</v>
      </c>
      <c r="G82" s="151">
        <v>2.4950340727327068E-2</v>
      </c>
      <c r="H82" s="151">
        <v>2.6006707496029804E-2</v>
      </c>
      <c r="I82" s="151">
        <v>2.8768041560473235E-2</v>
      </c>
      <c r="J82" s="151">
        <v>2.8848001352475783E-2</v>
      </c>
      <c r="K82" s="151">
        <v>3.019808926920655E-2</v>
      </c>
      <c r="L82" s="151">
        <v>3.2423463752852662E-2</v>
      </c>
      <c r="M82" s="151">
        <v>3.0085803286693639E-2</v>
      </c>
      <c r="N82" s="151">
        <v>4.372876531540274E-3</v>
      </c>
      <c r="O82" s="151">
        <v>3.1486544577116346E-2</v>
      </c>
      <c r="P82" s="151">
        <v>4.4147358252988756E-3</v>
      </c>
      <c r="Q82" s="151">
        <v>4.9954842020739597E-3</v>
      </c>
    </row>
    <row r="83" spans="1:17" x14ac:dyDescent="0.25">
      <c r="A83" s="156" t="s">
        <v>181</v>
      </c>
      <c r="B83" s="204">
        <v>0.25010554073866303</v>
      </c>
      <c r="C83" s="204">
        <v>0.28297247109794338</v>
      </c>
      <c r="D83" s="204">
        <v>0.28474130971407718</v>
      </c>
      <c r="E83" s="204">
        <v>0.30338478671082431</v>
      </c>
      <c r="F83" s="204">
        <v>0.32356476757301417</v>
      </c>
      <c r="G83" s="204">
        <v>0.34546788950165158</v>
      </c>
      <c r="H83" s="204">
        <v>0.3600945754500206</v>
      </c>
      <c r="I83" s="204">
        <v>0.39832861248693624</v>
      </c>
      <c r="J83" s="204">
        <v>0.39943575330276709</v>
      </c>
      <c r="K83" s="204">
        <v>0.41812936668191508</v>
      </c>
      <c r="L83" s="204">
        <v>0.448942389823279</v>
      </c>
      <c r="M83" s="204">
        <v>0.41657463034290909</v>
      </c>
      <c r="N83" s="204">
        <v>0.56990688827442249</v>
      </c>
      <c r="O83" s="204">
        <v>0.43596960144284858</v>
      </c>
      <c r="P83" s="204">
        <v>0.58561943011237361</v>
      </c>
      <c r="Q83" s="204">
        <v>0.61420914579730534</v>
      </c>
    </row>
    <row r="84" spans="1:17" x14ac:dyDescent="0.25">
      <c r="A84" s="152" t="s">
        <v>190</v>
      </c>
      <c r="B84" s="151">
        <v>0</v>
      </c>
      <c r="C84" s="151">
        <v>0</v>
      </c>
      <c r="D84" s="151">
        <v>0</v>
      </c>
      <c r="E84" s="151">
        <v>0</v>
      </c>
      <c r="F84" s="151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L84" s="151">
        <v>0</v>
      </c>
      <c r="M84" s="151">
        <v>0</v>
      </c>
      <c r="N84" s="151">
        <v>0.10333522764695101</v>
      </c>
      <c r="O84" s="151">
        <v>0</v>
      </c>
      <c r="P84" s="151">
        <v>7.4527209482009318E-2</v>
      </c>
      <c r="Q84" s="151">
        <v>0.21739187270758434</v>
      </c>
    </row>
    <row r="85" spans="1:17" x14ac:dyDescent="0.25">
      <c r="A85" s="154" t="s">
        <v>33</v>
      </c>
      <c r="B85" s="83">
        <v>0</v>
      </c>
      <c r="C85" s="83">
        <v>0</v>
      </c>
      <c r="D85" s="83">
        <v>0</v>
      </c>
      <c r="E85" s="83">
        <v>0</v>
      </c>
      <c r="F85" s="83">
        <v>0</v>
      </c>
      <c r="G85" s="83">
        <v>0</v>
      </c>
      <c r="H85" s="83">
        <v>0</v>
      </c>
      <c r="I85" s="83">
        <v>0</v>
      </c>
      <c r="J85" s="83">
        <v>0</v>
      </c>
      <c r="K85" s="83">
        <v>0</v>
      </c>
      <c r="L85" s="83">
        <v>0</v>
      </c>
      <c r="M85" s="83">
        <v>0</v>
      </c>
      <c r="N85" s="83">
        <v>0</v>
      </c>
      <c r="O85" s="83">
        <v>0</v>
      </c>
      <c r="P85" s="83">
        <v>0</v>
      </c>
      <c r="Q85" s="83">
        <v>0</v>
      </c>
    </row>
    <row r="86" spans="1:17" x14ac:dyDescent="0.25">
      <c r="A86" s="154" t="s">
        <v>30</v>
      </c>
      <c r="B86" s="208">
        <v>0</v>
      </c>
      <c r="C86" s="208">
        <v>0</v>
      </c>
      <c r="D86" s="208">
        <v>0</v>
      </c>
      <c r="E86" s="208">
        <v>0</v>
      </c>
      <c r="F86" s="208">
        <v>0</v>
      </c>
      <c r="G86" s="208">
        <v>0</v>
      </c>
      <c r="H86" s="208">
        <v>0</v>
      </c>
      <c r="I86" s="208">
        <v>0</v>
      </c>
      <c r="J86" s="208">
        <v>0</v>
      </c>
      <c r="K86" s="208">
        <v>0</v>
      </c>
      <c r="L86" s="208">
        <v>0</v>
      </c>
      <c r="M86" s="208">
        <v>0</v>
      </c>
      <c r="N86" s="208">
        <v>0</v>
      </c>
      <c r="O86" s="208">
        <v>0</v>
      </c>
      <c r="P86" s="208">
        <v>0</v>
      </c>
      <c r="Q86" s="208">
        <v>0</v>
      </c>
    </row>
    <row r="87" spans="1:17" x14ac:dyDescent="0.25">
      <c r="A87" s="154" t="s">
        <v>125</v>
      </c>
      <c r="B87" s="208">
        <v>0</v>
      </c>
      <c r="C87" s="208">
        <v>0</v>
      </c>
      <c r="D87" s="208">
        <v>0</v>
      </c>
      <c r="E87" s="208">
        <v>0</v>
      </c>
      <c r="F87" s="208">
        <v>0</v>
      </c>
      <c r="G87" s="208">
        <v>0</v>
      </c>
      <c r="H87" s="208">
        <v>0</v>
      </c>
      <c r="I87" s="208">
        <v>0</v>
      </c>
      <c r="J87" s="208">
        <v>0</v>
      </c>
      <c r="K87" s="208">
        <v>0</v>
      </c>
      <c r="L87" s="208">
        <v>0</v>
      </c>
      <c r="M87" s="208">
        <v>0</v>
      </c>
      <c r="N87" s="208">
        <v>0.10333522764695101</v>
      </c>
      <c r="O87" s="208">
        <v>0</v>
      </c>
      <c r="P87" s="208">
        <v>7.4527209482009318E-2</v>
      </c>
      <c r="Q87" s="208">
        <v>0.19035753585169168</v>
      </c>
    </row>
    <row r="88" spans="1:17" x14ac:dyDescent="0.25">
      <c r="A88" s="154" t="s">
        <v>29</v>
      </c>
      <c r="B88" s="208">
        <v>0</v>
      </c>
      <c r="C88" s="208">
        <v>0</v>
      </c>
      <c r="D88" s="208">
        <v>0</v>
      </c>
      <c r="E88" s="208">
        <v>0</v>
      </c>
      <c r="F88" s="208">
        <v>0</v>
      </c>
      <c r="G88" s="208">
        <v>0</v>
      </c>
      <c r="H88" s="208">
        <v>0</v>
      </c>
      <c r="I88" s="208">
        <v>0</v>
      </c>
      <c r="J88" s="208">
        <v>0</v>
      </c>
      <c r="K88" s="208">
        <v>0</v>
      </c>
      <c r="L88" s="208">
        <v>0</v>
      </c>
      <c r="M88" s="208">
        <v>0</v>
      </c>
      <c r="N88" s="208">
        <v>0</v>
      </c>
      <c r="O88" s="208">
        <v>0</v>
      </c>
      <c r="P88" s="208">
        <v>0</v>
      </c>
      <c r="Q88" s="208">
        <v>2.7034336855892665E-2</v>
      </c>
    </row>
    <row r="89" spans="1:17" x14ac:dyDescent="0.25">
      <c r="A89" s="154" t="s">
        <v>26</v>
      </c>
      <c r="B89" s="208">
        <v>0</v>
      </c>
      <c r="C89" s="208">
        <v>0</v>
      </c>
      <c r="D89" s="208">
        <v>0</v>
      </c>
      <c r="E89" s="208">
        <v>0</v>
      </c>
      <c r="F89" s="208">
        <v>0</v>
      </c>
      <c r="G89" s="208">
        <v>0</v>
      </c>
      <c r="H89" s="208">
        <v>0</v>
      </c>
      <c r="I89" s="208">
        <v>0</v>
      </c>
      <c r="J89" s="208">
        <v>0</v>
      </c>
      <c r="K89" s="208">
        <v>0</v>
      </c>
      <c r="L89" s="208">
        <v>0</v>
      </c>
      <c r="M89" s="208">
        <v>0</v>
      </c>
      <c r="N89" s="208">
        <v>0</v>
      </c>
      <c r="O89" s="208">
        <v>0</v>
      </c>
      <c r="P89" s="208">
        <v>0</v>
      </c>
      <c r="Q89" s="208">
        <v>0</v>
      </c>
    </row>
    <row r="90" spans="1:17" x14ac:dyDescent="0.25">
      <c r="A90" s="152" t="s">
        <v>189</v>
      </c>
      <c r="B90" s="151">
        <v>0.25010554073866303</v>
      </c>
      <c r="C90" s="151">
        <v>0.28297247109794338</v>
      </c>
      <c r="D90" s="151">
        <v>0.28474130971407718</v>
      </c>
      <c r="E90" s="151">
        <v>0.30338478671082431</v>
      </c>
      <c r="F90" s="151">
        <v>0.32356476757301417</v>
      </c>
      <c r="G90" s="151">
        <v>0.34546788950165158</v>
      </c>
      <c r="H90" s="151">
        <v>0.3600945754500206</v>
      </c>
      <c r="I90" s="151">
        <v>0.39832861248693624</v>
      </c>
      <c r="J90" s="151">
        <v>0.39943575330276709</v>
      </c>
      <c r="K90" s="151">
        <v>0.41812936668191508</v>
      </c>
      <c r="L90" s="151">
        <v>0.448942389823279</v>
      </c>
      <c r="M90" s="151">
        <v>0.41657463034290909</v>
      </c>
      <c r="N90" s="151">
        <v>0.46657166062747146</v>
      </c>
      <c r="O90" s="151">
        <v>0.43596960144284858</v>
      </c>
      <c r="P90" s="151">
        <v>0.5110922206303643</v>
      </c>
      <c r="Q90" s="151">
        <v>0.39681727308972103</v>
      </c>
    </row>
    <row r="91" spans="1:17" x14ac:dyDescent="0.25">
      <c r="A91" s="156" t="s">
        <v>180</v>
      </c>
      <c r="B91" s="155">
        <v>0.10090922075924905</v>
      </c>
      <c r="C91" s="155">
        <v>0.1141699279051535</v>
      </c>
      <c r="D91" s="155">
        <v>0.11488359512690223</v>
      </c>
      <c r="E91" s="155">
        <v>0.12240561455289539</v>
      </c>
      <c r="F91" s="155">
        <v>0.1305475618993075</v>
      </c>
      <c r="G91" s="155">
        <v>0.13938473903455181</v>
      </c>
      <c r="H91" s="155">
        <v>0.14528611761649382</v>
      </c>
      <c r="I91" s="155">
        <v>0.16071227280074404</v>
      </c>
      <c r="J91" s="155">
        <v>0.16115896709094768</v>
      </c>
      <c r="K91" s="155">
        <v>0.16870121487039835</v>
      </c>
      <c r="L91" s="155">
        <v>0.18113323914802404</v>
      </c>
      <c r="M91" s="155">
        <v>0.16807393075669247</v>
      </c>
      <c r="N91" s="155">
        <v>0.15995632822710426</v>
      </c>
      <c r="O91" s="155">
        <v>0.17589915291915575</v>
      </c>
      <c r="P91" s="155">
        <v>0.16148750773412024</v>
      </c>
      <c r="Q91" s="155">
        <v>0.17140878097472839</v>
      </c>
    </row>
    <row r="92" spans="1:17" x14ac:dyDescent="0.25">
      <c r="A92" s="152" t="s">
        <v>193</v>
      </c>
      <c r="B92" s="151">
        <v>0</v>
      </c>
      <c r="C92" s="151">
        <v>0</v>
      </c>
      <c r="D92" s="151">
        <v>0</v>
      </c>
      <c r="E92" s="151">
        <v>0</v>
      </c>
      <c r="F92" s="151">
        <v>0</v>
      </c>
      <c r="G92" s="151">
        <v>0</v>
      </c>
      <c r="H92" s="151">
        <v>0</v>
      </c>
      <c r="I92" s="151">
        <v>0</v>
      </c>
      <c r="J92" s="151">
        <v>0</v>
      </c>
      <c r="K92" s="151">
        <v>0</v>
      </c>
      <c r="L92" s="151">
        <v>0</v>
      </c>
      <c r="M92" s="151">
        <v>0</v>
      </c>
      <c r="N92" s="151">
        <v>0</v>
      </c>
      <c r="O92" s="151">
        <v>0</v>
      </c>
      <c r="P92" s="151">
        <v>0</v>
      </c>
      <c r="Q92" s="151">
        <v>0</v>
      </c>
    </row>
    <row r="93" spans="1:17" x14ac:dyDescent="0.25">
      <c r="A93" s="152" t="s">
        <v>187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0.10295529263830128</v>
      </c>
      <c r="O93" s="151">
        <v>0</v>
      </c>
      <c r="P93" s="151">
        <v>0.1039408306034062</v>
      </c>
      <c r="Q93" s="151">
        <v>0.10629197039662976</v>
      </c>
    </row>
    <row r="94" spans="1:17" x14ac:dyDescent="0.25">
      <c r="A94" s="150" t="s">
        <v>33</v>
      </c>
      <c r="B94" s="87">
        <v>0</v>
      </c>
      <c r="C94" s="87">
        <v>0</v>
      </c>
      <c r="D94" s="87">
        <v>0</v>
      </c>
      <c r="E94" s="87">
        <v>0</v>
      </c>
      <c r="F94" s="87">
        <v>0</v>
      </c>
      <c r="G94" s="87">
        <v>0</v>
      </c>
      <c r="H94" s="87">
        <v>0</v>
      </c>
      <c r="I94" s="87">
        <v>0</v>
      </c>
      <c r="J94" s="87">
        <v>0</v>
      </c>
      <c r="K94" s="87">
        <v>0</v>
      </c>
      <c r="L94" s="87">
        <v>0</v>
      </c>
      <c r="M94" s="87">
        <v>0</v>
      </c>
      <c r="N94" s="87">
        <v>0</v>
      </c>
      <c r="O94" s="87">
        <v>0</v>
      </c>
      <c r="P94" s="87">
        <v>0</v>
      </c>
      <c r="Q94" s="87">
        <v>0</v>
      </c>
    </row>
    <row r="95" spans="1:17" x14ac:dyDescent="0.25">
      <c r="A95" s="150" t="s">
        <v>31</v>
      </c>
      <c r="B95" s="87">
        <v>0</v>
      </c>
      <c r="C95" s="87">
        <v>0</v>
      </c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7">
        <v>0</v>
      </c>
      <c r="Q95" s="87">
        <v>0</v>
      </c>
    </row>
    <row r="96" spans="1:17" x14ac:dyDescent="0.25">
      <c r="A96" s="150" t="s">
        <v>30</v>
      </c>
      <c r="B96" s="87">
        <v>0</v>
      </c>
      <c r="C96" s="87">
        <v>0</v>
      </c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7">
        <v>0</v>
      </c>
      <c r="Q96" s="87">
        <v>0</v>
      </c>
    </row>
    <row r="97" spans="1:17" x14ac:dyDescent="0.25">
      <c r="A97" s="150" t="s">
        <v>125</v>
      </c>
      <c r="B97" s="87">
        <v>0</v>
      </c>
      <c r="C97" s="87">
        <v>0</v>
      </c>
      <c r="D97" s="87">
        <v>0</v>
      </c>
      <c r="E97" s="87">
        <v>0</v>
      </c>
      <c r="F97" s="87">
        <v>0</v>
      </c>
      <c r="G97" s="87">
        <v>0</v>
      </c>
      <c r="H97" s="87">
        <v>0</v>
      </c>
      <c r="I97" s="87">
        <v>0</v>
      </c>
      <c r="J97" s="87">
        <v>0</v>
      </c>
      <c r="K97" s="87">
        <v>0</v>
      </c>
      <c r="L97" s="87">
        <v>0</v>
      </c>
      <c r="M97" s="87">
        <v>0</v>
      </c>
      <c r="N97" s="87">
        <v>0.10295529263830128</v>
      </c>
      <c r="O97" s="87">
        <v>0</v>
      </c>
      <c r="P97" s="87">
        <v>0.1039408306034062</v>
      </c>
      <c r="Q97" s="87">
        <v>0</v>
      </c>
    </row>
    <row r="98" spans="1:17" x14ac:dyDescent="0.25">
      <c r="A98" s="150" t="s">
        <v>29</v>
      </c>
      <c r="B98" s="87">
        <v>0</v>
      </c>
      <c r="C98" s="87">
        <v>0</v>
      </c>
      <c r="D98" s="87">
        <v>0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7">
        <v>0</v>
      </c>
      <c r="L98" s="87">
        <v>0</v>
      </c>
      <c r="M98" s="87">
        <v>0</v>
      </c>
      <c r="N98" s="87">
        <v>0</v>
      </c>
      <c r="O98" s="87">
        <v>0</v>
      </c>
      <c r="P98" s="87">
        <v>0</v>
      </c>
      <c r="Q98" s="87">
        <v>0.10629197039662976</v>
      </c>
    </row>
    <row r="99" spans="1:17" x14ac:dyDescent="0.25">
      <c r="A99" s="150" t="s">
        <v>28</v>
      </c>
      <c r="B99" s="87">
        <v>0</v>
      </c>
      <c r="C99" s="87">
        <v>0</v>
      </c>
      <c r="D99" s="87">
        <v>0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0</v>
      </c>
      <c r="N99" s="87">
        <v>0</v>
      </c>
      <c r="O99" s="87">
        <v>0</v>
      </c>
      <c r="P99" s="87">
        <v>0</v>
      </c>
      <c r="Q99" s="87">
        <v>0</v>
      </c>
    </row>
    <row r="100" spans="1:17" x14ac:dyDescent="0.25">
      <c r="A100" s="150" t="s">
        <v>26</v>
      </c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</row>
    <row r="101" spans="1:17" x14ac:dyDescent="0.25">
      <c r="A101" s="150" t="s">
        <v>25</v>
      </c>
      <c r="B101" s="87">
        <v>0</v>
      </c>
      <c r="C101" s="87">
        <v>0</v>
      </c>
      <c r="D101" s="87">
        <v>0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  <c r="Q101" s="87">
        <v>0</v>
      </c>
    </row>
    <row r="102" spans="1:17" x14ac:dyDescent="0.25">
      <c r="A102" s="150" t="s">
        <v>86</v>
      </c>
      <c r="B102" s="87">
        <v>0</v>
      </c>
      <c r="C102" s="87">
        <v>0</v>
      </c>
      <c r="D102" s="87">
        <v>0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</row>
    <row r="103" spans="1:17" x14ac:dyDescent="0.25">
      <c r="A103" s="150" t="s">
        <v>22</v>
      </c>
      <c r="B103" s="87">
        <v>0</v>
      </c>
      <c r="C103" s="87">
        <v>0</v>
      </c>
      <c r="D103" s="87">
        <v>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0</v>
      </c>
      <c r="N103" s="87">
        <v>0</v>
      </c>
      <c r="O103" s="87">
        <v>0</v>
      </c>
      <c r="P103" s="87">
        <v>0</v>
      </c>
      <c r="Q103" s="87">
        <v>0</v>
      </c>
    </row>
    <row r="104" spans="1:17" x14ac:dyDescent="0.25">
      <c r="A104" s="152" t="s">
        <v>186</v>
      </c>
      <c r="B104" s="151">
        <v>0.10090922075924905</v>
      </c>
      <c r="C104" s="151">
        <v>0.1141699279051535</v>
      </c>
      <c r="D104" s="151">
        <v>0.11488359512690223</v>
      </c>
      <c r="E104" s="151">
        <v>0.12240561455289539</v>
      </c>
      <c r="F104" s="151">
        <v>0.1305475618993075</v>
      </c>
      <c r="G104" s="151">
        <v>0.13938473903455181</v>
      </c>
      <c r="H104" s="151">
        <v>0.14528611761649382</v>
      </c>
      <c r="I104" s="151">
        <v>0.16071227280074404</v>
      </c>
      <c r="J104" s="151">
        <v>0.16115896709094768</v>
      </c>
      <c r="K104" s="151">
        <v>0.16870121487039835</v>
      </c>
      <c r="L104" s="151">
        <v>0.18113323914802404</v>
      </c>
      <c r="M104" s="151">
        <v>0.16807393075669247</v>
      </c>
      <c r="N104" s="151">
        <v>5.7001035588802984E-2</v>
      </c>
      <c r="O104" s="151">
        <v>0.17589915291915575</v>
      </c>
      <c r="P104" s="151">
        <v>5.7546677130714041E-2</v>
      </c>
      <c r="Q104" s="151">
        <v>6.5116810578098636E-2</v>
      </c>
    </row>
    <row r="105" spans="1:17" x14ac:dyDescent="0.25">
      <c r="A105" s="243" t="s">
        <v>179</v>
      </c>
      <c r="B105" s="242">
        <v>5.9812288071178436E-2</v>
      </c>
      <c r="C105" s="242">
        <v>6.7672355068729539E-2</v>
      </c>
      <c r="D105" s="242">
        <v>6.80953696270922E-2</v>
      </c>
      <c r="E105" s="242">
        <v>7.2553923457944799E-2</v>
      </c>
      <c r="F105" s="242">
        <v>7.7379929411412987E-2</v>
      </c>
      <c r="G105" s="242">
        <v>8.2618021436822023E-2</v>
      </c>
      <c r="H105" s="242">
        <v>8.6115966947691955E-2</v>
      </c>
      <c r="I105" s="242">
        <v>9.5259567807641193E-2</v>
      </c>
      <c r="J105" s="242">
        <v>9.5524338532896838E-2</v>
      </c>
      <c r="K105" s="242">
        <v>9.999488238899297E-2</v>
      </c>
      <c r="L105" s="242">
        <v>0.10736376118724765</v>
      </c>
      <c r="M105" s="242">
        <v>9.9623070003274916E-2</v>
      </c>
      <c r="N105" s="242">
        <v>0.14479898730508178</v>
      </c>
      <c r="O105" s="242">
        <v>0.10426134229078855</v>
      </c>
      <c r="P105" s="242">
        <v>0.14618507339780215</v>
      </c>
      <c r="Q105" s="242">
        <v>0.16541538466535632</v>
      </c>
    </row>
    <row r="106" spans="1:17" hidden="1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 ht="12.75" x14ac:dyDescent="0.25">
      <c r="A108" s="97" t="s">
        <v>39</v>
      </c>
      <c r="B108" s="96">
        <v>9.1059891289088035E-2</v>
      </c>
      <c r="C108" s="96">
        <v>0.11531673763207023</v>
      </c>
      <c r="D108" s="96">
        <v>0.11544917467223177</v>
      </c>
      <c r="E108" s="96">
        <v>0.12558331419524443</v>
      </c>
      <c r="F108" s="96">
        <v>0.1299904001040891</v>
      </c>
      <c r="G108" s="96">
        <v>0.19758171729255539</v>
      </c>
      <c r="H108" s="96">
        <v>0.19487506792889903</v>
      </c>
      <c r="I108" s="96">
        <v>0.20791642549764244</v>
      </c>
      <c r="J108" s="96">
        <v>0.24073583601630677</v>
      </c>
      <c r="K108" s="96">
        <v>0.25984272158387045</v>
      </c>
      <c r="L108" s="96">
        <v>0.28298066828890733</v>
      </c>
      <c r="M108" s="96">
        <v>0.29998524817865213</v>
      </c>
      <c r="N108" s="96">
        <v>0.4975119014067822</v>
      </c>
      <c r="O108" s="96">
        <v>0.50307528352024578</v>
      </c>
      <c r="P108" s="96">
        <v>0.70786152717594986</v>
      </c>
      <c r="Q108" s="96">
        <v>0.9878018278010875</v>
      </c>
    </row>
    <row r="109" spans="1:17" x14ac:dyDescent="0.25">
      <c r="A109" s="132" t="s">
        <v>83</v>
      </c>
      <c r="B109" s="160">
        <v>4.5837451863849299E-4</v>
      </c>
      <c r="C109" s="160">
        <v>5.8047789597345735E-4</v>
      </c>
      <c r="D109" s="160">
        <v>5.8114455352899122E-4</v>
      </c>
      <c r="E109" s="160">
        <v>6.3215747765964963E-4</v>
      </c>
      <c r="F109" s="160">
        <v>6.5434173302683391E-4</v>
      </c>
      <c r="G109" s="160">
        <v>9.9458085523318343E-4</v>
      </c>
      <c r="H109" s="160">
        <v>9.8095620576758684E-4</v>
      </c>
      <c r="I109" s="160">
        <v>1.04660339591179E-3</v>
      </c>
      <c r="J109" s="160">
        <v>1.2118087490648373E-3</v>
      </c>
      <c r="K109" s="160">
        <v>1.3079884100629861E-3</v>
      </c>
      <c r="L109" s="160">
        <v>1.4244595043402014E-3</v>
      </c>
      <c r="M109" s="160">
        <v>1.5100566427868802E-3</v>
      </c>
      <c r="N109" s="160">
        <v>2.6342173397132288E-3</v>
      </c>
      <c r="O109" s="160">
        <v>2.5323651023307246E-3</v>
      </c>
      <c r="P109" s="160">
        <v>3.7245043200427289E-3</v>
      </c>
      <c r="Q109" s="160">
        <v>5.4304311582597659E-3</v>
      </c>
    </row>
    <row r="110" spans="1:17" x14ac:dyDescent="0.25">
      <c r="A110" s="76" t="s">
        <v>82</v>
      </c>
      <c r="B110" s="159">
        <v>8.3278913192763669E-4</v>
      </c>
      <c r="C110" s="159">
        <v>1.054630358875103E-3</v>
      </c>
      <c r="D110" s="159">
        <v>1.0558415631292466E-3</v>
      </c>
      <c r="E110" s="159">
        <v>1.148523435869574E-3</v>
      </c>
      <c r="F110" s="159">
        <v>1.1888284834201529E-3</v>
      </c>
      <c r="G110" s="159">
        <v>1.8069855399504161E-3</v>
      </c>
      <c r="H110" s="159">
        <v>1.7822318515582796E-3</v>
      </c>
      <c r="I110" s="159">
        <v>1.9015017155465013E-3</v>
      </c>
      <c r="J110" s="159">
        <v>2.2016519574290156E-3</v>
      </c>
      <c r="K110" s="159">
        <v>2.376394167422833E-3</v>
      </c>
      <c r="L110" s="159">
        <v>2.5880024867200985E-3</v>
      </c>
      <c r="M110" s="159">
        <v>2.7435180394481049E-3</v>
      </c>
      <c r="N110" s="159">
        <v>4.7859282801421483E-3</v>
      </c>
      <c r="O110" s="159">
        <v>4.6008799563247438E-3</v>
      </c>
      <c r="P110" s="159">
        <v>6.7667956952802612E-3</v>
      </c>
      <c r="Q110" s="159">
        <v>9.866176819149565E-3</v>
      </c>
    </row>
    <row r="111" spans="1:17" x14ac:dyDescent="0.25">
      <c r="A111" s="76" t="s">
        <v>81</v>
      </c>
      <c r="B111" s="159">
        <v>7.6374585034126997E-4</v>
      </c>
      <c r="C111" s="159">
        <v>9.6719509099546443E-4</v>
      </c>
      <c r="D111" s="159">
        <v>9.6830587905399337E-4</v>
      </c>
      <c r="E111" s="159">
        <v>1.0533038611283238E-3</v>
      </c>
      <c r="F111" s="159">
        <v>1.0902673752213935E-3</v>
      </c>
      <c r="G111" s="159">
        <v>1.6571754539704152E-3</v>
      </c>
      <c r="H111" s="159">
        <v>1.6344739968243854E-3</v>
      </c>
      <c r="I111" s="159">
        <v>1.7438556640429806E-3</v>
      </c>
      <c r="J111" s="159">
        <v>2.0191216262513078E-3</v>
      </c>
      <c r="K111" s="159">
        <v>2.1793766447736171E-3</v>
      </c>
      <c r="L111" s="159">
        <v>2.3734413480279576E-3</v>
      </c>
      <c r="M111" s="159">
        <v>2.5160637160512047E-3</v>
      </c>
      <c r="N111" s="159">
        <v>4.3891457319199375E-3</v>
      </c>
      <c r="O111" s="159">
        <v>4.2194390390611859E-3</v>
      </c>
      <c r="P111" s="159">
        <v>6.2057871965919701E-3</v>
      </c>
      <c r="Q111" s="159">
        <v>9.0482107840637246E-3</v>
      </c>
    </row>
    <row r="112" spans="1:17" x14ac:dyDescent="0.25">
      <c r="A112" s="76" t="s">
        <v>80</v>
      </c>
      <c r="B112" s="159">
        <v>4.677555744379322E-3</v>
      </c>
      <c r="C112" s="159">
        <v>5.9235790961087052E-3</v>
      </c>
      <c r="D112" s="159">
        <v>5.9303821092597927E-3</v>
      </c>
      <c r="E112" s="159">
        <v>6.4509516143311197E-3</v>
      </c>
      <c r="F112" s="159">
        <v>6.6773343797513528E-3</v>
      </c>
      <c r="G112" s="159">
        <v>1.0149358665189543E-2</v>
      </c>
      <c r="H112" s="159">
        <v>1.0010323760801198E-2</v>
      </c>
      <c r="I112" s="159">
        <v>1.0680230963045911E-2</v>
      </c>
      <c r="J112" s="159">
        <v>1.2366095288442019E-2</v>
      </c>
      <c r="K112" s="159">
        <v>1.3347575949999382E-2</v>
      </c>
      <c r="L112" s="159">
        <v>1.4536123772659228E-2</v>
      </c>
      <c r="M112" s="159">
        <v>1.5409613398201584E-2</v>
      </c>
      <c r="N112" s="159">
        <v>2.6881290185846909E-2</v>
      </c>
      <c r="O112" s="159">
        <v>2.5841922815554339E-2</v>
      </c>
      <c r="P112" s="159">
        <v>3.8007297240101094E-2</v>
      </c>
      <c r="Q112" s="159">
        <v>5.5415699228271394E-2</v>
      </c>
    </row>
    <row r="113" spans="1:17" x14ac:dyDescent="0.25">
      <c r="A113" s="129" t="s">
        <v>79</v>
      </c>
      <c r="B113" s="158">
        <v>2.2878700764858186E-3</v>
      </c>
      <c r="C113" s="158">
        <v>2.8973207590243968E-3</v>
      </c>
      <c r="D113" s="158">
        <v>2.9006482255622382E-3</v>
      </c>
      <c r="E113" s="158">
        <v>3.1552674024293128E-3</v>
      </c>
      <c r="F113" s="158">
        <v>3.2659949668115071E-3</v>
      </c>
      <c r="G113" s="158">
        <v>4.9642196169466263E-3</v>
      </c>
      <c r="H113" s="158">
        <v>4.8962153397727219E-3</v>
      </c>
      <c r="I113" s="158">
        <v>5.2238780606028686E-3</v>
      </c>
      <c r="J113" s="158">
        <v>6.0484622566807957E-3</v>
      </c>
      <c r="K113" s="158">
        <v>6.5285207228839726E-3</v>
      </c>
      <c r="L113" s="158">
        <v>7.1098591711116271E-3</v>
      </c>
      <c r="M113" s="158">
        <v>7.5370974309229661E-3</v>
      </c>
      <c r="N113" s="158">
        <v>1.1329749531248441E-2</v>
      </c>
      <c r="O113" s="158">
        <v>1.2639712952562176E-2</v>
      </c>
      <c r="P113" s="158">
        <v>1.601906586748484E-2</v>
      </c>
      <c r="Q113" s="158">
        <v>2.3356244734334786E-2</v>
      </c>
    </row>
    <row r="114" spans="1:17" x14ac:dyDescent="0.25">
      <c r="A114" s="92" t="s">
        <v>125</v>
      </c>
      <c r="B114" s="91">
        <v>0</v>
      </c>
      <c r="C114" s="91">
        <v>0</v>
      </c>
      <c r="D114" s="91">
        <v>0</v>
      </c>
      <c r="E114" s="91">
        <v>0</v>
      </c>
      <c r="F114" s="91">
        <v>0</v>
      </c>
      <c r="G114" s="91">
        <v>0</v>
      </c>
      <c r="H114" s="91">
        <v>0</v>
      </c>
      <c r="I114" s="91">
        <v>0</v>
      </c>
      <c r="J114" s="91">
        <v>0</v>
      </c>
      <c r="K114" s="91">
        <v>0</v>
      </c>
      <c r="L114" s="91">
        <v>0</v>
      </c>
      <c r="M114" s="91">
        <v>0</v>
      </c>
      <c r="N114" s="91">
        <v>4.7557071473140304E-3</v>
      </c>
      <c r="O114" s="91">
        <v>0</v>
      </c>
      <c r="P114" s="91">
        <v>6.7240662142773154E-3</v>
      </c>
      <c r="Q114" s="91">
        <v>9.8038760443146435E-3</v>
      </c>
    </row>
    <row r="115" spans="1:17" x14ac:dyDescent="0.25">
      <c r="A115" s="92" t="s">
        <v>26</v>
      </c>
      <c r="B115" s="91">
        <v>0</v>
      </c>
      <c r="C115" s="91">
        <v>0</v>
      </c>
      <c r="D115" s="91">
        <v>0</v>
      </c>
      <c r="E115" s="91">
        <v>0</v>
      </c>
      <c r="F115" s="91">
        <v>0</v>
      </c>
      <c r="G115" s="91">
        <v>0</v>
      </c>
      <c r="H115" s="91">
        <v>0</v>
      </c>
      <c r="I115" s="91">
        <v>0</v>
      </c>
      <c r="J115" s="91">
        <v>0</v>
      </c>
      <c r="K115" s="91">
        <v>0</v>
      </c>
      <c r="L115" s="91">
        <v>0</v>
      </c>
      <c r="M115" s="91">
        <v>0</v>
      </c>
      <c r="N115" s="91">
        <v>0</v>
      </c>
      <c r="O115" s="91">
        <v>0</v>
      </c>
      <c r="P115" s="91">
        <v>0</v>
      </c>
      <c r="Q115" s="91">
        <v>0</v>
      </c>
    </row>
    <row r="116" spans="1:17" x14ac:dyDescent="0.25">
      <c r="A116" s="92" t="s">
        <v>126</v>
      </c>
      <c r="B116" s="91">
        <v>0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1">
        <v>0</v>
      </c>
      <c r="K116" s="91">
        <v>0</v>
      </c>
      <c r="L116" s="91">
        <v>0</v>
      </c>
      <c r="M116" s="91">
        <v>0</v>
      </c>
      <c r="N116" s="91">
        <v>0</v>
      </c>
      <c r="O116" s="91">
        <v>0</v>
      </c>
      <c r="P116" s="91">
        <v>0</v>
      </c>
      <c r="Q116" s="91">
        <v>0</v>
      </c>
    </row>
    <row r="117" spans="1:17" x14ac:dyDescent="0.25">
      <c r="A117" s="92" t="s">
        <v>21</v>
      </c>
      <c r="B117" s="157">
        <v>2.2878700764858186E-3</v>
      </c>
      <c r="C117" s="157">
        <v>2.8973207590243968E-3</v>
      </c>
      <c r="D117" s="157">
        <v>2.9006482255622382E-3</v>
      </c>
      <c r="E117" s="157">
        <v>3.1552674024293128E-3</v>
      </c>
      <c r="F117" s="157">
        <v>3.2659949668115071E-3</v>
      </c>
      <c r="G117" s="157">
        <v>4.9642196169466263E-3</v>
      </c>
      <c r="H117" s="157">
        <v>4.8962153397727219E-3</v>
      </c>
      <c r="I117" s="157">
        <v>5.2238780606028686E-3</v>
      </c>
      <c r="J117" s="157">
        <v>6.0484622566807957E-3</v>
      </c>
      <c r="K117" s="157">
        <v>6.5285207228839726E-3</v>
      </c>
      <c r="L117" s="157">
        <v>7.1098591711116271E-3</v>
      </c>
      <c r="M117" s="157">
        <v>7.5370974309229661E-3</v>
      </c>
      <c r="N117" s="157">
        <v>6.5740423839344099E-3</v>
      </c>
      <c r="O117" s="157">
        <v>1.2639712952562176E-2</v>
      </c>
      <c r="P117" s="157">
        <v>9.2949996532075262E-3</v>
      </c>
      <c r="Q117" s="157">
        <v>1.3552368690020144E-2</v>
      </c>
    </row>
    <row r="118" spans="1:17" x14ac:dyDescent="0.25">
      <c r="A118" s="156" t="s">
        <v>183</v>
      </c>
      <c r="B118" s="204">
        <v>1.0895356360212128E-2</v>
      </c>
      <c r="C118" s="204">
        <v>1.3797698778375868E-2</v>
      </c>
      <c r="D118" s="204">
        <v>1.3813544928941445E-2</v>
      </c>
      <c r="E118" s="204">
        <v>1.5026099215403287E-2</v>
      </c>
      <c r="F118" s="204">
        <v>1.5553408998087884E-2</v>
      </c>
      <c r="G118" s="204">
        <v>2.3640740063381172E-2</v>
      </c>
      <c r="H118" s="204">
        <v>2.331688826714351E-2</v>
      </c>
      <c r="I118" s="204">
        <v>2.4877292481566685E-2</v>
      </c>
      <c r="J118" s="204">
        <v>2.8804149499194069E-2</v>
      </c>
      <c r="K118" s="204">
        <v>3.1090296827566147E-2</v>
      </c>
      <c r="L118" s="204">
        <v>3.3858762408033871E-2</v>
      </c>
      <c r="M118" s="204">
        <v>3.5893367930088418E-2</v>
      </c>
      <c r="N118" s="204">
        <v>6.9329760617658179E-2</v>
      </c>
      <c r="O118" s="204">
        <v>6.0193180689912112E-2</v>
      </c>
      <c r="P118" s="204">
        <v>9.8024938578571072E-2</v>
      </c>
      <c r="Q118" s="204">
        <v>0.13040726259340055</v>
      </c>
    </row>
    <row r="119" spans="1:17" x14ac:dyDescent="0.25">
      <c r="A119" s="152" t="s">
        <v>192</v>
      </c>
      <c r="B119" s="151">
        <v>0</v>
      </c>
      <c r="C119" s="151">
        <v>0</v>
      </c>
      <c r="D119" s="151">
        <v>0</v>
      </c>
      <c r="E119" s="151">
        <v>0</v>
      </c>
      <c r="F119" s="151">
        <v>0</v>
      </c>
      <c r="G119" s="151">
        <v>0</v>
      </c>
      <c r="H119" s="151">
        <v>0</v>
      </c>
      <c r="I119" s="151">
        <v>0</v>
      </c>
      <c r="J119" s="151">
        <v>0</v>
      </c>
      <c r="K119" s="151">
        <v>0</v>
      </c>
      <c r="L119" s="151">
        <v>0</v>
      </c>
      <c r="M119" s="151">
        <v>0</v>
      </c>
      <c r="N119" s="151">
        <v>6.3068344356633194E-2</v>
      </c>
      <c r="O119" s="151">
        <v>0</v>
      </c>
      <c r="P119" s="151">
        <v>8.9171959151933433E-2</v>
      </c>
      <c r="Q119" s="151">
        <v>0.11749937171967102</v>
      </c>
    </row>
    <row r="120" spans="1:17" x14ac:dyDescent="0.25">
      <c r="A120" s="150" t="s">
        <v>33</v>
      </c>
      <c r="B120" s="87">
        <v>0</v>
      </c>
      <c r="C120" s="87">
        <v>0</v>
      </c>
      <c r="D120" s="87">
        <v>0</v>
      </c>
      <c r="E120" s="87">
        <v>0</v>
      </c>
      <c r="F120" s="87">
        <v>0</v>
      </c>
      <c r="G120" s="87">
        <v>0</v>
      </c>
      <c r="H120" s="87">
        <v>0</v>
      </c>
      <c r="I120" s="87">
        <v>0</v>
      </c>
      <c r="J120" s="87">
        <v>0</v>
      </c>
      <c r="K120" s="87">
        <v>0</v>
      </c>
      <c r="L120" s="87">
        <v>0</v>
      </c>
      <c r="M120" s="87">
        <v>0</v>
      </c>
      <c r="N120" s="87">
        <v>0</v>
      </c>
      <c r="O120" s="87">
        <v>0</v>
      </c>
      <c r="P120" s="87">
        <v>0</v>
      </c>
      <c r="Q120" s="87">
        <v>0</v>
      </c>
    </row>
    <row r="121" spans="1:17" x14ac:dyDescent="0.25">
      <c r="A121" s="150" t="s">
        <v>31</v>
      </c>
      <c r="B121" s="87">
        <v>0</v>
      </c>
      <c r="C121" s="87">
        <v>0</v>
      </c>
      <c r="D121" s="87">
        <v>0</v>
      </c>
      <c r="E121" s="87">
        <v>0</v>
      </c>
      <c r="F121" s="87">
        <v>0</v>
      </c>
      <c r="G121" s="87">
        <v>0</v>
      </c>
      <c r="H121" s="87">
        <v>0</v>
      </c>
      <c r="I121" s="87">
        <v>0</v>
      </c>
      <c r="J121" s="87">
        <v>0</v>
      </c>
      <c r="K121" s="87">
        <v>0</v>
      </c>
      <c r="L121" s="87">
        <v>0</v>
      </c>
      <c r="M121" s="87">
        <v>0</v>
      </c>
      <c r="N121" s="87">
        <v>0</v>
      </c>
      <c r="O121" s="87">
        <v>0</v>
      </c>
      <c r="P121" s="87">
        <v>0</v>
      </c>
      <c r="Q121" s="87">
        <v>0</v>
      </c>
    </row>
    <row r="122" spans="1:17" x14ac:dyDescent="0.25">
      <c r="A122" s="150" t="s">
        <v>30</v>
      </c>
      <c r="B122" s="87">
        <v>0</v>
      </c>
      <c r="C122" s="87">
        <v>0</v>
      </c>
      <c r="D122" s="87">
        <v>0</v>
      </c>
      <c r="E122" s="87">
        <v>0</v>
      </c>
      <c r="F122" s="87">
        <v>0</v>
      </c>
      <c r="G122" s="87">
        <v>0</v>
      </c>
      <c r="H122" s="87">
        <v>0</v>
      </c>
      <c r="I122" s="87">
        <v>0</v>
      </c>
      <c r="J122" s="87">
        <v>0</v>
      </c>
      <c r="K122" s="87">
        <v>0</v>
      </c>
      <c r="L122" s="87">
        <v>0</v>
      </c>
      <c r="M122" s="87">
        <v>0</v>
      </c>
      <c r="N122" s="87">
        <v>0</v>
      </c>
      <c r="O122" s="87">
        <v>0</v>
      </c>
      <c r="P122" s="87">
        <v>0</v>
      </c>
      <c r="Q122" s="87">
        <v>0</v>
      </c>
    </row>
    <row r="123" spans="1:17" x14ac:dyDescent="0.25">
      <c r="A123" s="150" t="s">
        <v>125</v>
      </c>
      <c r="B123" s="87">
        <v>0</v>
      </c>
      <c r="C123" s="87">
        <v>0</v>
      </c>
      <c r="D123" s="87">
        <v>0</v>
      </c>
      <c r="E123" s="87">
        <v>0</v>
      </c>
      <c r="F123" s="87">
        <v>0</v>
      </c>
      <c r="G123" s="87">
        <v>0</v>
      </c>
      <c r="H123" s="87">
        <v>0</v>
      </c>
      <c r="I123" s="87">
        <v>0</v>
      </c>
      <c r="J123" s="87">
        <v>0</v>
      </c>
      <c r="K123" s="87">
        <v>0</v>
      </c>
      <c r="L123" s="87">
        <v>0</v>
      </c>
      <c r="M123" s="87">
        <v>0</v>
      </c>
      <c r="N123" s="87">
        <v>6.3068344356633194E-2</v>
      </c>
      <c r="O123" s="87">
        <v>0</v>
      </c>
      <c r="P123" s="87">
        <v>8.9171959151933433E-2</v>
      </c>
      <c r="Q123" s="87">
        <v>0</v>
      </c>
    </row>
    <row r="124" spans="1:17" x14ac:dyDescent="0.25">
      <c r="A124" s="150" t="s">
        <v>29</v>
      </c>
      <c r="B124" s="87">
        <v>0</v>
      </c>
      <c r="C124" s="87">
        <v>0</v>
      </c>
      <c r="D124" s="87">
        <v>0</v>
      </c>
      <c r="E124" s="87">
        <v>0</v>
      </c>
      <c r="F124" s="87">
        <v>0</v>
      </c>
      <c r="G124" s="87">
        <v>0</v>
      </c>
      <c r="H124" s="87">
        <v>0</v>
      </c>
      <c r="I124" s="87">
        <v>0</v>
      </c>
      <c r="J124" s="87">
        <v>0</v>
      </c>
      <c r="K124" s="87">
        <v>0</v>
      </c>
      <c r="L124" s="87">
        <v>0</v>
      </c>
      <c r="M124" s="87">
        <v>0</v>
      </c>
      <c r="N124" s="87">
        <v>0</v>
      </c>
      <c r="O124" s="87">
        <v>0</v>
      </c>
      <c r="P124" s="87">
        <v>0</v>
      </c>
      <c r="Q124" s="87">
        <v>0.11749937171967102</v>
      </c>
    </row>
    <row r="125" spans="1:17" x14ac:dyDescent="0.25">
      <c r="A125" s="150" t="s">
        <v>28</v>
      </c>
      <c r="B125" s="87">
        <v>0</v>
      </c>
      <c r="C125" s="87">
        <v>0</v>
      </c>
      <c r="D125" s="87">
        <v>0</v>
      </c>
      <c r="E125" s="87">
        <v>0</v>
      </c>
      <c r="F125" s="87">
        <v>0</v>
      </c>
      <c r="G125" s="87">
        <v>0</v>
      </c>
      <c r="H125" s="87">
        <v>0</v>
      </c>
      <c r="I125" s="87">
        <v>0</v>
      </c>
      <c r="J125" s="87">
        <v>0</v>
      </c>
      <c r="K125" s="87">
        <v>0</v>
      </c>
      <c r="L125" s="87">
        <v>0</v>
      </c>
      <c r="M125" s="87">
        <v>0</v>
      </c>
      <c r="N125" s="87">
        <v>0</v>
      </c>
      <c r="O125" s="87">
        <v>0</v>
      </c>
      <c r="P125" s="87">
        <v>0</v>
      </c>
      <c r="Q125" s="87">
        <v>0</v>
      </c>
    </row>
    <row r="126" spans="1:17" x14ac:dyDescent="0.25">
      <c r="A126" s="150" t="s">
        <v>26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7">
        <v>0</v>
      </c>
      <c r="Q126" s="87">
        <v>0</v>
      </c>
    </row>
    <row r="127" spans="1:17" x14ac:dyDescent="0.25">
      <c r="A127" s="150" t="s">
        <v>25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7">
        <v>0</v>
      </c>
    </row>
    <row r="128" spans="1:17" x14ac:dyDescent="0.25">
      <c r="A128" s="150" t="s">
        <v>86</v>
      </c>
      <c r="B128" s="87">
        <v>0</v>
      </c>
      <c r="C128" s="87">
        <v>0</v>
      </c>
      <c r="D128" s="87">
        <v>0</v>
      </c>
      <c r="E128" s="87">
        <v>0</v>
      </c>
      <c r="F128" s="87">
        <v>0</v>
      </c>
      <c r="G128" s="87">
        <v>0</v>
      </c>
      <c r="H128" s="87">
        <v>0</v>
      </c>
      <c r="I128" s="87">
        <v>0</v>
      </c>
      <c r="J128" s="87">
        <v>0</v>
      </c>
      <c r="K128" s="87">
        <v>0</v>
      </c>
      <c r="L128" s="87">
        <v>0</v>
      </c>
      <c r="M128" s="87">
        <v>0</v>
      </c>
      <c r="N128" s="87">
        <v>0</v>
      </c>
      <c r="O128" s="87">
        <v>0</v>
      </c>
      <c r="P128" s="87">
        <v>0</v>
      </c>
      <c r="Q128" s="87">
        <v>0</v>
      </c>
    </row>
    <row r="129" spans="1:17" x14ac:dyDescent="0.25">
      <c r="A129" s="150" t="s">
        <v>22</v>
      </c>
      <c r="B129" s="87">
        <v>0</v>
      </c>
      <c r="C129" s="87">
        <v>0</v>
      </c>
      <c r="D129" s="87">
        <v>0</v>
      </c>
      <c r="E129" s="87">
        <v>0</v>
      </c>
      <c r="F129" s="87">
        <v>0</v>
      </c>
      <c r="G129" s="87">
        <v>0</v>
      </c>
      <c r="H129" s="87">
        <v>0</v>
      </c>
      <c r="I129" s="87">
        <v>0</v>
      </c>
      <c r="J129" s="87">
        <v>0</v>
      </c>
      <c r="K129" s="87">
        <v>0</v>
      </c>
      <c r="L129" s="87">
        <v>0</v>
      </c>
      <c r="M129" s="87">
        <v>0</v>
      </c>
      <c r="N129" s="87">
        <v>0</v>
      </c>
      <c r="O129" s="87">
        <v>0</v>
      </c>
      <c r="P129" s="87">
        <v>0</v>
      </c>
      <c r="Q129" s="87">
        <v>0</v>
      </c>
    </row>
    <row r="130" spans="1:17" x14ac:dyDescent="0.25">
      <c r="A130" s="152" t="s">
        <v>191</v>
      </c>
      <c r="B130" s="151">
        <v>1.0895356360212128E-2</v>
      </c>
      <c r="C130" s="151">
        <v>1.3797698778375868E-2</v>
      </c>
      <c r="D130" s="151">
        <v>1.3813544928941445E-2</v>
      </c>
      <c r="E130" s="151">
        <v>1.5026099215403287E-2</v>
      </c>
      <c r="F130" s="151">
        <v>1.5553408998087884E-2</v>
      </c>
      <c r="G130" s="151">
        <v>2.3640740063381172E-2</v>
      </c>
      <c r="H130" s="151">
        <v>2.331688826714351E-2</v>
      </c>
      <c r="I130" s="151">
        <v>2.4877292481566685E-2</v>
      </c>
      <c r="J130" s="151">
        <v>2.8804149499194069E-2</v>
      </c>
      <c r="K130" s="151">
        <v>3.1090296827566147E-2</v>
      </c>
      <c r="L130" s="151">
        <v>3.3858762408033871E-2</v>
      </c>
      <c r="M130" s="151">
        <v>3.5893367930088418E-2</v>
      </c>
      <c r="N130" s="151">
        <v>6.261416261024986E-3</v>
      </c>
      <c r="O130" s="151">
        <v>6.0193180689912112E-2</v>
      </c>
      <c r="P130" s="151">
        <v>8.852979426637644E-3</v>
      </c>
      <c r="Q130" s="151">
        <v>1.2907890873729516E-2</v>
      </c>
    </row>
    <row r="131" spans="1:17" x14ac:dyDescent="0.25">
      <c r="A131" s="156" t="s">
        <v>181</v>
      </c>
      <c r="B131" s="204">
        <v>3.250878482376289E-2</v>
      </c>
      <c r="C131" s="204">
        <v>4.1168586489500031E-2</v>
      </c>
      <c r="D131" s="204">
        <v>4.1215867099880281E-2</v>
      </c>
      <c r="E131" s="204">
        <v>4.4833799830347847E-2</v>
      </c>
      <c r="F131" s="204">
        <v>4.6407149034726231E-2</v>
      </c>
      <c r="G131" s="204">
        <v>7.0537548877383047E-2</v>
      </c>
      <c r="H131" s="204">
        <v>6.9571263057019619E-2</v>
      </c>
      <c r="I131" s="204">
        <v>7.4227085516395161E-2</v>
      </c>
      <c r="J131" s="204">
        <v>8.5943760547412401E-2</v>
      </c>
      <c r="K131" s="204">
        <v>9.2765003388525044E-2</v>
      </c>
      <c r="L131" s="204">
        <v>0.10102535292386292</v>
      </c>
      <c r="M131" s="204">
        <v>0.10709606331927983</v>
      </c>
      <c r="N131" s="204">
        <v>0.17584796958677806</v>
      </c>
      <c r="O131" s="204">
        <v>0.17960010615642991</v>
      </c>
      <c r="P131" s="204">
        <v>0.25306279602950682</v>
      </c>
      <c r="Q131" s="204">
        <v>0.34199681740120236</v>
      </c>
    </row>
    <row r="132" spans="1:17" x14ac:dyDescent="0.25">
      <c r="A132" s="152" t="s">
        <v>190</v>
      </c>
      <c r="B132" s="151">
        <v>0</v>
      </c>
      <c r="C132" s="151">
        <v>0</v>
      </c>
      <c r="D132" s="151">
        <v>0</v>
      </c>
      <c r="E132" s="151">
        <v>0</v>
      </c>
      <c r="F132" s="151">
        <v>0</v>
      </c>
      <c r="G132" s="151">
        <v>0</v>
      </c>
      <c r="H132" s="151">
        <v>0</v>
      </c>
      <c r="I132" s="151">
        <v>0</v>
      </c>
      <c r="J132" s="151">
        <v>0</v>
      </c>
      <c r="K132" s="151">
        <v>0</v>
      </c>
      <c r="L132" s="151">
        <v>0</v>
      </c>
      <c r="M132" s="151">
        <v>0</v>
      </c>
      <c r="N132" s="151">
        <v>3.1884664569546244E-2</v>
      </c>
      <c r="O132" s="151">
        <v>0</v>
      </c>
      <c r="P132" s="151">
        <v>3.2205324895342044E-2</v>
      </c>
      <c r="Q132" s="151">
        <v>0.12104562282017278</v>
      </c>
    </row>
    <row r="133" spans="1:17" x14ac:dyDescent="0.25">
      <c r="A133" s="154" t="s">
        <v>33</v>
      </c>
      <c r="B133" s="83">
        <v>0</v>
      </c>
      <c r="C133" s="83">
        <v>0</v>
      </c>
      <c r="D133" s="83">
        <v>0</v>
      </c>
      <c r="E133" s="83">
        <v>0</v>
      </c>
      <c r="F133" s="83">
        <v>0</v>
      </c>
      <c r="G133" s="83">
        <v>0</v>
      </c>
      <c r="H133" s="83">
        <v>0</v>
      </c>
      <c r="I133" s="83">
        <v>0</v>
      </c>
      <c r="J133" s="83">
        <v>0</v>
      </c>
      <c r="K133" s="83">
        <v>0</v>
      </c>
      <c r="L133" s="83">
        <v>0</v>
      </c>
      <c r="M133" s="83">
        <v>0</v>
      </c>
      <c r="N133" s="83">
        <v>0</v>
      </c>
      <c r="O133" s="83">
        <v>0</v>
      </c>
      <c r="P133" s="83">
        <v>0</v>
      </c>
      <c r="Q133" s="83">
        <v>0</v>
      </c>
    </row>
    <row r="134" spans="1:17" x14ac:dyDescent="0.25">
      <c r="A134" s="154" t="s">
        <v>30</v>
      </c>
      <c r="B134" s="208">
        <v>0</v>
      </c>
      <c r="C134" s="208">
        <v>0</v>
      </c>
      <c r="D134" s="208">
        <v>0</v>
      </c>
      <c r="E134" s="208">
        <v>0</v>
      </c>
      <c r="F134" s="208">
        <v>0</v>
      </c>
      <c r="G134" s="208">
        <v>0</v>
      </c>
      <c r="H134" s="208">
        <v>0</v>
      </c>
      <c r="I134" s="208">
        <v>0</v>
      </c>
      <c r="J134" s="208">
        <v>0</v>
      </c>
      <c r="K134" s="208">
        <v>0</v>
      </c>
      <c r="L134" s="208">
        <v>0</v>
      </c>
      <c r="M134" s="208">
        <v>0</v>
      </c>
      <c r="N134" s="208">
        <v>0</v>
      </c>
      <c r="O134" s="208">
        <v>0</v>
      </c>
      <c r="P134" s="208">
        <v>0</v>
      </c>
      <c r="Q134" s="208">
        <v>0</v>
      </c>
    </row>
    <row r="135" spans="1:17" x14ac:dyDescent="0.25">
      <c r="A135" s="154" t="s">
        <v>125</v>
      </c>
      <c r="B135" s="208">
        <v>0</v>
      </c>
      <c r="C135" s="208">
        <v>0</v>
      </c>
      <c r="D135" s="208">
        <v>0</v>
      </c>
      <c r="E135" s="208">
        <v>0</v>
      </c>
      <c r="F135" s="208">
        <v>0</v>
      </c>
      <c r="G135" s="208">
        <v>0</v>
      </c>
      <c r="H135" s="208">
        <v>0</v>
      </c>
      <c r="I135" s="208">
        <v>0</v>
      </c>
      <c r="J135" s="208">
        <v>0</v>
      </c>
      <c r="K135" s="208">
        <v>0</v>
      </c>
      <c r="L135" s="208">
        <v>0</v>
      </c>
      <c r="M135" s="208">
        <v>0</v>
      </c>
      <c r="N135" s="208">
        <v>3.1884664569546244E-2</v>
      </c>
      <c r="O135" s="208">
        <v>0</v>
      </c>
      <c r="P135" s="208">
        <v>3.2205324895342044E-2</v>
      </c>
      <c r="Q135" s="208">
        <v>0.10599267672106265</v>
      </c>
    </row>
    <row r="136" spans="1:17" x14ac:dyDescent="0.25">
      <c r="A136" s="154" t="s">
        <v>29</v>
      </c>
      <c r="B136" s="208">
        <v>0</v>
      </c>
      <c r="C136" s="208">
        <v>0</v>
      </c>
      <c r="D136" s="208">
        <v>0</v>
      </c>
      <c r="E136" s="208">
        <v>0</v>
      </c>
      <c r="F136" s="208">
        <v>0</v>
      </c>
      <c r="G136" s="208">
        <v>0</v>
      </c>
      <c r="H136" s="208">
        <v>0</v>
      </c>
      <c r="I136" s="208">
        <v>0</v>
      </c>
      <c r="J136" s="208">
        <v>0</v>
      </c>
      <c r="K136" s="208">
        <v>0</v>
      </c>
      <c r="L136" s="208">
        <v>0</v>
      </c>
      <c r="M136" s="208">
        <v>0</v>
      </c>
      <c r="N136" s="208">
        <v>0</v>
      </c>
      <c r="O136" s="208">
        <v>0</v>
      </c>
      <c r="P136" s="208">
        <v>0</v>
      </c>
      <c r="Q136" s="208">
        <v>1.5052946099110134E-2</v>
      </c>
    </row>
    <row r="137" spans="1:17" x14ac:dyDescent="0.25">
      <c r="A137" s="154" t="s">
        <v>26</v>
      </c>
      <c r="B137" s="208">
        <v>0</v>
      </c>
      <c r="C137" s="208">
        <v>0</v>
      </c>
      <c r="D137" s="208">
        <v>0</v>
      </c>
      <c r="E137" s="208">
        <v>0</v>
      </c>
      <c r="F137" s="208">
        <v>0</v>
      </c>
      <c r="G137" s="208">
        <v>0</v>
      </c>
      <c r="H137" s="208">
        <v>0</v>
      </c>
      <c r="I137" s="208">
        <v>0</v>
      </c>
      <c r="J137" s="208">
        <v>0</v>
      </c>
      <c r="K137" s="208">
        <v>0</v>
      </c>
      <c r="L137" s="208">
        <v>0</v>
      </c>
      <c r="M137" s="208">
        <v>0</v>
      </c>
      <c r="N137" s="208">
        <v>0</v>
      </c>
      <c r="O137" s="208">
        <v>0</v>
      </c>
      <c r="P137" s="208">
        <v>0</v>
      </c>
      <c r="Q137" s="208">
        <v>0</v>
      </c>
    </row>
    <row r="138" spans="1:17" x14ac:dyDescent="0.25">
      <c r="A138" s="152" t="s">
        <v>189</v>
      </c>
      <c r="B138" s="151">
        <v>3.250878482376289E-2</v>
      </c>
      <c r="C138" s="151">
        <v>4.1168586489500031E-2</v>
      </c>
      <c r="D138" s="151">
        <v>4.1215867099880281E-2</v>
      </c>
      <c r="E138" s="151">
        <v>4.4833799830347847E-2</v>
      </c>
      <c r="F138" s="151">
        <v>4.6407149034726231E-2</v>
      </c>
      <c r="G138" s="151">
        <v>7.0537548877383047E-2</v>
      </c>
      <c r="H138" s="151">
        <v>6.9571263057019619E-2</v>
      </c>
      <c r="I138" s="151">
        <v>7.4227085516395161E-2</v>
      </c>
      <c r="J138" s="151">
        <v>8.5943760547412401E-2</v>
      </c>
      <c r="K138" s="151">
        <v>9.2765003388525044E-2</v>
      </c>
      <c r="L138" s="151">
        <v>0.10102535292386292</v>
      </c>
      <c r="M138" s="151">
        <v>0.10709606331927983</v>
      </c>
      <c r="N138" s="151">
        <v>0.14396330501723181</v>
      </c>
      <c r="O138" s="151">
        <v>0.17960010615642991</v>
      </c>
      <c r="P138" s="151">
        <v>0.22085747113416479</v>
      </c>
      <c r="Q138" s="151">
        <v>0.22095119458102955</v>
      </c>
    </row>
    <row r="139" spans="1:17" x14ac:dyDescent="0.25">
      <c r="A139" s="156" t="s">
        <v>180</v>
      </c>
      <c r="B139" s="155">
        <v>1.6051622784988093E-2</v>
      </c>
      <c r="C139" s="155">
        <v>2.0327509148775427E-2</v>
      </c>
      <c r="D139" s="155">
        <v>2.0350854546857269E-2</v>
      </c>
      <c r="E139" s="155">
        <v>2.2137254492772117E-2</v>
      </c>
      <c r="F139" s="155">
        <v>2.2914115518942572E-2</v>
      </c>
      <c r="G139" s="155">
        <v>3.482880497980903E-2</v>
      </c>
      <c r="H139" s="155">
        <v>3.4351689160960631E-2</v>
      </c>
      <c r="I139" s="155">
        <v>3.6650560259247393E-2</v>
      </c>
      <c r="J139" s="155">
        <v>4.2435816426518905E-2</v>
      </c>
      <c r="K139" s="155">
        <v>4.5803891167051983E-2</v>
      </c>
      <c r="L139" s="155">
        <v>4.9882543000155107E-2</v>
      </c>
      <c r="M139" s="155">
        <v>5.2880032873504935E-2</v>
      </c>
      <c r="N139" s="155">
        <v>7.2527793877585373E-2</v>
      </c>
      <c r="O139" s="155">
        <v>8.8679819064154702E-2</v>
      </c>
      <c r="P139" s="155">
        <v>0.10254661889426432</v>
      </c>
      <c r="Q139" s="155">
        <v>0.14472743934040738</v>
      </c>
    </row>
    <row r="140" spans="1:17" x14ac:dyDescent="0.25">
      <c r="A140" s="152" t="s">
        <v>193</v>
      </c>
      <c r="B140" s="151">
        <v>0</v>
      </c>
      <c r="C140" s="151">
        <v>0</v>
      </c>
      <c r="D140" s="151">
        <v>0</v>
      </c>
      <c r="E140" s="151">
        <v>0</v>
      </c>
      <c r="F140" s="151">
        <v>0</v>
      </c>
      <c r="G140" s="151">
        <v>0</v>
      </c>
      <c r="H140" s="151">
        <v>0</v>
      </c>
      <c r="I140" s="151">
        <v>0</v>
      </c>
      <c r="J140" s="151">
        <v>0</v>
      </c>
      <c r="K140" s="151">
        <v>0</v>
      </c>
      <c r="L140" s="151">
        <v>0</v>
      </c>
      <c r="M140" s="151">
        <v>0</v>
      </c>
      <c r="N140" s="151">
        <v>0</v>
      </c>
      <c r="O140" s="151">
        <v>0</v>
      </c>
      <c r="P140" s="151">
        <v>0</v>
      </c>
      <c r="Q140" s="151">
        <v>0</v>
      </c>
    </row>
    <row r="141" spans="1:17" x14ac:dyDescent="0.25">
      <c r="A141" s="152" t="s">
        <v>187</v>
      </c>
      <c r="B141" s="151">
        <v>0</v>
      </c>
      <c r="C141" s="151">
        <v>0</v>
      </c>
      <c r="D141" s="151">
        <v>0</v>
      </c>
      <c r="E141" s="151">
        <v>0</v>
      </c>
      <c r="F141" s="151">
        <v>0</v>
      </c>
      <c r="G141" s="151">
        <v>0</v>
      </c>
      <c r="H141" s="151">
        <v>0</v>
      </c>
      <c r="I141" s="151">
        <v>0</v>
      </c>
      <c r="J141" s="151">
        <v>0</v>
      </c>
      <c r="K141" s="151">
        <v>0</v>
      </c>
      <c r="L141" s="151">
        <v>0</v>
      </c>
      <c r="M141" s="151">
        <v>0</v>
      </c>
      <c r="N141" s="151">
        <v>2.4129109565138251E-2</v>
      </c>
      <c r="O141" s="151">
        <v>0</v>
      </c>
      <c r="P141" s="151">
        <v>3.4116005334595967E-2</v>
      </c>
      <c r="Q141" s="151">
        <v>4.4953696549046365E-2</v>
      </c>
    </row>
    <row r="142" spans="1:17" x14ac:dyDescent="0.25">
      <c r="A142" s="150" t="s">
        <v>33</v>
      </c>
      <c r="B142" s="87">
        <v>0</v>
      </c>
      <c r="C142" s="87">
        <v>0</v>
      </c>
      <c r="D142" s="87">
        <v>0</v>
      </c>
      <c r="E142" s="87">
        <v>0</v>
      </c>
      <c r="F142" s="87">
        <v>0</v>
      </c>
      <c r="G142" s="87">
        <v>0</v>
      </c>
      <c r="H142" s="87">
        <v>0</v>
      </c>
      <c r="I142" s="87">
        <v>0</v>
      </c>
      <c r="J142" s="87">
        <v>0</v>
      </c>
      <c r="K142" s="87">
        <v>0</v>
      </c>
      <c r="L142" s="87">
        <v>0</v>
      </c>
      <c r="M142" s="87">
        <v>0</v>
      </c>
      <c r="N142" s="87">
        <v>0</v>
      </c>
      <c r="O142" s="87">
        <v>0</v>
      </c>
      <c r="P142" s="87">
        <v>0</v>
      </c>
      <c r="Q142" s="87">
        <v>0</v>
      </c>
    </row>
    <row r="143" spans="1:17" x14ac:dyDescent="0.25">
      <c r="A143" s="150" t="s">
        <v>31</v>
      </c>
      <c r="B143" s="87">
        <v>0</v>
      </c>
      <c r="C143" s="87">
        <v>0</v>
      </c>
      <c r="D143" s="87">
        <v>0</v>
      </c>
      <c r="E143" s="87">
        <v>0</v>
      </c>
      <c r="F143" s="87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  <c r="L143" s="87">
        <v>0</v>
      </c>
      <c r="M143" s="87">
        <v>0</v>
      </c>
      <c r="N143" s="87">
        <v>0</v>
      </c>
      <c r="O143" s="87">
        <v>0</v>
      </c>
      <c r="P143" s="87">
        <v>0</v>
      </c>
      <c r="Q143" s="87">
        <v>0</v>
      </c>
    </row>
    <row r="144" spans="1:17" x14ac:dyDescent="0.25">
      <c r="A144" s="150" t="s">
        <v>30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  <c r="Q144" s="87">
        <v>0</v>
      </c>
    </row>
    <row r="145" spans="1:17" x14ac:dyDescent="0.25">
      <c r="A145" s="150" t="s">
        <v>125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0</v>
      </c>
      <c r="I145" s="87">
        <v>0</v>
      </c>
      <c r="J145" s="87">
        <v>0</v>
      </c>
      <c r="K145" s="87">
        <v>0</v>
      </c>
      <c r="L145" s="87">
        <v>0</v>
      </c>
      <c r="M145" s="87">
        <v>0</v>
      </c>
      <c r="N145" s="87">
        <v>2.4129109565138251E-2</v>
      </c>
      <c r="O145" s="87">
        <v>0</v>
      </c>
      <c r="P145" s="87">
        <v>3.4116005334595967E-2</v>
      </c>
      <c r="Q145" s="87">
        <v>0</v>
      </c>
    </row>
    <row r="146" spans="1:17" x14ac:dyDescent="0.25">
      <c r="A146" s="150" t="s">
        <v>29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  <c r="Q146" s="87">
        <v>4.4953696549046365E-2</v>
      </c>
    </row>
    <row r="147" spans="1:17" x14ac:dyDescent="0.25">
      <c r="A147" s="150" t="s">
        <v>28</v>
      </c>
      <c r="B147" s="87">
        <v>0</v>
      </c>
      <c r="C147" s="87">
        <v>0</v>
      </c>
      <c r="D147" s="87">
        <v>0</v>
      </c>
      <c r="E147" s="87">
        <v>0</v>
      </c>
      <c r="F147" s="87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  <c r="Q147" s="87">
        <v>0</v>
      </c>
    </row>
    <row r="148" spans="1:17" x14ac:dyDescent="0.25">
      <c r="A148" s="150" t="s">
        <v>26</v>
      </c>
      <c r="B148" s="87">
        <v>0</v>
      </c>
      <c r="C148" s="87">
        <v>0</v>
      </c>
      <c r="D148" s="87">
        <v>0</v>
      </c>
      <c r="E148" s="87">
        <v>0</v>
      </c>
      <c r="F148" s="87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  <c r="L148" s="87">
        <v>0</v>
      </c>
      <c r="M148" s="87">
        <v>0</v>
      </c>
      <c r="N148" s="87">
        <v>0</v>
      </c>
      <c r="O148" s="87">
        <v>0</v>
      </c>
      <c r="P148" s="87">
        <v>0</v>
      </c>
      <c r="Q148" s="87">
        <v>0</v>
      </c>
    </row>
    <row r="149" spans="1:17" x14ac:dyDescent="0.25">
      <c r="A149" s="150" t="s">
        <v>25</v>
      </c>
      <c r="B149" s="87">
        <v>0</v>
      </c>
      <c r="C149" s="87">
        <v>0</v>
      </c>
      <c r="D149" s="87">
        <v>0</v>
      </c>
      <c r="E149" s="87">
        <v>0</v>
      </c>
      <c r="F149" s="87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</v>
      </c>
    </row>
    <row r="150" spans="1:17" x14ac:dyDescent="0.25">
      <c r="A150" s="150" t="s">
        <v>86</v>
      </c>
      <c r="B150" s="87">
        <v>0</v>
      </c>
      <c r="C150" s="87">
        <v>0</v>
      </c>
      <c r="D150" s="87">
        <v>0</v>
      </c>
      <c r="E150" s="87">
        <v>0</v>
      </c>
      <c r="F150" s="87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  <c r="L150" s="87">
        <v>0</v>
      </c>
      <c r="M150" s="87">
        <v>0</v>
      </c>
      <c r="N150" s="87">
        <v>0</v>
      </c>
      <c r="O150" s="87">
        <v>0</v>
      </c>
      <c r="P150" s="87">
        <v>0</v>
      </c>
      <c r="Q150" s="87">
        <v>0</v>
      </c>
    </row>
    <row r="151" spans="1:17" x14ac:dyDescent="0.25">
      <c r="A151" s="150" t="s">
        <v>22</v>
      </c>
      <c r="B151" s="87">
        <v>0</v>
      </c>
      <c r="C151" s="87">
        <v>0</v>
      </c>
      <c r="D151" s="87">
        <v>0</v>
      </c>
      <c r="E151" s="87">
        <v>0</v>
      </c>
      <c r="F151" s="87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  <c r="Q151" s="87">
        <v>0</v>
      </c>
    </row>
    <row r="152" spans="1:17" x14ac:dyDescent="0.25">
      <c r="A152" s="152" t="s">
        <v>186</v>
      </c>
      <c r="B152" s="151">
        <v>1.6051622784988093E-2</v>
      </c>
      <c r="C152" s="151">
        <v>2.0327509148775427E-2</v>
      </c>
      <c r="D152" s="151">
        <v>2.0350854546857269E-2</v>
      </c>
      <c r="E152" s="151">
        <v>2.2137254492772117E-2</v>
      </c>
      <c r="F152" s="151">
        <v>2.2914115518942572E-2</v>
      </c>
      <c r="G152" s="151">
        <v>3.482880497980903E-2</v>
      </c>
      <c r="H152" s="151">
        <v>3.4351689160960631E-2</v>
      </c>
      <c r="I152" s="151">
        <v>3.6650560259247393E-2</v>
      </c>
      <c r="J152" s="151">
        <v>4.2435816426518905E-2</v>
      </c>
      <c r="K152" s="151">
        <v>4.5803891167051983E-2</v>
      </c>
      <c r="L152" s="151">
        <v>4.9882543000155107E-2</v>
      </c>
      <c r="M152" s="151">
        <v>5.2880032873504935E-2</v>
      </c>
      <c r="N152" s="151">
        <v>4.8398684312447128E-2</v>
      </c>
      <c r="O152" s="151">
        <v>8.8679819064154702E-2</v>
      </c>
      <c r="P152" s="151">
        <v>6.8430613559668355E-2</v>
      </c>
      <c r="Q152" s="151">
        <v>9.9773742791361017E-2</v>
      </c>
    </row>
    <row r="153" spans="1:17" x14ac:dyDescent="0.25">
      <c r="A153" s="243" t="s">
        <v>179</v>
      </c>
      <c r="B153" s="242">
        <v>2.2583791998352393E-2</v>
      </c>
      <c r="C153" s="242">
        <v>2.859974001444178E-2</v>
      </c>
      <c r="D153" s="242">
        <v>2.8632585766018508E-2</v>
      </c>
      <c r="E153" s="242">
        <v>3.1145956865303203E-2</v>
      </c>
      <c r="F153" s="242">
        <v>3.2238959614101184E-2</v>
      </c>
      <c r="G153" s="242">
        <v>4.9002303240691956E-2</v>
      </c>
      <c r="H153" s="242">
        <v>4.8331026289051095E-2</v>
      </c>
      <c r="I153" s="242">
        <v>5.1565417441283158E-2</v>
      </c>
      <c r="J153" s="242">
        <v>5.9704969665313454E-2</v>
      </c>
      <c r="K153" s="242">
        <v>6.4443674305584522E-2</v>
      </c>
      <c r="L153" s="242">
        <v>7.0182123673996316E-2</v>
      </c>
      <c r="M153" s="242">
        <v>7.4399434828368222E-2</v>
      </c>
      <c r="N153" s="242">
        <v>0.12978604625588988</v>
      </c>
      <c r="O153" s="242">
        <v>0.12476785774391594</v>
      </c>
      <c r="P153" s="242">
        <v>0.18350372335410675</v>
      </c>
      <c r="Q153" s="242">
        <v>0.26755354574199802</v>
      </c>
    </row>
    <row r="154" spans="1:17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ht="12.75" x14ac:dyDescent="0.25">
      <c r="A155" s="80" t="s">
        <v>129</v>
      </c>
      <c r="B155" s="233"/>
      <c r="C155" s="233"/>
      <c r="D155" s="233"/>
      <c r="E155" s="233"/>
      <c r="F155" s="233"/>
      <c r="G155" s="233"/>
      <c r="H155" s="233"/>
      <c r="I155" s="233"/>
      <c r="J155" s="233"/>
      <c r="K155" s="233"/>
      <c r="L155" s="233"/>
      <c r="M155" s="233"/>
      <c r="N155" s="233"/>
      <c r="O155" s="233"/>
      <c r="P155" s="233"/>
      <c r="Q155" s="233"/>
    </row>
    <row r="156" spans="1:17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x14ac:dyDescent="0.25">
      <c r="A157" s="78" t="s">
        <v>41</v>
      </c>
      <c r="B157" s="77">
        <f t="shared" ref="B157:Q157" si="0">SUM(B$158:B$164,B$166:B$167,B$169:B$172)</f>
        <v>0</v>
      </c>
      <c r="C157" s="77">
        <f t="shared" si="0"/>
        <v>0</v>
      </c>
      <c r="D157" s="77">
        <f t="shared" si="0"/>
        <v>0</v>
      </c>
      <c r="E157" s="77">
        <f t="shared" si="0"/>
        <v>0</v>
      </c>
      <c r="F157" s="77">
        <f t="shared" si="0"/>
        <v>0</v>
      </c>
      <c r="G157" s="77">
        <f t="shared" si="0"/>
        <v>0</v>
      </c>
      <c r="H157" s="77">
        <f t="shared" si="0"/>
        <v>0</v>
      </c>
      <c r="I157" s="77">
        <f t="shared" si="0"/>
        <v>0</v>
      </c>
      <c r="J157" s="77">
        <f t="shared" si="0"/>
        <v>0</v>
      </c>
      <c r="K157" s="77">
        <f t="shared" si="0"/>
        <v>0</v>
      </c>
      <c r="L157" s="77">
        <f t="shared" si="0"/>
        <v>0</v>
      </c>
      <c r="M157" s="77">
        <f t="shared" si="0"/>
        <v>0</v>
      </c>
      <c r="N157" s="77">
        <f t="shared" si="0"/>
        <v>0</v>
      </c>
      <c r="O157" s="77">
        <f t="shared" si="0"/>
        <v>0</v>
      </c>
      <c r="P157" s="77">
        <f t="shared" si="0"/>
        <v>0</v>
      </c>
      <c r="Q157" s="77">
        <f t="shared" si="0"/>
        <v>0</v>
      </c>
    </row>
    <row r="158" spans="1:17" x14ac:dyDescent="0.25">
      <c r="A158" s="132" t="s">
        <v>83</v>
      </c>
      <c r="B158" s="240">
        <f t="shared" ref="B158:Q158" si="1">IF(B$6=0,0,B$6/B$5)</f>
        <v>0</v>
      </c>
      <c r="C158" s="240">
        <f t="shared" si="1"/>
        <v>0</v>
      </c>
      <c r="D158" s="240">
        <f t="shared" si="1"/>
        <v>0</v>
      </c>
      <c r="E158" s="240">
        <f t="shared" si="1"/>
        <v>0</v>
      </c>
      <c r="F158" s="240">
        <f t="shared" si="1"/>
        <v>0</v>
      </c>
      <c r="G158" s="240">
        <f t="shared" si="1"/>
        <v>0</v>
      </c>
      <c r="H158" s="240">
        <f t="shared" si="1"/>
        <v>0</v>
      </c>
      <c r="I158" s="240">
        <f t="shared" si="1"/>
        <v>0</v>
      </c>
      <c r="J158" s="240">
        <f t="shared" si="1"/>
        <v>0</v>
      </c>
      <c r="K158" s="240">
        <f t="shared" si="1"/>
        <v>0</v>
      </c>
      <c r="L158" s="240">
        <f t="shared" si="1"/>
        <v>0</v>
      </c>
      <c r="M158" s="240">
        <f t="shared" si="1"/>
        <v>0</v>
      </c>
      <c r="N158" s="240">
        <f t="shared" si="1"/>
        <v>0</v>
      </c>
      <c r="O158" s="240">
        <f t="shared" si="1"/>
        <v>0</v>
      </c>
      <c r="P158" s="240">
        <f t="shared" si="1"/>
        <v>0</v>
      </c>
      <c r="Q158" s="240">
        <f t="shared" si="1"/>
        <v>0</v>
      </c>
    </row>
    <row r="159" spans="1:17" x14ac:dyDescent="0.25">
      <c r="A159" s="76" t="s">
        <v>82</v>
      </c>
      <c r="B159" s="239">
        <f t="shared" ref="B159:Q159" si="2">IF(B$7=0,0,B$7/B$5)</f>
        <v>0</v>
      </c>
      <c r="C159" s="239">
        <f t="shared" si="2"/>
        <v>0</v>
      </c>
      <c r="D159" s="239">
        <f t="shared" si="2"/>
        <v>0</v>
      </c>
      <c r="E159" s="239">
        <f t="shared" si="2"/>
        <v>0</v>
      </c>
      <c r="F159" s="239">
        <f t="shared" si="2"/>
        <v>0</v>
      </c>
      <c r="G159" s="239">
        <f t="shared" si="2"/>
        <v>0</v>
      </c>
      <c r="H159" s="239">
        <f t="shared" si="2"/>
        <v>0</v>
      </c>
      <c r="I159" s="239">
        <f t="shared" si="2"/>
        <v>0</v>
      </c>
      <c r="J159" s="239">
        <f t="shared" si="2"/>
        <v>0</v>
      </c>
      <c r="K159" s="239">
        <f t="shared" si="2"/>
        <v>0</v>
      </c>
      <c r="L159" s="239">
        <f t="shared" si="2"/>
        <v>0</v>
      </c>
      <c r="M159" s="239">
        <f t="shared" si="2"/>
        <v>0</v>
      </c>
      <c r="N159" s="239">
        <f t="shared" si="2"/>
        <v>0</v>
      </c>
      <c r="O159" s="239">
        <f t="shared" si="2"/>
        <v>0</v>
      </c>
      <c r="P159" s="239">
        <f t="shared" si="2"/>
        <v>0</v>
      </c>
      <c r="Q159" s="239">
        <f t="shared" si="2"/>
        <v>0</v>
      </c>
    </row>
    <row r="160" spans="1:17" x14ac:dyDescent="0.25">
      <c r="A160" s="76" t="s">
        <v>81</v>
      </c>
      <c r="B160" s="239">
        <f t="shared" ref="B160:Q160" si="3">IF(B$8=0,0,B$8/B$5)</f>
        <v>0</v>
      </c>
      <c r="C160" s="239">
        <f t="shared" si="3"/>
        <v>0</v>
      </c>
      <c r="D160" s="239">
        <f t="shared" si="3"/>
        <v>0</v>
      </c>
      <c r="E160" s="239">
        <f t="shared" si="3"/>
        <v>0</v>
      </c>
      <c r="F160" s="239">
        <f t="shared" si="3"/>
        <v>0</v>
      </c>
      <c r="G160" s="239">
        <f t="shared" si="3"/>
        <v>0</v>
      </c>
      <c r="H160" s="239">
        <f t="shared" si="3"/>
        <v>0</v>
      </c>
      <c r="I160" s="239">
        <f t="shared" si="3"/>
        <v>0</v>
      </c>
      <c r="J160" s="239">
        <f t="shared" si="3"/>
        <v>0</v>
      </c>
      <c r="K160" s="239">
        <f t="shared" si="3"/>
        <v>0</v>
      </c>
      <c r="L160" s="239">
        <f t="shared" si="3"/>
        <v>0</v>
      </c>
      <c r="M160" s="239">
        <f t="shared" si="3"/>
        <v>0</v>
      </c>
      <c r="N160" s="239">
        <f t="shared" si="3"/>
        <v>0</v>
      </c>
      <c r="O160" s="239">
        <f t="shared" si="3"/>
        <v>0</v>
      </c>
      <c r="P160" s="239">
        <f t="shared" si="3"/>
        <v>0</v>
      </c>
      <c r="Q160" s="239">
        <f t="shared" si="3"/>
        <v>0</v>
      </c>
    </row>
    <row r="161" spans="1:17" x14ac:dyDescent="0.25">
      <c r="A161" s="76" t="s">
        <v>80</v>
      </c>
      <c r="B161" s="239">
        <f t="shared" ref="B161:Q161" si="4">IF(B$9=0,0,B$9/B$5)</f>
        <v>0</v>
      </c>
      <c r="C161" s="239">
        <f t="shared" si="4"/>
        <v>0</v>
      </c>
      <c r="D161" s="239">
        <f t="shared" si="4"/>
        <v>0</v>
      </c>
      <c r="E161" s="239">
        <f t="shared" si="4"/>
        <v>0</v>
      </c>
      <c r="F161" s="239">
        <f t="shared" si="4"/>
        <v>0</v>
      </c>
      <c r="G161" s="239">
        <f t="shared" si="4"/>
        <v>0</v>
      </c>
      <c r="H161" s="239">
        <f t="shared" si="4"/>
        <v>0</v>
      </c>
      <c r="I161" s="239">
        <f t="shared" si="4"/>
        <v>0</v>
      </c>
      <c r="J161" s="239">
        <f t="shared" si="4"/>
        <v>0</v>
      </c>
      <c r="K161" s="239">
        <f t="shared" si="4"/>
        <v>0</v>
      </c>
      <c r="L161" s="239">
        <f t="shared" si="4"/>
        <v>0</v>
      </c>
      <c r="M161" s="239">
        <f t="shared" si="4"/>
        <v>0</v>
      </c>
      <c r="N161" s="239">
        <f t="shared" si="4"/>
        <v>0</v>
      </c>
      <c r="O161" s="239">
        <f t="shared" si="4"/>
        <v>0</v>
      </c>
      <c r="P161" s="239">
        <f t="shared" si="4"/>
        <v>0</v>
      </c>
      <c r="Q161" s="239">
        <f t="shared" si="4"/>
        <v>0</v>
      </c>
    </row>
    <row r="162" spans="1:17" x14ac:dyDescent="0.25">
      <c r="A162" s="129" t="s">
        <v>79</v>
      </c>
      <c r="B162" s="238">
        <f t="shared" ref="B162:Q162" si="5">IF(B$10=0,0,B$10/B$5)</f>
        <v>0</v>
      </c>
      <c r="C162" s="238">
        <f t="shared" si="5"/>
        <v>0</v>
      </c>
      <c r="D162" s="238">
        <f t="shared" si="5"/>
        <v>0</v>
      </c>
      <c r="E162" s="238">
        <f t="shared" si="5"/>
        <v>0</v>
      </c>
      <c r="F162" s="238">
        <f t="shared" si="5"/>
        <v>0</v>
      </c>
      <c r="G162" s="238">
        <f t="shared" si="5"/>
        <v>0</v>
      </c>
      <c r="H162" s="238">
        <f t="shared" si="5"/>
        <v>0</v>
      </c>
      <c r="I162" s="238">
        <f t="shared" si="5"/>
        <v>0</v>
      </c>
      <c r="J162" s="238">
        <f t="shared" si="5"/>
        <v>0</v>
      </c>
      <c r="K162" s="238">
        <f t="shared" si="5"/>
        <v>0</v>
      </c>
      <c r="L162" s="238">
        <f t="shared" si="5"/>
        <v>0</v>
      </c>
      <c r="M162" s="238">
        <f t="shared" si="5"/>
        <v>0</v>
      </c>
      <c r="N162" s="238">
        <f t="shared" si="5"/>
        <v>0</v>
      </c>
      <c r="O162" s="238">
        <f t="shared" si="5"/>
        <v>0</v>
      </c>
      <c r="P162" s="238">
        <f t="shared" si="5"/>
        <v>0</v>
      </c>
      <c r="Q162" s="238">
        <f t="shared" si="5"/>
        <v>0</v>
      </c>
    </row>
    <row r="163" spans="1:17" x14ac:dyDescent="0.25">
      <c r="A163" s="232" t="s">
        <v>185</v>
      </c>
      <c r="B163" s="241">
        <f t="shared" ref="B163:Q163" si="6">IF(B$15=0,0,B$15/B$5)</f>
        <v>0</v>
      </c>
      <c r="C163" s="241">
        <f t="shared" si="6"/>
        <v>0</v>
      </c>
      <c r="D163" s="241">
        <f t="shared" si="6"/>
        <v>0</v>
      </c>
      <c r="E163" s="241">
        <f t="shared" si="6"/>
        <v>0</v>
      </c>
      <c r="F163" s="241">
        <f t="shared" si="6"/>
        <v>0</v>
      </c>
      <c r="G163" s="241">
        <f t="shared" si="6"/>
        <v>0</v>
      </c>
      <c r="H163" s="241">
        <f t="shared" si="6"/>
        <v>0</v>
      </c>
      <c r="I163" s="241">
        <f t="shared" si="6"/>
        <v>0</v>
      </c>
      <c r="J163" s="241">
        <f t="shared" si="6"/>
        <v>0</v>
      </c>
      <c r="K163" s="241">
        <f t="shared" si="6"/>
        <v>0</v>
      </c>
      <c r="L163" s="241">
        <f t="shared" si="6"/>
        <v>0</v>
      </c>
      <c r="M163" s="241">
        <f t="shared" si="6"/>
        <v>0</v>
      </c>
      <c r="N163" s="241">
        <f t="shared" si="6"/>
        <v>0</v>
      </c>
      <c r="O163" s="241">
        <f t="shared" si="6"/>
        <v>0</v>
      </c>
      <c r="P163" s="241">
        <f t="shared" si="6"/>
        <v>0</v>
      </c>
      <c r="Q163" s="241">
        <f t="shared" si="6"/>
        <v>0</v>
      </c>
    </row>
    <row r="164" spans="1:17" x14ac:dyDescent="0.25">
      <c r="A164" s="127" t="s">
        <v>184</v>
      </c>
      <c r="B164" s="237">
        <f t="shared" ref="B164:Q164" si="7">IF(B$24=0,0,B$24/B$5)</f>
        <v>0</v>
      </c>
      <c r="C164" s="237">
        <f t="shared" si="7"/>
        <v>0</v>
      </c>
      <c r="D164" s="237">
        <f t="shared" si="7"/>
        <v>0</v>
      </c>
      <c r="E164" s="237">
        <f t="shared" si="7"/>
        <v>0</v>
      </c>
      <c r="F164" s="237">
        <f t="shared" si="7"/>
        <v>0</v>
      </c>
      <c r="G164" s="237">
        <f t="shared" si="7"/>
        <v>0</v>
      </c>
      <c r="H164" s="237">
        <f t="shared" si="7"/>
        <v>0</v>
      </c>
      <c r="I164" s="237">
        <f t="shared" si="7"/>
        <v>0</v>
      </c>
      <c r="J164" s="237">
        <f t="shared" si="7"/>
        <v>0</v>
      </c>
      <c r="K164" s="237">
        <f t="shared" si="7"/>
        <v>0</v>
      </c>
      <c r="L164" s="237">
        <f t="shared" si="7"/>
        <v>0</v>
      </c>
      <c r="M164" s="237">
        <f t="shared" si="7"/>
        <v>0</v>
      </c>
      <c r="N164" s="237">
        <f t="shared" si="7"/>
        <v>0</v>
      </c>
      <c r="O164" s="237">
        <f t="shared" si="7"/>
        <v>0</v>
      </c>
      <c r="P164" s="237">
        <f t="shared" si="7"/>
        <v>0</v>
      </c>
      <c r="Q164" s="237">
        <f t="shared" si="7"/>
        <v>0</v>
      </c>
    </row>
    <row r="165" spans="1:17" x14ac:dyDescent="0.25">
      <c r="A165" s="127" t="s">
        <v>181</v>
      </c>
      <c r="B165" s="237">
        <f t="shared" ref="B165:Q165" si="8">IF(B$35=0,0,B$35/B$5)</f>
        <v>0</v>
      </c>
      <c r="C165" s="237">
        <f t="shared" si="8"/>
        <v>0</v>
      </c>
      <c r="D165" s="237">
        <f t="shared" si="8"/>
        <v>0</v>
      </c>
      <c r="E165" s="237">
        <f t="shared" si="8"/>
        <v>0</v>
      </c>
      <c r="F165" s="237">
        <f t="shared" si="8"/>
        <v>0</v>
      </c>
      <c r="G165" s="237">
        <f t="shared" si="8"/>
        <v>0</v>
      </c>
      <c r="H165" s="237">
        <f t="shared" si="8"/>
        <v>0</v>
      </c>
      <c r="I165" s="237">
        <f t="shared" si="8"/>
        <v>0</v>
      </c>
      <c r="J165" s="237">
        <f t="shared" si="8"/>
        <v>0</v>
      </c>
      <c r="K165" s="237">
        <f t="shared" si="8"/>
        <v>0</v>
      </c>
      <c r="L165" s="237">
        <f t="shared" si="8"/>
        <v>0</v>
      </c>
      <c r="M165" s="237">
        <f t="shared" si="8"/>
        <v>0</v>
      </c>
      <c r="N165" s="237">
        <f t="shared" si="8"/>
        <v>0</v>
      </c>
      <c r="O165" s="237">
        <f t="shared" si="8"/>
        <v>0</v>
      </c>
      <c r="P165" s="237">
        <f t="shared" si="8"/>
        <v>0</v>
      </c>
      <c r="Q165" s="237">
        <f t="shared" si="8"/>
        <v>0</v>
      </c>
    </row>
    <row r="166" spans="1:17" x14ac:dyDescent="0.25">
      <c r="A166" s="142" t="s">
        <v>190</v>
      </c>
      <c r="B166" s="235">
        <f t="shared" ref="B166:Q166" si="9">IF(B$36=0,0,B$36/B$5)</f>
        <v>0</v>
      </c>
      <c r="C166" s="235">
        <f t="shared" si="9"/>
        <v>0</v>
      </c>
      <c r="D166" s="235">
        <f t="shared" si="9"/>
        <v>0</v>
      </c>
      <c r="E166" s="235">
        <f t="shared" si="9"/>
        <v>0</v>
      </c>
      <c r="F166" s="235">
        <f t="shared" si="9"/>
        <v>0</v>
      </c>
      <c r="G166" s="235">
        <f t="shared" si="9"/>
        <v>0</v>
      </c>
      <c r="H166" s="235">
        <f t="shared" si="9"/>
        <v>0</v>
      </c>
      <c r="I166" s="235">
        <f t="shared" si="9"/>
        <v>0</v>
      </c>
      <c r="J166" s="235">
        <f t="shared" si="9"/>
        <v>0</v>
      </c>
      <c r="K166" s="235">
        <f t="shared" si="9"/>
        <v>0</v>
      </c>
      <c r="L166" s="235">
        <f t="shared" si="9"/>
        <v>0</v>
      </c>
      <c r="M166" s="235">
        <f t="shared" si="9"/>
        <v>0</v>
      </c>
      <c r="N166" s="235">
        <f t="shared" si="9"/>
        <v>0</v>
      </c>
      <c r="O166" s="235">
        <f t="shared" si="9"/>
        <v>0</v>
      </c>
      <c r="P166" s="235">
        <f t="shared" si="9"/>
        <v>0</v>
      </c>
      <c r="Q166" s="235">
        <f t="shared" si="9"/>
        <v>0</v>
      </c>
    </row>
    <row r="167" spans="1:17" x14ac:dyDescent="0.25">
      <c r="A167" s="142" t="s">
        <v>189</v>
      </c>
      <c r="B167" s="235">
        <f t="shared" ref="B167:Q167" si="10">IF(B$42=0,0,B$42/B$5)</f>
        <v>0</v>
      </c>
      <c r="C167" s="235">
        <f t="shared" si="10"/>
        <v>0</v>
      </c>
      <c r="D167" s="235">
        <f t="shared" si="10"/>
        <v>0</v>
      </c>
      <c r="E167" s="235">
        <f t="shared" si="10"/>
        <v>0</v>
      </c>
      <c r="F167" s="235">
        <f t="shared" si="10"/>
        <v>0</v>
      </c>
      <c r="G167" s="235">
        <f t="shared" si="10"/>
        <v>0</v>
      </c>
      <c r="H167" s="235">
        <f t="shared" si="10"/>
        <v>0</v>
      </c>
      <c r="I167" s="235">
        <f t="shared" si="10"/>
        <v>0</v>
      </c>
      <c r="J167" s="235">
        <f t="shared" si="10"/>
        <v>0</v>
      </c>
      <c r="K167" s="235">
        <f t="shared" si="10"/>
        <v>0</v>
      </c>
      <c r="L167" s="235">
        <f t="shared" si="10"/>
        <v>0</v>
      </c>
      <c r="M167" s="235">
        <f t="shared" si="10"/>
        <v>0</v>
      </c>
      <c r="N167" s="235">
        <f t="shared" si="10"/>
        <v>0</v>
      </c>
      <c r="O167" s="235">
        <f t="shared" si="10"/>
        <v>0</v>
      </c>
      <c r="P167" s="235">
        <f t="shared" si="10"/>
        <v>0</v>
      </c>
      <c r="Q167" s="235">
        <f t="shared" si="10"/>
        <v>0</v>
      </c>
    </row>
    <row r="168" spans="1:17" x14ac:dyDescent="0.25">
      <c r="A168" s="127" t="s">
        <v>180</v>
      </c>
      <c r="B168" s="236">
        <f t="shared" ref="B168:Q168" si="11">IF(B$43=0,0,B$43/B$5)</f>
        <v>0</v>
      </c>
      <c r="C168" s="236">
        <f t="shared" si="11"/>
        <v>0</v>
      </c>
      <c r="D168" s="236">
        <f t="shared" si="11"/>
        <v>0</v>
      </c>
      <c r="E168" s="236">
        <f t="shared" si="11"/>
        <v>0</v>
      </c>
      <c r="F168" s="236">
        <f t="shared" si="11"/>
        <v>0</v>
      </c>
      <c r="G168" s="236">
        <f t="shared" si="11"/>
        <v>0</v>
      </c>
      <c r="H168" s="236">
        <f t="shared" si="11"/>
        <v>0</v>
      </c>
      <c r="I168" s="236">
        <f t="shared" si="11"/>
        <v>0</v>
      </c>
      <c r="J168" s="236">
        <f t="shared" si="11"/>
        <v>0</v>
      </c>
      <c r="K168" s="236">
        <f t="shared" si="11"/>
        <v>0</v>
      </c>
      <c r="L168" s="236">
        <f t="shared" si="11"/>
        <v>0</v>
      </c>
      <c r="M168" s="236">
        <f t="shared" si="11"/>
        <v>0</v>
      </c>
      <c r="N168" s="236">
        <f t="shared" si="11"/>
        <v>0</v>
      </c>
      <c r="O168" s="236">
        <f t="shared" si="11"/>
        <v>0</v>
      </c>
      <c r="P168" s="236">
        <f t="shared" si="11"/>
        <v>0</v>
      </c>
      <c r="Q168" s="236">
        <f t="shared" si="11"/>
        <v>0</v>
      </c>
    </row>
    <row r="169" spans="1:17" x14ac:dyDescent="0.25">
      <c r="A169" s="142" t="s">
        <v>188</v>
      </c>
      <c r="B169" s="235">
        <f t="shared" ref="B169:Q169" si="12">IF(B$44=0,0,B$44/B$5)</f>
        <v>0</v>
      </c>
      <c r="C169" s="235">
        <f t="shared" si="12"/>
        <v>0</v>
      </c>
      <c r="D169" s="235">
        <f t="shared" si="12"/>
        <v>0</v>
      </c>
      <c r="E169" s="235">
        <f t="shared" si="12"/>
        <v>0</v>
      </c>
      <c r="F169" s="235">
        <f t="shared" si="12"/>
        <v>0</v>
      </c>
      <c r="G169" s="235">
        <f t="shared" si="12"/>
        <v>0</v>
      </c>
      <c r="H169" s="235">
        <f t="shared" si="12"/>
        <v>0</v>
      </c>
      <c r="I169" s="235">
        <f t="shared" si="12"/>
        <v>0</v>
      </c>
      <c r="J169" s="235">
        <f t="shared" si="12"/>
        <v>0</v>
      </c>
      <c r="K169" s="235">
        <f t="shared" si="12"/>
        <v>0</v>
      </c>
      <c r="L169" s="235">
        <f t="shared" si="12"/>
        <v>0</v>
      </c>
      <c r="M169" s="235">
        <f t="shared" si="12"/>
        <v>0</v>
      </c>
      <c r="N169" s="235">
        <f t="shared" si="12"/>
        <v>0</v>
      </c>
      <c r="O169" s="235">
        <f t="shared" si="12"/>
        <v>0</v>
      </c>
      <c r="P169" s="235">
        <f t="shared" si="12"/>
        <v>0</v>
      </c>
      <c r="Q169" s="235">
        <f t="shared" si="12"/>
        <v>0</v>
      </c>
    </row>
    <row r="170" spans="1:17" x14ac:dyDescent="0.25">
      <c r="A170" s="142" t="s">
        <v>187</v>
      </c>
      <c r="B170" s="235">
        <f t="shared" ref="B170:Q170" si="13">IF(B$45=0,0,B$45/B$5)</f>
        <v>0</v>
      </c>
      <c r="C170" s="235">
        <f t="shared" si="13"/>
        <v>0</v>
      </c>
      <c r="D170" s="235">
        <f t="shared" si="13"/>
        <v>0</v>
      </c>
      <c r="E170" s="235">
        <f t="shared" si="13"/>
        <v>0</v>
      </c>
      <c r="F170" s="235">
        <f t="shared" si="13"/>
        <v>0</v>
      </c>
      <c r="G170" s="235">
        <f t="shared" si="13"/>
        <v>0</v>
      </c>
      <c r="H170" s="235">
        <f t="shared" si="13"/>
        <v>0</v>
      </c>
      <c r="I170" s="235">
        <f t="shared" si="13"/>
        <v>0</v>
      </c>
      <c r="J170" s="235">
        <f t="shared" si="13"/>
        <v>0</v>
      </c>
      <c r="K170" s="235">
        <f t="shared" si="13"/>
        <v>0</v>
      </c>
      <c r="L170" s="235">
        <f t="shared" si="13"/>
        <v>0</v>
      </c>
      <c r="M170" s="235">
        <f t="shared" si="13"/>
        <v>0</v>
      </c>
      <c r="N170" s="235">
        <f t="shared" si="13"/>
        <v>0</v>
      </c>
      <c r="O170" s="235">
        <f t="shared" si="13"/>
        <v>0</v>
      </c>
      <c r="P170" s="235">
        <f t="shared" si="13"/>
        <v>0</v>
      </c>
      <c r="Q170" s="235">
        <f t="shared" si="13"/>
        <v>0</v>
      </c>
    </row>
    <row r="171" spans="1:17" x14ac:dyDescent="0.25">
      <c r="A171" s="142" t="s">
        <v>186</v>
      </c>
      <c r="B171" s="235">
        <f t="shared" ref="B171:Q171" si="14">IF(B$56=0,0,B$56/B$5)</f>
        <v>0</v>
      </c>
      <c r="C171" s="235">
        <f t="shared" si="14"/>
        <v>0</v>
      </c>
      <c r="D171" s="235">
        <f t="shared" si="14"/>
        <v>0</v>
      </c>
      <c r="E171" s="235">
        <f t="shared" si="14"/>
        <v>0</v>
      </c>
      <c r="F171" s="235">
        <f t="shared" si="14"/>
        <v>0</v>
      </c>
      <c r="G171" s="235">
        <f t="shared" si="14"/>
        <v>0</v>
      </c>
      <c r="H171" s="235">
        <f t="shared" si="14"/>
        <v>0</v>
      </c>
      <c r="I171" s="235">
        <f t="shared" si="14"/>
        <v>0</v>
      </c>
      <c r="J171" s="235">
        <f t="shared" si="14"/>
        <v>0</v>
      </c>
      <c r="K171" s="235">
        <f t="shared" si="14"/>
        <v>0</v>
      </c>
      <c r="L171" s="235">
        <f t="shared" si="14"/>
        <v>0</v>
      </c>
      <c r="M171" s="235">
        <f t="shared" si="14"/>
        <v>0</v>
      </c>
      <c r="N171" s="235">
        <f t="shared" si="14"/>
        <v>0</v>
      </c>
      <c r="O171" s="235">
        <f t="shared" si="14"/>
        <v>0</v>
      </c>
      <c r="P171" s="235">
        <f t="shared" si="14"/>
        <v>0</v>
      </c>
      <c r="Q171" s="235">
        <f t="shared" si="14"/>
        <v>0</v>
      </c>
    </row>
    <row r="172" spans="1:17" x14ac:dyDescent="0.25">
      <c r="A172" s="72" t="s">
        <v>179</v>
      </c>
      <c r="B172" s="234">
        <f t="shared" ref="B172:Q172" si="15">IF(B$57=0,0,B$57/B$5)</f>
        <v>0</v>
      </c>
      <c r="C172" s="234">
        <f t="shared" si="15"/>
        <v>0</v>
      </c>
      <c r="D172" s="234">
        <f t="shared" si="15"/>
        <v>0</v>
      </c>
      <c r="E172" s="234">
        <f t="shared" si="15"/>
        <v>0</v>
      </c>
      <c r="F172" s="234">
        <f t="shared" si="15"/>
        <v>0</v>
      </c>
      <c r="G172" s="234">
        <f t="shared" si="15"/>
        <v>0</v>
      </c>
      <c r="H172" s="234">
        <f t="shared" si="15"/>
        <v>0</v>
      </c>
      <c r="I172" s="234">
        <f t="shared" si="15"/>
        <v>0</v>
      </c>
      <c r="J172" s="234">
        <f t="shared" si="15"/>
        <v>0</v>
      </c>
      <c r="K172" s="234">
        <f t="shared" si="15"/>
        <v>0</v>
      </c>
      <c r="L172" s="234">
        <f t="shared" si="15"/>
        <v>0</v>
      </c>
      <c r="M172" s="234">
        <f t="shared" si="15"/>
        <v>0</v>
      </c>
      <c r="N172" s="234">
        <f t="shared" si="15"/>
        <v>0</v>
      </c>
      <c r="O172" s="234">
        <f t="shared" si="15"/>
        <v>0</v>
      </c>
      <c r="P172" s="234">
        <f t="shared" si="15"/>
        <v>0</v>
      </c>
      <c r="Q172" s="234">
        <f t="shared" si="15"/>
        <v>0</v>
      </c>
    </row>
    <row r="173" spans="1:17" hidden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x14ac:dyDescent="0.25">
      <c r="A175" s="78" t="s">
        <v>40</v>
      </c>
      <c r="B175" s="77">
        <f t="shared" ref="B175:Q175" si="16">SUM(B$176:B$180,B$182:B$183,B$185:B$186,B$188:B$191)</f>
        <v>1</v>
      </c>
      <c r="C175" s="77">
        <f t="shared" si="16"/>
        <v>1</v>
      </c>
      <c r="D175" s="77">
        <f t="shared" si="16"/>
        <v>1</v>
      </c>
      <c r="E175" s="77">
        <f t="shared" si="16"/>
        <v>1</v>
      </c>
      <c r="F175" s="77">
        <f t="shared" si="16"/>
        <v>1</v>
      </c>
      <c r="G175" s="77">
        <f t="shared" si="16"/>
        <v>0.99999999999999989</v>
      </c>
      <c r="H175" s="77">
        <f t="shared" si="16"/>
        <v>1</v>
      </c>
      <c r="I175" s="77">
        <f t="shared" si="16"/>
        <v>1</v>
      </c>
      <c r="J175" s="77">
        <f t="shared" si="16"/>
        <v>1</v>
      </c>
      <c r="K175" s="77">
        <f t="shared" si="16"/>
        <v>0.99999999999999989</v>
      </c>
      <c r="L175" s="77">
        <f t="shared" si="16"/>
        <v>1</v>
      </c>
      <c r="M175" s="77">
        <f t="shared" si="16"/>
        <v>0.99999999999999989</v>
      </c>
      <c r="N175" s="77">
        <f t="shared" si="16"/>
        <v>0.99999999999999978</v>
      </c>
      <c r="O175" s="77">
        <f t="shared" si="16"/>
        <v>1</v>
      </c>
      <c r="P175" s="77">
        <f t="shared" si="16"/>
        <v>1</v>
      </c>
      <c r="Q175" s="77">
        <f t="shared" si="16"/>
        <v>1</v>
      </c>
    </row>
    <row r="176" spans="1:17" x14ac:dyDescent="0.25">
      <c r="A176" s="132" t="s">
        <v>83</v>
      </c>
      <c r="B176" s="240">
        <f t="shared" ref="B176:Q176" si="17">IF(B$61=0,0,B$61/B$60)</f>
        <v>5.7363099792602061E-3</v>
      </c>
      <c r="C176" s="240">
        <f t="shared" si="17"/>
        <v>5.7363099792602061E-3</v>
      </c>
      <c r="D176" s="240">
        <f t="shared" si="17"/>
        <v>5.7363099792602078E-3</v>
      </c>
      <c r="E176" s="240">
        <f t="shared" si="17"/>
        <v>5.7363099792602061E-3</v>
      </c>
      <c r="F176" s="240">
        <f t="shared" si="17"/>
        <v>5.7363099792602087E-3</v>
      </c>
      <c r="G176" s="240">
        <f t="shared" si="17"/>
        <v>5.7363099792602061E-3</v>
      </c>
      <c r="H176" s="240">
        <f t="shared" si="17"/>
        <v>5.736309979260207E-3</v>
      </c>
      <c r="I176" s="240">
        <f t="shared" si="17"/>
        <v>5.736309979260207E-3</v>
      </c>
      <c r="J176" s="240">
        <f t="shared" si="17"/>
        <v>5.7363099792602061E-3</v>
      </c>
      <c r="K176" s="240">
        <f t="shared" si="17"/>
        <v>5.7363099792602052E-3</v>
      </c>
      <c r="L176" s="240">
        <f t="shared" si="17"/>
        <v>5.736309979260207E-3</v>
      </c>
      <c r="M176" s="240">
        <f t="shared" si="17"/>
        <v>5.7363099792602061E-3</v>
      </c>
      <c r="N176" s="240">
        <f t="shared" si="17"/>
        <v>6.3982813166165043E-3</v>
      </c>
      <c r="O176" s="240">
        <f t="shared" si="17"/>
        <v>5.7363099792602061E-3</v>
      </c>
      <c r="P176" s="240">
        <f t="shared" si="17"/>
        <v>6.3368337835943553E-3</v>
      </c>
      <c r="Q176" s="240">
        <f t="shared" si="17"/>
        <v>6.6940745018637367E-3</v>
      </c>
    </row>
    <row r="177" spans="1:17" x14ac:dyDescent="0.25">
      <c r="A177" s="76" t="s">
        <v>82</v>
      </c>
      <c r="B177" s="239">
        <f t="shared" ref="B177:Q177" si="18">IF(B$62=0,0,B$62/B$60)</f>
        <v>1.0021542375925688E-2</v>
      </c>
      <c r="C177" s="239">
        <f t="shared" si="18"/>
        <v>1.0021542375925688E-2</v>
      </c>
      <c r="D177" s="239">
        <f t="shared" si="18"/>
        <v>1.0021542375925691E-2</v>
      </c>
      <c r="E177" s="239">
        <f t="shared" si="18"/>
        <v>1.0021542375925688E-2</v>
      </c>
      <c r="F177" s="239">
        <f t="shared" si="18"/>
        <v>1.0021542375925689E-2</v>
      </c>
      <c r="G177" s="239">
        <f t="shared" si="18"/>
        <v>1.0021542375925684E-2</v>
      </c>
      <c r="H177" s="239">
        <f t="shared" si="18"/>
        <v>1.0021542375925688E-2</v>
      </c>
      <c r="I177" s="239">
        <f t="shared" si="18"/>
        <v>1.0021542375925688E-2</v>
      </c>
      <c r="J177" s="239">
        <f t="shared" si="18"/>
        <v>1.0021542375925688E-2</v>
      </c>
      <c r="K177" s="239">
        <f t="shared" si="18"/>
        <v>1.0021542375925686E-2</v>
      </c>
      <c r="L177" s="239">
        <f t="shared" si="18"/>
        <v>1.0021542375925688E-2</v>
      </c>
      <c r="M177" s="239">
        <f t="shared" si="18"/>
        <v>1.0021542375925688E-2</v>
      </c>
      <c r="N177" s="239">
        <f t="shared" si="18"/>
        <v>1.1178030402714626E-2</v>
      </c>
      <c r="O177" s="239">
        <f t="shared" si="18"/>
        <v>1.0021542375925688E-2</v>
      </c>
      <c r="P177" s="239">
        <f t="shared" si="18"/>
        <v>1.1070679325401164E-2</v>
      </c>
      <c r="Q177" s="239">
        <f t="shared" si="18"/>
        <v>1.1694791866300574E-2</v>
      </c>
    </row>
    <row r="178" spans="1:17" x14ac:dyDescent="0.25">
      <c r="A178" s="76" t="s">
        <v>81</v>
      </c>
      <c r="B178" s="239">
        <f t="shared" ref="B178:Q178" si="19">IF(B$63=0,0,B$63/B$60)</f>
        <v>9.8212113905385822E-3</v>
      </c>
      <c r="C178" s="239">
        <f t="shared" si="19"/>
        <v>9.8212113905385805E-3</v>
      </c>
      <c r="D178" s="239">
        <f t="shared" si="19"/>
        <v>9.8212113905385822E-3</v>
      </c>
      <c r="E178" s="239">
        <f t="shared" si="19"/>
        <v>9.8212113905385839E-3</v>
      </c>
      <c r="F178" s="239">
        <f t="shared" si="19"/>
        <v>9.8212113905385822E-3</v>
      </c>
      <c r="G178" s="239">
        <f t="shared" si="19"/>
        <v>9.8212113905385805E-3</v>
      </c>
      <c r="H178" s="239">
        <f t="shared" si="19"/>
        <v>9.8212113905385822E-3</v>
      </c>
      <c r="I178" s="239">
        <f t="shared" si="19"/>
        <v>9.8212113905385822E-3</v>
      </c>
      <c r="J178" s="239">
        <f t="shared" si="19"/>
        <v>9.8212113905385822E-3</v>
      </c>
      <c r="K178" s="239">
        <f t="shared" si="19"/>
        <v>9.8212113905385805E-3</v>
      </c>
      <c r="L178" s="239">
        <f t="shared" si="19"/>
        <v>9.8212113905385857E-3</v>
      </c>
      <c r="M178" s="239">
        <f t="shared" si="19"/>
        <v>9.8212113905385822E-3</v>
      </c>
      <c r="N178" s="239">
        <f t="shared" si="19"/>
        <v>1.0954581180902E-2</v>
      </c>
      <c r="O178" s="239">
        <f t="shared" si="19"/>
        <v>9.8212113905385805E-3</v>
      </c>
      <c r="P178" s="239">
        <f t="shared" si="19"/>
        <v>1.0849376055408512E-2</v>
      </c>
      <c r="Q178" s="239">
        <f t="shared" si="19"/>
        <v>1.1461012564613323E-2</v>
      </c>
    </row>
    <row r="179" spans="1:17" x14ac:dyDescent="0.25">
      <c r="A179" s="76" t="s">
        <v>80</v>
      </c>
      <c r="B179" s="239">
        <f t="shared" ref="B179:Q179" si="20">IF(B$64=0,0,B$64/B$60)</f>
        <v>5.7355616941279206E-2</v>
      </c>
      <c r="C179" s="239">
        <f t="shared" si="20"/>
        <v>5.7355616941279219E-2</v>
      </c>
      <c r="D179" s="239">
        <f t="shared" si="20"/>
        <v>5.7355616941279212E-2</v>
      </c>
      <c r="E179" s="239">
        <f t="shared" si="20"/>
        <v>5.7355616941279199E-2</v>
      </c>
      <c r="F179" s="239">
        <f t="shared" si="20"/>
        <v>5.7355616941279212E-2</v>
      </c>
      <c r="G179" s="239">
        <f t="shared" si="20"/>
        <v>5.7355616941279206E-2</v>
      </c>
      <c r="H179" s="239">
        <f t="shared" si="20"/>
        <v>5.7355616941279206E-2</v>
      </c>
      <c r="I179" s="239">
        <f t="shared" si="20"/>
        <v>5.7355616941279212E-2</v>
      </c>
      <c r="J179" s="239">
        <f t="shared" si="20"/>
        <v>5.7355616941279219E-2</v>
      </c>
      <c r="K179" s="239">
        <f t="shared" si="20"/>
        <v>5.7355616941279206E-2</v>
      </c>
      <c r="L179" s="239">
        <f t="shared" si="20"/>
        <v>5.7355616941279219E-2</v>
      </c>
      <c r="M179" s="239">
        <f t="shared" si="20"/>
        <v>5.7355616941279206E-2</v>
      </c>
      <c r="N179" s="239">
        <f t="shared" si="20"/>
        <v>6.397446679227882E-2</v>
      </c>
      <c r="O179" s="239">
        <f t="shared" si="20"/>
        <v>5.7355616941279206E-2</v>
      </c>
      <c r="P179" s="239">
        <f t="shared" si="20"/>
        <v>6.3360071618596206E-2</v>
      </c>
      <c r="Q179" s="239">
        <f t="shared" si="20"/>
        <v>6.6932012791051571E-2</v>
      </c>
    </row>
    <row r="180" spans="1:17" x14ac:dyDescent="0.25">
      <c r="A180" s="129" t="s">
        <v>79</v>
      </c>
      <c r="B180" s="238">
        <f t="shared" ref="B180:Q180" si="21">IF(B$65=0,0,B$65/B$60)</f>
        <v>2.8611637902656008E-2</v>
      </c>
      <c r="C180" s="238">
        <f t="shared" si="21"/>
        <v>2.8611637902656008E-2</v>
      </c>
      <c r="D180" s="238">
        <f t="shared" si="21"/>
        <v>2.8611637902656015E-2</v>
      </c>
      <c r="E180" s="238">
        <f t="shared" si="21"/>
        <v>2.8611637902656015E-2</v>
      </c>
      <c r="F180" s="238">
        <f t="shared" si="21"/>
        <v>2.8611637902656015E-2</v>
      </c>
      <c r="G180" s="238">
        <f t="shared" si="21"/>
        <v>2.8611637902656008E-2</v>
      </c>
      <c r="H180" s="238">
        <f t="shared" si="21"/>
        <v>2.8611637902656011E-2</v>
      </c>
      <c r="I180" s="238">
        <f t="shared" si="21"/>
        <v>2.8611637902656011E-2</v>
      </c>
      <c r="J180" s="238">
        <f t="shared" si="21"/>
        <v>2.8611637902656011E-2</v>
      </c>
      <c r="K180" s="238">
        <f t="shared" si="21"/>
        <v>2.8611637902656004E-2</v>
      </c>
      <c r="L180" s="238">
        <f t="shared" si="21"/>
        <v>2.8611637902656018E-2</v>
      </c>
      <c r="M180" s="238">
        <f t="shared" si="21"/>
        <v>2.8611637902656011E-2</v>
      </c>
      <c r="N180" s="238">
        <f t="shared" si="21"/>
        <v>2.7499908764775507E-2</v>
      </c>
      <c r="O180" s="238">
        <f t="shared" si="21"/>
        <v>2.8611637902656011E-2</v>
      </c>
      <c r="P180" s="238">
        <f t="shared" si="21"/>
        <v>2.7235806349093786E-2</v>
      </c>
      <c r="Q180" s="238">
        <f t="shared" si="21"/>
        <v>2.8771232297614906E-2</v>
      </c>
    </row>
    <row r="181" spans="1:17" x14ac:dyDescent="0.25">
      <c r="A181" s="127" t="s">
        <v>183</v>
      </c>
      <c r="B181" s="237">
        <f t="shared" ref="B181:Q181" si="22">IF(B$70=0,0,B$70/B$60)</f>
        <v>3.7418022689287699E-2</v>
      </c>
      <c r="C181" s="237">
        <f t="shared" si="22"/>
        <v>3.7418022689287699E-2</v>
      </c>
      <c r="D181" s="237">
        <f t="shared" si="22"/>
        <v>3.7418022689287692E-2</v>
      </c>
      <c r="E181" s="237">
        <f t="shared" si="22"/>
        <v>3.7418022689287692E-2</v>
      </c>
      <c r="F181" s="237">
        <f t="shared" si="22"/>
        <v>3.7418022689287705E-2</v>
      </c>
      <c r="G181" s="237">
        <f t="shared" si="22"/>
        <v>3.7418022689287685E-2</v>
      </c>
      <c r="H181" s="237">
        <f t="shared" si="22"/>
        <v>3.7418022689287692E-2</v>
      </c>
      <c r="I181" s="237">
        <f t="shared" si="22"/>
        <v>3.7418022689287692E-2</v>
      </c>
      <c r="J181" s="237">
        <f t="shared" si="22"/>
        <v>3.7418022689287692E-2</v>
      </c>
      <c r="K181" s="237">
        <f t="shared" si="22"/>
        <v>3.7418022689287685E-2</v>
      </c>
      <c r="L181" s="237">
        <f t="shared" si="22"/>
        <v>3.7418022689287705E-2</v>
      </c>
      <c r="M181" s="237">
        <f t="shared" si="22"/>
        <v>3.7418022689287685E-2</v>
      </c>
      <c r="N181" s="237">
        <f t="shared" si="22"/>
        <v>4.5190391677591216E-2</v>
      </c>
      <c r="O181" s="237">
        <f t="shared" si="22"/>
        <v>3.7418022689287699E-2</v>
      </c>
      <c r="P181" s="237">
        <f t="shared" si="22"/>
        <v>4.4756394179281615E-2</v>
      </c>
      <c r="Q181" s="237">
        <f t="shared" si="22"/>
        <v>4.3148555696739137E-2</v>
      </c>
    </row>
    <row r="182" spans="1:17" x14ac:dyDescent="0.25">
      <c r="A182" s="142" t="s">
        <v>192</v>
      </c>
      <c r="B182" s="235">
        <f t="shared" ref="B182:Q182" si="23">IF(B$71=0,0,B$71/B$60)</f>
        <v>0</v>
      </c>
      <c r="C182" s="235">
        <f t="shared" si="23"/>
        <v>0</v>
      </c>
      <c r="D182" s="235">
        <f t="shared" si="23"/>
        <v>0</v>
      </c>
      <c r="E182" s="235">
        <f t="shared" si="23"/>
        <v>0</v>
      </c>
      <c r="F182" s="235">
        <f t="shared" si="23"/>
        <v>0</v>
      </c>
      <c r="G182" s="235">
        <f t="shared" si="23"/>
        <v>0</v>
      </c>
      <c r="H182" s="235">
        <f t="shared" si="23"/>
        <v>0</v>
      </c>
      <c r="I182" s="235">
        <f t="shared" si="23"/>
        <v>0</v>
      </c>
      <c r="J182" s="235">
        <f t="shared" si="23"/>
        <v>0</v>
      </c>
      <c r="K182" s="235">
        <f t="shared" si="23"/>
        <v>0</v>
      </c>
      <c r="L182" s="235">
        <f t="shared" si="23"/>
        <v>0</v>
      </c>
      <c r="M182" s="235">
        <f t="shared" si="23"/>
        <v>0</v>
      </c>
      <c r="N182" s="235">
        <f t="shared" si="23"/>
        <v>4.1016784666408075E-2</v>
      </c>
      <c r="O182" s="235">
        <f t="shared" si="23"/>
        <v>0</v>
      </c>
      <c r="P182" s="235">
        <f t="shared" si="23"/>
        <v>4.0622869471759478E-2</v>
      </c>
      <c r="Q182" s="235">
        <f t="shared" si="23"/>
        <v>3.8782002415969193E-2</v>
      </c>
    </row>
    <row r="183" spans="1:17" x14ac:dyDescent="0.25">
      <c r="A183" s="142" t="s">
        <v>191</v>
      </c>
      <c r="B183" s="235">
        <f t="shared" ref="B183:Q183" si="24">IF(B$82=0,0,B$82/B$60)</f>
        <v>3.7418022689287699E-2</v>
      </c>
      <c r="C183" s="235">
        <f t="shared" si="24"/>
        <v>3.7418022689287699E-2</v>
      </c>
      <c r="D183" s="235">
        <f t="shared" si="24"/>
        <v>3.7418022689287692E-2</v>
      </c>
      <c r="E183" s="235">
        <f t="shared" si="24"/>
        <v>3.7418022689287692E-2</v>
      </c>
      <c r="F183" s="235">
        <f t="shared" si="24"/>
        <v>3.7418022689287705E-2</v>
      </c>
      <c r="G183" s="235">
        <f t="shared" si="24"/>
        <v>3.7418022689287685E-2</v>
      </c>
      <c r="H183" s="235">
        <f t="shared" si="24"/>
        <v>3.7418022689287692E-2</v>
      </c>
      <c r="I183" s="235">
        <f t="shared" si="24"/>
        <v>3.7418022689287692E-2</v>
      </c>
      <c r="J183" s="235">
        <f t="shared" si="24"/>
        <v>3.7418022689287692E-2</v>
      </c>
      <c r="K183" s="235">
        <f t="shared" si="24"/>
        <v>3.7418022689287685E-2</v>
      </c>
      <c r="L183" s="235">
        <f t="shared" si="24"/>
        <v>3.7418022689287705E-2</v>
      </c>
      <c r="M183" s="235">
        <f t="shared" si="24"/>
        <v>3.7418022689287685E-2</v>
      </c>
      <c r="N183" s="235">
        <f t="shared" si="24"/>
        <v>4.1736070111831414E-3</v>
      </c>
      <c r="O183" s="235">
        <f t="shared" si="24"/>
        <v>3.7418022689287699E-2</v>
      </c>
      <c r="P183" s="235">
        <f t="shared" si="24"/>
        <v>4.1335247075221394E-3</v>
      </c>
      <c r="Q183" s="235">
        <f t="shared" si="24"/>
        <v>4.366553280769939E-3</v>
      </c>
    </row>
    <row r="184" spans="1:17" x14ac:dyDescent="0.25">
      <c r="A184" s="127" t="s">
        <v>181</v>
      </c>
      <c r="B184" s="237">
        <f t="shared" ref="B184:Q184" si="25">IF(B$83=0,0,B$83/B$60)</f>
        <v>0.51809814820023792</v>
      </c>
      <c r="C184" s="237">
        <f t="shared" si="25"/>
        <v>0.51809814820023792</v>
      </c>
      <c r="D184" s="237">
        <f t="shared" si="25"/>
        <v>0.51809814820023792</v>
      </c>
      <c r="E184" s="237">
        <f t="shared" si="25"/>
        <v>0.51809814820023792</v>
      </c>
      <c r="F184" s="237">
        <f t="shared" si="25"/>
        <v>0.51809814820023792</v>
      </c>
      <c r="G184" s="237">
        <f t="shared" si="25"/>
        <v>0.51809814820023792</v>
      </c>
      <c r="H184" s="237">
        <f t="shared" si="25"/>
        <v>0.51809814820023792</v>
      </c>
      <c r="I184" s="237">
        <f t="shared" si="25"/>
        <v>0.51809814820023792</v>
      </c>
      <c r="J184" s="237">
        <f t="shared" si="25"/>
        <v>0.51809814820023792</v>
      </c>
      <c r="K184" s="237">
        <f t="shared" si="25"/>
        <v>0.51809814820023792</v>
      </c>
      <c r="L184" s="237">
        <f t="shared" si="25"/>
        <v>0.51809814820023781</v>
      </c>
      <c r="M184" s="237">
        <f t="shared" si="25"/>
        <v>0.51809814820023781</v>
      </c>
      <c r="N184" s="237">
        <f t="shared" si="25"/>
        <v>0.5439365523969838</v>
      </c>
      <c r="O184" s="237">
        <f t="shared" si="25"/>
        <v>0.51809814820023792</v>
      </c>
      <c r="P184" s="237">
        <f t="shared" si="25"/>
        <v>0.54831647449950249</v>
      </c>
      <c r="Q184" s="237">
        <f t="shared" si="25"/>
        <v>0.53688028070365179</v>
      </c>
    </row>
    <row r="185" spans="1:17" x14ac:dyDescent="0.25">
      <c r="A185" s="142" t="s">
        <v>190</v>
      </c>
      <c r="B185" s="235">
        <f t="shared" ref="B185:Q185" si="26">IF(B$84=0,0,B$84/B$60)</f>
        <v>0</v>
      </c>
      <c r="C185" s="235">
        <f t="shared" si="26"/>
        <v>0</v>
      </c>
      <c r="D185" s="235">
        <f t="shared" si="26"/>
        <v>0</v>
      </c>
      <c r="E185" s="235">
        <f t="shared" si="26"/>
        <v>0</v>
      </c>
      <c r="F185" s="235">
        <f t="shared" si="26"/>
        <v>0</v>
      </c>
      <c r="G185" s="235">
        <f t="shared" si="26"/>
        <v>0</v>
      </c>
      <c r="H185" s="235">
        <f t="shared" si="26"/>
        <v>0</v>
      </c>
      <c r="I185" s="235">
        <f t="shared" si="26"/>
        <v>0</v>
      </c>
      <c r="J185" s="235">
        <f t="shared" si="26"/>
        <v>0</v>
      </c>
      <c r="K185" s="235">
        <f t="shared" si="26"/>
        <v>0</v>
      </c>
      <c r="L185" s="235">
        <f t="shared" si="26"/>
        <v>0</v>
      </c>
      <c r="M185" s="235">
        <f t="shared" si="26"/>
        <v>0</v>
      </c>
      <c r="N185" s="235">
        <f t="shared" si="26"/>
        <v>9.8626299530485309E-2</v>
      </c>
      <c r="O185" s="235">
        <f t="shared" si="26"/>
        <v>0</v>
      </c>
      <c r="P185" s="235">
        <f t="shared" si="26"/>
        <v>6.9779953765570626E-2</v>
      </c>
      <c r="Q185" s="235">
        <f t="shared" si="26"/>
        <v>0.19002225942180437</v>
      </c>
    </row>
    <row r="186" spans="1:17" x14ac:dyDescent="0.25">
      <c r="A186" s="142" t="s">
        <v>189</v>
      </c>
      <c r="B186" s="235">
        <f t="shared" ref="B186:Q186" si="27">IF(B$90=0,0,B$90/B$60)</f>
        <v>0.51809814820023792</v>
      </c>
      <c r="C186" s="235">
        <f t="shared" si="27"/>
        <v>0.51809814820023792</v>
      </c>
      <c r="D186" s="235">
        <f t="shared" si="27"/>
        <v>0.51809814820023792</v>
      </c>
      <c r="E186" s="235">
        <f t="shared" si="27"/>
        <v>0.51809814820023792</v>
      </c>
      <c r="F186" s="235">
        <f t="shared" si="27"/>
        <v>0.51809814820023792</v>
      </c>
      <c r="G186" s="235">
        <f t="shared" si="27"/>
        <v>0.51809814820023792</v>
      </c>
      <c r="H186" s="235">
        <f t="shared" si="27"/>
        <v>0.51809814820023792</v>
      </c>
      <c r="I186" s="235">
        <f t="shared" si="27"/>
        <v>0.51809814820023792</v>
      </c>
      <c r="J186" s="235">
        <f t="shared" si="27"/>
        <v>0.51809814820023792</v>
      </c>
      <c r="K186" s="235">
        <f t="shared" si="27"/>
        <v>0.51809814820023792</v>
      </c>
      <c r="L186" s="235">
        <f t="shared" si="27"/>
        <v>0.51809814820023781</v>
      </c>
      <c r="M186" s="235">
        <f t="shared" si="27"/>
        <v>0.51809814820023781</v>
      </c>
      <c r="N186" s="235">
        <f t="shared" si="27"/>
        <v>0.4453102528664985</v>
      </c>
      <c r="O186" s="235">
        <f t="shared" si="27"/>
        <v>0.51809814820023792</v>
      </c>
      <c r="P186" s="235">
        <f t="shared" si="27"/>
        <v>0.47853652073393194</v>
      </c>
      <c r="Q186" s="235">
        <f t="shared" si="27"/>
        <v>0.34685802128184745</v>
      </c>
    </row>
    <row r="187" spans="1:17" x14ac:dyDescent="0.25">
      <c r="A187" s="127" t="s">
        <v>180</v>
      </c>
      <c r="B187" s="236">
        <f t="shared" ref="B187:Q187" si="28">IF(B$91=0,0,B$91/B$60)</f>
        <v>0.20903527469759089</v>
      </c>
      <c r="C187" s="236">
        <f t="shared" si="28"/>
        <v>0.20903527469759089</v>
      </c>
      <c r="D187" s="236">
        <f t="shared" si="28"/>
        <v>0.20903527469759087</v>
      </c>
      <c r="E187" s="236">
        <f t="shared" si="28"/>
        <v>0.20903527469759092</v>
      </c>
      <c r="F187" s="236">
        <f t="shared" si="28"/>
        <v>0.20903527469759084</v>
      </c>
      <c r="G187" s="236">
        <f t="shared" si="28"/>
        <v>0.20903527469759087</v>
      </c>
      <c r="H187" s="236">
        <f t="shared" si="28"/>
        <v>0.20903527469759087</v>
      </c>
      <c r="I187" s="236">
        <f t="shared" si="28"/>
        <v>0.20903527469759089</v>
      </c>
      <c r="J187" s="236">
        <f t="shared" si="28"/>
        <v>0.20903527469759089</v>
      </c>
      <c r="K187" s="236">
        <f t="shared" si="28"/>
        <v>0.20903527469759089</v>
      </c>
      <c r="L187" s="236">
        <f t="shared" si="28"/>
        <v>0.20903527469759095</v>
      </c>
      <c r="M187" s="236">
        <f t="shared" si="28"/>
        <v>0.20903527469759084</v>
      </c>
      <c r="N187" s="236">
        <f t="shared" si="28"/>
        <v>0.15266720845113935</v>
      </c>
      <c r="O187" s="236">
        <f t="shared" si="28"/>
        <v>0.20903527469759089</v>
      </c>
      <c r="P187" s="236">
        <f t="shared" si="28"/>
        <v>0.15120102982152239</v>
      </c>
      <c r="Q187" s="236">
        <f t="shared" si="28"/>
        <v>0.14982843396987183</v>
      </c>
    </row>
    <row r="188" spans="1:17" x14ac:dyDescent="0.25">
      <c r="A188" s="142" t="s">
        <v>188</v>
      </c>
      <c r="B188" s="235">
        <f t="shared" ref="B188:Q188" si="29">IF(B$92=0,0,B$92/B$60)</f>
        <v>0</v>
      </c>
      <c r="C188" s="235">
        <f t="shared" si="29"/>
        <v>0</v>
      </c>
      <c r="D188" s="235">
        <f t="shared" si="29"/>
        <v>0</v>
      </c>
      <c r="E188" s="235">
        <f t="shared" si="29"/>
        <v>0</v>
      </c>
      <c r="F188" s="235">
        <f t="shared" si="29"/>
        <v>0</v>
      </c>
      <c r="G188" s="235">
        <f t="shared" si="29"/>
        <v>0</v>
      </c>
      <c r="H188" s="235">
        <f t="shared" si="29"/>
        <v>0</v>
      </c>
      <c r="I188" s="235">
        <f t="shared" si="29"/>
        <v>0</v>
      </c>
      <c r="J188" s="235">
        <f t="shared" si="29"/>
        <v>0</v>
      </c>
      <c r="K188" s="235">
        <f t="shared" si="29"/>
        <v>0</v>
      </c>
      <c r="L188" s="235">
        <f t="shared" si="29"/>
        <v>0</v>
      </c>
      <c r="M188" s="235">
        <f t="shared" si="29"/>
        <v>0</v>
      </c>
      <c r="N188" s="235">
        <f t="shared" si="29"/>
        <v>0</v>
      </c>
      <c r="O188" s="235">
        <f t="shared" si="29"/>
        <v>0</v>
      </c>
      <c r="P188" s="235">
        <f t="shared" si="29"/>
        <v>0</v>
      </c>
      <c r="Q188" s="235">
        <f t="shared" si="29"/>
        <v>0</v>
      </c>
    </row>
    <row r="189" spans="1:17" x14ac:dyDescent="0.25">
      <c r="A189" s="142" t="s">
        <v>187</v>
      </c>
      <c r="B189" s="235">
        <f t="shared" ref="B189:Q189" si="30">IF(B$93=0,0,B$93/B$60)</f>
        <v>0</v>
      </c>
      <c r="C189" s="235">
        <f t="shared" si="30"/>
        <v>0</v>
      </c>
      <c r="D189" s="235">
        <f t="shared" si="30"/>
        <v>0</v>
      </c>
      <c r="E189" s="235">
        <f t="shared" si="30"/>
        <v>0</v>
      </c>
      <c r="F189" s="235">
        <f t="shared" si="30"/>
        <v>0</v>
      </c>
      <c r="G189" s="235">
        <f t="shared" si="30"/>
        <v>0</v>
      </c>
      <c r="H189" s="235">
        <f t="shared" si="30"/>
        <v>0</v>
      </c>
      <c r="I189" s="235">
        <f t="shared" si="30"/>
        <v>0</v>
      </c>
      <c r="J189" s="235">
        <f t="shared" si="30"/>
        <v>0</v>
      </c>
      <c r="K189" s="235">
        <f t="shared" si="30"/>
        <v>0</v>
      </c>
      <c r="L189" s="235">
        <f t="shared" si="30"/>
        <v>0</v>
      </c>
      <c r="M189" s="235">
        <f t="shared" si="30"/>
        <v>0</v>
      </c>
      <c r="N189" s="235">
        <f t="shared" si="30"/>
        <v>9.8263677946167235E-2</v>
      </c>
      <c r="O189" s="235">
        <f t="shared" si="30"/>
        <v>0</v>
      </c>
      <c r="P189" s="235">
        <f t="shared" si="30"/>
        <v>9.7319977552782849E-2</v>
      </c>
      <c r="Q189" s="235">
        <f t="shared" si="30"/>
        <v>9.2909822808010009E-2</v>
      </c>
    </row>
    <row r="190" spans="1:17" x14ac:dyDescent="0.25">
      <c r="A190" s="142" t="s">
        <v>186</v>
      </c>
      <c r="B190" s="235">
        <f t="shared" ref="B190:Q190" si="31">IF(B$104=0,0,B$104/B$60)</f>
        <v>0.20903527469759089</v>
      </c>
      <c r="C190" s="235">
        <f t="shared" si="31"/>
        <v>0.20903527469759089</v>
      </c>
      <c r="D190" s="235">
        <f t="shared" si="31"/>
        <v>0.20903527469759087</v>
      </c>
      <c r="E190" s="235">
        <f t="shared" si="31"/>
        <v>0.20903527469759092</v>
      </c>
      <c r="F190" s="235">
        <f t="shared" si="31"/>
        <v>0.20903527469759084</v>
      </c>
      <c r="G190" s="235">
        <f t="shared" si="31"/>
        <v>0.20903527469759087</v>
      </c>
      <c r="H190" s="235">
        <f t="shared" si="31"/>
        <v>0.20903527469759087</v>
      </c>
      <c r="I190" s="235">
        <f t="shared" si="31"/>
        <v>0.20903527469759089</v>
      </c>
      <c r="J190" s="235">
        <f t="shared" si="31"/>
        <v>0.20903527469759089</v>
      </c>
      <c r="K190" s="235">
        <f t="shared" si="31"/>
        <v>0.20903527469759089</v>
      </c>
      <c r="L190" s="235">
        <f t="shared" si="31"/>
        <v>0.20903527469759095</v>
      </c>
      <c r="M190" s="235">
        <f t="shared" si="31"/>
        <v>0.20903527469759084</v>
      </c>
      <c r="N190" s="235">
        <f t="shared" si="31"/>
        <v>5.4403530504972104E-2</v>
      </c>
      <c r="O190" s="235">
        <f t="shared" si="31"/>
        <v>0.20903527469759089</v>
      </c>
      <c r="P190" s="235">
        <f t="shared" si="31"/>
        <v>5.388105226873955E-2</v>
      </c>
      <c r="Q190" s="235">
        <f t="shared" si="31"/>
        <v>5.6918611161861817E-2</v>
      </c>
    </row>
    <row r="191" spans="1:17" x14ac:dyDescent="0.25">
      <c r="A191" s="72" t="s">
        <v>179</v>
      </c>
      <c r="B191" s="234">
        <f t="shared" ref="B191:Q191" si="32">IF(B$105=0,0,B$105/B$60)</f>
        <v>0.12390223582322378</v>
      </c>
      <c r="C191" s="234">
        <f t="shared" si="32"/>
        <v>0.12390223582322378</v>
      </c>
      <c r="D191" s="234">
        <f t="shared" si="32"/>
        <v>0.12390223582322379</v>
      </c>
      <c r="E191" s="234">
        <f t="shared" si="32"/>
        <v>0.12390223582322378</v>
      </c>
      <c r="F191" s="234">
        <f t="shared" si="32"/>
        <v>0.12390223582322379</v>
      </c>
      <c r="G191" s="234">
        <f t="shared" si="32"/>
        <v>0.12390223582322378</v>
      </c>
      <c r="H191" s="234">
        <f t="shared" si="32"/>
        <v>0.12390223582322378</v>
      </c>
      <c r="I191" s="234">
        <f t="shared" si="32"/>
        <v>0.12390223582322378</v>
      </c>
      <c r="J191" s="234">
        <f t="shared" si="32"/>
        <v>0.12390223582322377</v>
      </c>
      <c r="K191" s="234">
        <f t="shared" si="32"/>
        <v>0.12390223582322375</v>
      </c>
      <c r="L191" s="234">
        <f t="shared" si="32"/>
        <v>0.12390223582322379</v>
      </c>
      <c r="M191" s="234">
        <f t="shared" si="32"/>
        <v>0.12390223582322378</v>
      </c>
      <c r="N191" s="234">
        <f t="shared" si="32"/>
        <v>0.13820057901699806</v>
      </c>
      <c r="O191" s="234">
        <f t="shared" si="32"/>
        <v>0.12390223582322377</v>
      </c>
      <c r="P191" s="234">
        <f t="shared" si="32"/>
        <v>0.13687333436759935</v>
      </c>
      <c r="Q191" s="234">
        <f t="shared" si="32"/>
        <v>0.1445896056082932</v>
      </c>
    </row>
    <row r="192" spans="1:17" hidden="1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x14ac:dyDescent="0.25">
      <c r="A194" s="78" t="s">
        <v>39</v>
      </c>
      <c r="B194" s="77">
        <f t="shared" ref="B194:Q194" si="33">SUM(B$195:B$199,B$201:B$202,B$204:B$205,B$207:B$210)</f>
        <v>1.0000000000000002</v>
      </c>
      <c r="C194" s="77">
        <f t="shared" si="33"/>
        <v>1</v>
      </c>
      <c r="D194" s="77">
        <f t="shared" si="33"/>
        <v>1</v>
      </c>
      <c r="E194" s="77">
        <f t="shared" si="33"/>
        <v>1</v>
      </c>
      <c r="F194" s="77">
        <f t="shared" si="33"/>
        <v>1</v>
      </c>
      <c r="G194" s="77">
        <f t="shared" si="33"/>
        <v>1</v>
      </c>
      <c r="H194" s="77">
        <f t="shared" si="33"/>
        <v>1</v>
      </c>
      <c r="I194" s="77">
        <f t="shared" si="33"/>
        <v>1</v>
      </c>
      <c r="J194" s="77">
        <f t="shared" si="33"/>
        <v>1</v>
      </c>
      <c r="K194" s="77">
        <f t="shared" si="33"/>
        <v>1</v>
      </c>
      <c r="L194" s="77">
        <f t="shared" si="33"/>
        <v>1</v>
      </c>
      <c r="M194" s="77">
        <f t="shared" si="33"/>
        <v>1</v>
      </c>
      <c r="N194" s="77">
        <f t="shared" si="33"/>
        <v>1</v>
      </c>
      <c r="O194" s="77">
        <f t="shared" si="33"/>
        <v>1</v>
      </c>
      <c r="P194" s="77">
        <f t="shared" si="33"/>
        <v>1</v>
      </c>
      <c r="Q194" s="77">
        <f t="shared" si="33"/>
        <v>1</v>
      </c>
    </row>
    <row r="195" spans="1:17" x14ac:dyDescent="0.25">
      <c r="A195" s="132" t="s">
        <v>83</v>
      </c>
      <c r="B195" s="240">
        <f t="shared" ref="B195:Q195" si="34">IF(B$109=0,0,B$109/B$108)</f>
        <v>5.0337696668590389E-3</v>
      </c>
      <c r="C195" s="240">
        <f t="shared" si="34"/>
        <v>5.0337696668590389E-3</v>
      </c>
      <c r="D195" s="240">
        <f t="shared" si="34"/>
        <v>5.0337696668590398E-3</v>
      </c>
      <c r="E195" s="240">
        <f t="shared" si="34"/>
        <v>5.0337696668590389E-3</v>
      </c>
      <c r="F195" s="240">
        <f t="shared" si="34"/>
        <v>5.0337696668590398E-3</v>
      </c>
      <c r="G195" s="240">
        <f t="shared" si="34"/>
        <v>5.0337696668590398E-3</v>
      </c>
      <c r="H195" s="240">
        <f t="shared" si="34"/>
        <v>5.0337696668590398E-3</v>
      </c>
      <c r="I195" s="240">
        <f t="shared" si="34"/>
        <v>5.0337696668590398E-3</v>
      </c>
      <c r="J195" s="240">
        <f t="shared" si="34"/>
        <v>5.0337696668590406E-3</v>
      </c>
      <c r="K195" s="240">
        <f t="shared" si="34"/>
        <v>5.0337696668590406E-3</v>
      </c>
      <c r="L195" s="240">
        <f t="shared" si="34"/>
        <v>5.0337696668590398E-3</v>
      </c>
      <c r="M195" s="240">
        <f t="shared" si="34"/>
        <v>5.0337696668590398E-3</v>
      </c>
      <c r="N195" s="240">
        <f t="shared" si="34"/>
        <v>5.294782561511841E-3</v>
      </c>
      <c r="O195" s="240">
        <f t="shared" si="34"/>
        <v>5.0337696668590398E-3</v>
      </c>
      <c r="P195" s="240">
        <f t="shared" si="34"/>
        <v>5.261628407609369E-3</v>
      </c>
      <c r="Q195" s="240">
        <f t="shared" si="34"/>
        <v>5.4974904939670607E-3</v>
      </c>
    </row>
    <row r="196" spans="1:17" x14ac:dyDescent="0.25">
      <c r="A196" s="76" t="s">
        <v>82</v>
      </c>
      <c r="B196" s="239">
        <f t="shared" ref="B196:Q196" si="35">IF(B$110=0,0,B$110/B$108)</f>
        <v>9.1455098412513945E-3</v>
      </c>
      <c r="C196" s="239">
        <f t="shared" si="35"/>
        <v>9.145509841251391E-3</v>
      </c>
      <c r="D196" s="239">
        <f t="shared" si="35"/>
        <v>9.1455098412513928E-3</v>
      </c>
      <c r="E196" s="239">
        <f t="shared" si="35"/>
        <v>9.1455098412513945E-3</v>
      </c>
      <c r="F196" s="239">
        <f t="shared" si="35"/>
        <v>9.1455098412513928E-3</v>
      </c>
      <c r="G196" s="239">
        <f t="shared" si="35"/>
        <v>9.1455098412513945E-3</v>
      </c>
      <c r="H196" s="239">
        <f t="shared" si="35"/>
        <v>9.1455098412513928E-3</v>
      </c>
      <c r="I196" s="239">
        <f t="shared" si="35"/>
        <v>9.1455098412513945E-3</v>
      </c>
      <c r="J196" s="239">
        <f t="shared" si="35"/>
        <v>9.1455098412513945E-3</v>
      </c>
      <c r="K196" s="239">
        <f t="shared" si="35"/>
        <v>9.1455098412513928E-3</v>
      </c>
      <c r="L196" s="239">
        <f t="shared" si="35"/>
        <v>9.1455098412513945E-3</v>
      </c>
      <c r="M196" s="239">
        <f t="shared" si="35"/>
        <v>9.1455098412513945E-3</v>
      </c>
      <c r="N196" s="239">
        <f t="shared" si="35"/>
        <v>9.6197262148087076E-3</v>
      </c>
      <c r="O196" s="239">
        <f t="shared" si="35"/>
        <v>9.1455098412513963E-3</v>
      </c>
      <c r="P196" s="239">
        <f t="shared" si="35"/>
        <v>9.559490713214408E-3</v>
      </c>
      <c r="Q196" s="239">
        <f t="shared" si="35"/>
        <v>9.9880123132717116E-3</v>
      </c>
    </row>
    <row r="197" spans="1:17" x14ac:dyDescent="0.25">
      <c r="A197" s="76" t="s">
        <v>81</v>
      </c>
      <c r="B197" s="239">
        <f t="shared" ref="B197:Q197" si="36">IF(B$111=0,0,B$111/B$108)</f>
        <v>8.3872914795890142E-3</v>
      </c>
      <c r="C197" s="239">
        <f t="shared" si="36"/>
        <v>8.3872914795890142E-3</v>
      </c>
      <c r="D197" s="239">
        <f t="shared" si="36"/>
        <v>8.3872914795890142E-3</v>
      </c>
      <c r="E197" s="239">
        <f t="shared" si="36"/>
        <v>8.3872914795890142E-3</v>
      </c>
      <c r="F197" s="239">
        <f t="shared" si="36"/>
        <v>8.3872914795890142E-3</v>
      </c>
      <c r="G197" s="239">
        <f t="shared" si="36"/>
        <v>8.3872914795890142E-3</v>
      </c>
      <c r="H197" s="239">
        <f t="shared" si="36"/>
        <v>8.3872914795890159E-3</v>
      </c>
      <c r="I197" s="239">
        <f t="shared" si="36"/>
        <v>8.3872914795890142E-3</v>
      </c>
      <c r="J197" s="239">
        <f t="shared" si="36"/>
        <v>8.3872914795890142E-3</v>
      </c>
      <c r="K197" s="239">
        <f t="shared" si="36"/>
        <v>8.3872914795890142E-3</v>
      </c>
      <c r="L197" s="239">
        <f t="shared" si="36"/>
        <v>8.3872914795890142E-3</v>
      </c>
      <c r="M197" s="239">
        <f t="shared" si="36"/>
        <v>8.3872914795890142E-3</v>
      </c>
      <c r="N197" s="239">
        <f t="shared" si="36"/>
        <v>8.8221924330031797E-3</v>
      </c>
      <c r="O197" s="239">
        <f t="shared" si="36"/>
        <v>8.3872914795890159E-3</v>
      </c>
      <c r="P197" s="239">
        <f t="shared" si="36"/>
        <v>8.7669508206644296E-3</v>
      </c>
      <c r="Q197" s="239">
        <f t="shared" si="36"/>
        <v>9.1599453750816021E-3</v>
      </c>
    </row>
    <row r="198" spans="1:17" x14ac:dyDescent="0.25">
      <c r="A198" s="76" t="s">
        <v>80</v>
      </c>
      <c r="B198" s="239">
        <f t="shared" ref="B198:Q198" si="37">IF(B$112=0,0,B$112/B$108)</f>
        <v>5.1367903894476173E-2</v>
      </c>
      <c r="C198" s="239">
        <f t="shared" si="37"/>
        <v>5.1367903894476152E-2</v>
      </c>
      <c r="D198" s="239">
        <f t="shared" si="37"/>
        <v>5.1367903894476159E-2</v>
      </c>
      <c r="E198" s="239">
        <f t="shared" si="37"/>
        <v>5.1367903894476159E-2</v>
      </c>
      <c r="F198" s="239">
        <f t="shared" si="37"/>
        <v>5.1367903894476159E-2</v>
      </c>
      <c r="G198" s="239">
        <f t="shared" si="37"/>
        <v>5.1367903894476159E-2</v>
      </c>
      <c r="H198" s="239">
        <f t="shared" si="37"/>
        <v>5.1367903894476159E-2</v>
      </c>
      <c r="I198" s="239">
        <f t="shared" si="37"/>
        <v>5.1367903894476166E-2</v>
      </c>
      <c r="J198" s="239">
        <f t="shared" si="37"/>
        <v>5.1367903894476159E-2</v>
      </c>
      <c r="K198" s="239">
        <f t="shared" si="37"/>
        <v>5.1367903894476152E-2</v>
      </c>
      <c r="L198" s="239">
        <f t="shared" si="37"/>
        <v>5.1367903894476152E-2</v>
      </c>
      <c r="M198" s="239">
        <f t="shared" si="37"/>
        <v>5.1367903894476166E-2</v>
      </c>
      <c r="N198" s="239">
        <f t="shared" si="37"/>
        <v>5.403145152877032E-2</v>
      </c>
      <c r="O198" s="239">
        <f t="shared" si="37"/>
        <v>5.1367903894476173E-2</v>
      </c>
      <c r="P198" s="239">
        <f t="shared" si="37"/>
        <v>5.3693124687441585E-2</v>
      </c>
      <c r="Q198" s="239">
        <f t="shared" si="37"/>
        <v>5.6100016894715027E-2</v>
      </c>
    </row>
    <row r="199" spans="1:17" x14ac:dyDescent="0.25">
      <c r="A199" s="129" t="s">
        <v>79</v>
      </c>
      <c r="B199" s="238">
        <f t="shared" ref="B199:Q199" si="38">IF(B$113=0,0,B$113/B$108)</f>
        <v>2.5124893562880637E-2</v>
      </c>
      <c r="C199" s="238">
        <f t="shared" si="38"/>
        <v>2.5124893562880637E-2</v>
      </c>
      <c r="D199" s="238">
        <f t="shared" si="38"/>
        <v>2.5124893562880637E-2</v>
      </c>
      <c r="E199" s="238">
        <f t="shared" si="38"/>
        <v>2.5124893562880633E-2</v>
      </c>
      <c r="F199" s="238">
        <f t="shared" si="38"/>
        <v>2.512489356288064E-2</v>
      </c>
      <c r="G199" s="238">
        <f t="shared" si="38"/>
        <v>2.5124893562880637E-2</v>
      </c>
      <c r="H199" s="238">
        <f t="shared" si="38"/>
        <v>2.5124893562880637E-2</v>
      </c>
      <c r="I199" s="238">
        <f t="shared" si="38"/>
        <v>2.512489356288064E-2</v>
      </c>
      <c r="J199" s="238">
        <f t="shared" si="38"/>
        <v>2.512489356288064E-2</v>
      </c>
      <c r="K199" s="238">
        <f t="shared" si="38"/>
        <v>2.5124893562880637E-2</v>
      </c>
      <c r="L199" s="238">
        <f t="shared" si="38"/>
        <v>2.512489356288063E-2</v>
      </c>
      <c r="M199" s="238">
        <f t="shared" si="38"/>
        <v>2.5124893562880633E-2</v>
      </c>
      <c r="N199" s="238">
        <f t="shared" si="38"/>
        <v>2.2772821110835825E-2</v>
      </c>
      <c r="O199" s="238">
        <f t="shared" si="38"/>
        <v>2.512489356288064E-2</v>
      </c>
      <c r="P199" s="238">
        <f t="shared" si="38"/>
        <v>2.2630225337141475E-2</v>
      </c>
      <c r="Q199" s="238">
        <f t="shared" si="38"/>
        <v>2.3644666447244118E-2</v>
      </c>
    </row>
    <row r="200" spans="1:17" x14ac:dyDescent="0.25">
      <c r="A200" s="127" t="s">
        <v>183</v>
      </c>
      <c r="B200" s="237">
        <f t="shared" ref="B200:Q200" si="39">IF(B$118=0,0,B$118/B$108)</f>
        <v>0.11965044330684095</v>
      </c>
      <c r="C200" s="237">
        <f t="shared" si="39"/>
        <v>0.11965044330684092</v>
      </c>
      <c r="D200" s="237">
        <f t="shared" si="39"/>
        <v>0.11965044330684095</v>
      </c>
      <c r="E200" s="237">
        <f t="shared" si="39"/>
        <v>0.11965044330684094</v>
      </c>
      <c r="F200" s="237">
        <f t="shared" si="39"/>
        <v>0.11965044330684094</v>
      </c>
      <c r="G200" s="237">
        <f t="shared" si="39"/>
        <v>0.11965044330684094</v>
      </c>
      <c r="H200" s="237">
        <f t="shared" si="39"/>
        <v>0.11965044330684094</v>
      </c>
      <c r="I200" s="237">
        <f t="shared" si="39"/>
        <v>0.11965044330684094</v>
      </c>
      <c r="J200" s="237">
        <f t="shared" si="39"/>
        <v>0.11965044330684094</v>
      </c>
      <c r="K200" s="237">
        <f t="shared" si="39"/>
        <v>0.11965044330684095</v>
      </c>
      <c r="L200" s="237">
        <f t="shared" si="39"/>
        <v>0.11965044330684095</v>
      </c>
      <c r="M200" s="237">
        <f t="shared" si="39"/>
        <v>0.11965044330684091</v>
      </c>
      <c r="N200" s="237">
        <f t="shared" si="39"/>
        <v>0.13935296908801359</v>
      </c>
      <c r="O200" s="237">
        <f t="shared" si="39"/>
        <v>0.11965044330684096</v>
      </c>
      <c r="P200" s="237">
        <f t="shared" si="39"/>
        <v>0.13848038749845132</v>
      </c>
      <c r="Q200" s="237">
        <f t="shared" si="39"/>
        <v>0.13201763645618653</v>
      </c>
    </row>
    <row r="201" spans="1:17" x14ac:dyDescent="0.25">
      <c r="A201" s="142" t="s">
        <v>192</v>
      </c>
      <c r="B201" s="235">
        <f t="shared" ref="B201:Q201" si="40">IF(B$119=0,0,B$119/B$108)</f>
        <v>0</v>
      </c>
      <c r="C201" s="235">
        <f t="shared" si="40"/>
        <v>0</v>
      </c>
      <c r="D201" s="235">
        <f t="shared" si="40"/>
        <v>0</v>
      </c>
      <c r="E201" s="235">
        <f t="shared" si="40"/>
        <v>0</v>
      </c>
      <c r="F201" s="235">
        <f t="shared" si="40"/>
        <v>0</v>
      </c>
      <c r="G201" s="235">
        <f t="shared" si="40"/>
        <v>0</v>
      </c>
      <c r="H201" s="235">
        <f t="shared" si="40"/>
        <v>0</v>
      </c>
      <c r="I201" s="235">
        <f t="shared" si="40"/>
        <v>0</v>
      </c>
      <c r="J201" s="235">
        <f t="shared" si="40"/>
        <v>0</v>
      </c>
      <c r="K201" s="235">
        <f t="shared" si="40"/>
        <v>0</v>
      </c>
      <c r="L201" s="235">
        <f t="shared" si="40"/>
        <v>0</v>
      </c>
      <c r="M201" s="235">
        <f t="shared" si="40"/>
        <v>0</v>
      </c>
      <c r="N201" s="235">
        <f t="shared" si="40"/>
        <v>0.12676750883405788</v>
      </c>
      <c r="O201" s="235">
        <f t="shared" si="40"/>
        <v>0</v>
      </c>
      <c r="P201" s="235">
        <f t="shared" si="40"/>
        <v>0.12597373317870456</v>
      </c>
      <c r="Q201" s="235">
        <f t="shared" si="40"/>
        <v>0.11895034855445898</v>
      </c>
    </row>
    <row r="202" spans="1:17" x14ac:dyDescent="0.25">
      <c r="A202" s="142" t="s">
        <v>191</v>
      </c>
      <c r="B202" s="235">
        <f t="shared" ref="B202:Q202" si="41">IF(B$130=0,0,B$130/B$108)</f>
        <v>0.11965044330684095</v>
      </c>
      <c r="C202" s="235">
        <f t="shared" si="41"/>
        <v>0.11965044330684092</v>
      </c>
      <c r="D202" s="235">
        <f t="shared" si="41"/>
        <v>0.11965044330684095</v>
      </c>
      <c r="E202" s="235">
        <f t="shared" si="41"/>
        <v>0.11965044330684094</v>
      </c>
      <c r="F202" s="235">
        <f t="shared" si="41"/>
        <v>0.11965044330684094</v>
      </c>
      <c r="G202" s="235">
        <f t="shared" si="41"/>
        <v>0.11965044330684094</v>
      </c>
      <c r="H202" s="235">
        <f t="shared" si="41"/>
        <v>0.11965044330684094</v>
      </c>
      <c r="I202" s="235">
        <f t="shared" si="41"/>
        <v>0.11965044330684094</v>
      </c>
      <c r="J202" s="235">
        <f t="shared" si="41"/>
        <v>0.11965044330684094</v>
      </c>
      <c r="K202" s="235">
        <f t="shared" si="41"/>
        <v>0.11965044330684095</v>
      </c>
      <c r="L202" s="235">
        <f t="shared" si="41"/>
        <v>0.11965044330684095</v>
      </c>
      <c r="M202" s="235">
        <f t="shared" si="41"/>
        <v>0.11965044330684091</v>
      </c>
      <c r="N202" s="235">
        <f t="shared" si="41"/>
        <v>1.2585460253955703E-2</v>
      </c>
      <c r="O202" s="235">
        <f t="shared" si="41"/>
        <v>0.11965044330684096</v>
      </c>
      <c r="P202" s="235">
        <f t="shared" si="41"/>
        <v>1.2506654319746777E-2</v>
      </c>
      <c r="Q202" s="235">
        <f t="shared" si="41"/>
        <v>1.3067287901727554E-2</v>
      </c>
    </row>
    <row r="203" spans="1:17" x14ac:dyDescent="0.25">
      <c r="A203" s="127" t="s">
        <v>181</v>
      </c>
      <c r="B203" s="237">
        <f t="shared" ref="B203:Q203" si="42">IF(B$131=0,0,B$131/B$108)</f>
        <v>0.3570044326163006</v>
      </c>
      <c r="C203" s="237">
        <f t="shared" si="42"/>
        <v>0.3570044326163006</v>
      </c>
      <c r="D203" s="237">
        <f t="shared" si="42"/>
        <v>0.35700443261630055</v>
      </c>
      <c r="E203" s="237">
        <f t="shared" si="42"/>
        <v>0.3570044326163006</v>
      </c>
      <c r="F203" s="237">
        <f t="shared" si="42"/>
        <v>0.3570044326163006</v>
      </c>
      <c r="G203" s="237">
        <f t="shared" si="42"/>
        <v>0.3570044326163006</v>
      </c>
      <c r="H203" s="237">
        <f t="shared" si="42"/>
        <v>0.35700443261630055</v>
      </c>
      <c r="I203" s="237">
        <f t="shared" si="42"/>
        <v>0.35700443261630055</v>
      </c>
      <c r="J203" s="237">
        <f t="shared" si="42"/>
        <v>0.35700443261630066</v>
      </c>
      <c r="K203" s="237">
        <f t="shared" si="42"/>
        <v>0.3570044326163006</v>
      </c>
      <c r="L203" s="237">
        <f t="shared" si="42"/>
        <v>0.35700443261630055</v>
      </c>
      <c r="M203" s="237">
        <f t="shared" si="42"/>
        <v>0.3570044326163006</v>
      </c>
      <c r="N203" s="237">
        <f t="shared" si="42"/>
        <v>0.35345479995462248</v>
      </c>
      <c r="O203" s="237">
        <f t="shared" si="42"/>
        <v>0.3570044326163006</v>
      </c>
      <c r="P203" s="237">
        <f t="shared" si="42"/>
        <v>0.35750324931362482</v>
      </c>
      <c r="Q203" s="237">
        <f t="shared" si="42"/>
        <v>0.34622006942678979</v>
      </c>
    </row>
    <row r="204" spans="1:17" x14ac:dyDescent="0.25">
      <c r="A204" s="142" t="s">
        <v>190</v>
      </c>
      <c r="B204" s="235">
        <f t="shared" ref="B204:Q204" si="43">IF(B$132=0,0,B$132/B$108)</f>
        <v>0</v>
      </c>
      <c r="C204" s="235">
        <f t="shared" si="43"/>
        <v>0</v>
      </c>
      <c r="D204" s="235">
        <f t="shared" si="43"/>
        <v>0</v>
      </c>
      <c r="E204" s="235">
        <f t="shared" si="43"/>
        <v>0</v>
      </c>
      <c r="F204" s="235">
        <f t="shared" si="43"/>
        <v>0</v>
      </c>
      <c r="G204" s="235">
        <f t="shared" si="43"/>
        <v>0</v>
      </c>
      <c r="H204" s="235">
        <f t="shared" si="43"/>
        <v>0</v>
      </c>
      <c r="I204" s="235">
        <f t="shared" si="43"/>
        <v>0</v>
      </c>
      <c r="J204" s="235">
        <f t="shared" si="43"/>
        <v>0</v>
      </c>
      <c r="K204" s="235">
        <f t="shared" si="43"/>
        <v>0</v>
      </c>
      <c r="L204" s="235">
        <f t="shared" si="43"/>
        <v>0</v>
      </c>
      <c r="M204" s="235">
        <f t="shared" si="43"/>
        <v>0</v>
      </c>
      <c r="N204" s="235">
        <f t="shared" si="43"/>
        <v>6.4088244882962678E-2</v>
      </c>
      <c r="O204" s="235">
        <f t="shared" si="43"/>
        <v>0</v>
      </c>
      <c r="P204" s="235">
        <f t="shared" si="43"/>
        <v>4.5496645401575719E-2</v>
      </c>
      <c r="Q204" s="235">
        <f t="shared" si="43"/>
        <v>0.1225403916184569</v>
      </c>
    </row>
    <row r="205" spans="1:17" x14ac:dyDescent="0.25">
      <c r="A205" s="142" t="s">
        <v>189</v>
      </c>
      <c r="B205" s="235">
        <f t="shared" ref="B205:Q205" si="44">IF(B$138=0,0,B$138/B$108)</f>
        <v>0.3570044326163006</v>
      </c>
      <c r="C205" s="235">
        <f t="shared" si="44"/>
        <v>0.3570044326163006</v>
      </c>
      <c r="D205" s="235">
        <f t="shared" si="44"/>
        <v>0.35700443261630055</v>
      </c>
      <c r="E205" s="235">
        <f t="shared" si="44"/>
        <v>0.3570044326163006</v>
      </c>
      <c r="F205" s="235">
        <f t="shared" si="44"/>
        <v>0.3570044326163006</v>
      </c>
      <c r="G205" s="235">
        <f t="shared" si="44"/>
        <v>0.3570044326163006</v>
      </c>
      <c r="H205" s="235">
        <f t="shared" si="44"/>
        <v>0.35700443261630055</v>
      </c>
      <c r="I205" s="235">
        <f t="shared" si="44"/>
        <v>0.35700443261630055</v>
      </c>
      <c r="J205" s="235">
        <f t="shared" si="44"/>
        <v>0.35700443261630066</v>
      </c>
      <c r="K205" s="235">
        <f t="shared" si="44"/>
        <v>0.3570044326163006</v>
      </c>
      <c r="L205" s="235">
        <f t="shared" si="44"/>
        <v>0.35700443261630055</v>
      </c>
      <c r="M205" s="235">
        <f t="shared" si="44"/>
        <v>0.3570044326163006</v>
      </c>
      <c r="N205" s="235">
        <f t="shared" si="44"/>
        <v>0.28936655507165976</v>
      </c>
      <c r="O205" s="235">
        <f t="shared" si="44"/>
        <v>0.3570044326163006</v>
      </c>
      <c r="P205" s="235">
        <f t="shared" si="44"/>
        <v>0.31200660391204915</v>
      </c>
      <c r="Q205" s="235">
        <f t="shared" si="44"/>
        <v>0.22367967780833287</v>
      </c>
    </row>
    <row r="206" spans="1:17" x14ac:dyDescent="0.25">
      <c r="A206" s="127" t="s">
        <v>180</v>
      </c>
      <c r="B206" s="236">
        <f t="shared" ref="B206:Q206" si="45">IF(B$139=0,0,B$139/B$108)</f>
        <v>0.17627544419121885</v>
      </c>
      <c r="C206" s="236">
        <f t="shared" si="45"/>
        <v>0.17627544419121888</v>
      </c>
      <c r="D206" s="236">
        <f t="shared" si="45"/>
        <v>0.17627544419121885</v>
      </c>
      <c r="E206" s="236">
        <f t="shared" si="45"/>
        <v>0.17627544419121888</v>
      </c>
      <c r="F206" s="236">
        <f t="shared" si="45"/>
        <v>0.17627544419121888</v>
      </c>
      <c r="G206" s="236">
        <f t="shared" si="45"/>
        <v>0.17627544419121888</v>
      </c>
      <c r="H206" s="236">
        <f t="shared" si="45"/>
        <v>0.17627544419121891</v>
      </c>
      <c r="I206" s="236">
        <f t="shared" si="45"/>
        <v>0.17627544419121891</v>
      </c>
      <c r="J206" s="236">
        <f t="shared" si="45"/>
        <v>0.17627544419121888</v>
      </c>
      <c r="K206" s="236">
        <f t="shared" si="45"/>
        <v>0.17627544419121888</v>
      </c>
      <c r="L206" s="236">
        <f t="shared" si="45"/>
        <v>0.17627544419121888</v>
      </c>
      <c r="M206" s="236">
        <f t="shared" si="45"/>
        <v>0.17627544419121888</v>
      </c>
      <c r="N206" s="236">
        <f t="shared" si="45"/>
        <v>0.14578102287101721</v>
      </c>
      <c r="O206" s="236">
        <f t="shared" si="45"/>
        <v>0.17627544419121888</v>
      </c>
      <c r="P206" s="236">
        <f t="shared" si="45"/>
        <v>0.14486819096296893</v>
      </c>
      <c r="Q206" s="236">
        <f t="shared" si="45"/>
        <v>0.14651465027411448</v>
      </c>
    </row>
    <row r="207" spans="1:17" x14ac:dyDescent="0.25">
      <c r="A207" s="142" t="s">
        <v>188</v>
      </c>
      <c r="B207" s="235">
        <f t="shared" ref="B207:Q207" si="46">IF(B$140=0,0,B$140/B$108)</f>
        <v>0</v>
      </c>
      <c r="C207" s="235">
        <f t="shared" si="46"/>
        <v>0</v>
      </c>
      <c r="D207" s="235">
        <f t="shared" si="46"/>
        <v>0</v>
      </c>
      <c r="E207" s="235">
        <f t="shared" si="46"/>
        <v>0</v>
      </c>
      <c r="F207" s="235">
        <f t="shared" si="46"/>
        <v>0</v>
      </c>
      <c r="G207" s="235">
        <f t="shared" si="46"/>
        <v>0</v>
      </c>
      <c r="H207" s="235">
        <f t="shared" si="46"/>
        <v>0</v>
      </c>
      <c r="I207" s="235">
        <f t="shared" si="46"/>
        <v>0</v>
      </c>
      <c r="J207" s="235">
        <f t="shared" si="46"/>
        <v>0</v>
      </c>
      <c r="K207" s="235">
        <f t="shared" si="46"/>
        <v>0</v>
      </c>
      <c r="L207" s="235">
        <f t="shared" si="46"/>
        <v>0</v>
      </c>
      <c r="M207" s="235">
        <f t="shared" si="46"/>
        <v>0</v>
      </c>
      <c r="N207" s="235">
        <f t="shared" si="46"/>
        <v>0</v>
      </c>
      <c r="O207" s="235">
        <f t="shared" si="46"/>
        <v>0</v>
      </c>
      <c r="P207" s="235">
        <f t="shared" si="46"/>
        <v>0</v>
      </c>
      <c r="Q207" s="235">
        <f t="shared" si="46"/>
        <v>0</v>
      </c>
    </row>
    <row r="208" spans="1:17" x14ac:dyDescent="0.25">
      <c r="A208" s="142" t="s">
        <v>187</v>
      </c>
      <c r="B208" s="235">
        <f t="shared" ref="B208:Q208" si="47">IF(B$141=0,0,B$141/B$108)</f>
        <v>0</v>
      </c>
      <c r="C208" s="235">
        <f t="shared" si="47"/>
        <v>0</v>
      </c>
      <c r="D208" s="235">
        <f t="shared" si="47"/>
        <v>0</v>
      </c>
      <c r="E208" s="235">
        <f t="shared" si="47"/>
        <v>0</v>
      </c>
      <c r="F208" s="235">
        <f t="shared" si="47"/>
        <v>0</v>
      </c>
      <c r="G208" s="235">
        <f t="shared" si="47"/>
        <v>0</v>
      </c>
      <c r="H208" s="235">
        <f t="shared" si="47"/>
        <v>0</v>
      </c>
      <c r="I208" s="235">
        <f t="shared" si="47"/>
        <v>0</v>
      </c>
      <c r="J208" s="235">
        <f t="shared" si="47"/>
        <v>0</v>
      </c>
      <c r="K208" s="235">
        <f t="shared" si="47"/>
        <v>0</v>
      </c>
      <c r="L208" s="235">
        <f t="shared" si="47"/>
        <v>0</v>
      </c>
      <c r="M208" s="235">
        <f t="shared" si="47"/>
        <v>0</v>
      </c>
      <c r="N208" s="235">
        <f t="shared" si="47"/>
        <v>4.8499562516816037E-2</v>
      </c>
      <c r="O208" s="235">
        <f t="shared" si="47"/>
        <v>0</v>
      </c>
      <c r="P208" s="235">
        <f t="shared" si="47"/>
        <v>4.819587451051837E-2</v>
      </c>
      <c r="Q208" s="235">
        <f t="shared" si="47"/>
        <v>4.5508820983978418E-2</v>
      </c>
    </row>
    <row r="209" spans="1:17" x14ac:dyDescent="0.25">
      <c r="A209" s="142" t="s">
        <v>186</v>
      </c>
      <c r="B209" s="235">
        <f t="shared" ref="B209:Q209" si="48">IF(B$152=0,0,B$152/B$108)</f>
        <v>0.17627544419121885</v>
      </c>
      <c r="C209" s="235">
        <f t="shared" si="48"/>
        <v>0.17627544419121888</v>
      </c>
      <c r="D209" s="235">
        <f t="shared" si="48"/>
        <v>0.17627544419121885</v>
      </c>
      <c r="E209" s="235">
        <f t="shared" si="48"/>
        <v>0.17627544419121888</v>
      </c>
      <c r="F209" s="235">
        <f t="shared" si="48"/>
        <v>0.17627544419121888</v>
      </c>
      <c r="G209" s="235">
        <f t="shared" si="48"/>
        <v>0.17627544419121888</v>
      </c>
      <c r="H209" s="235">
        <f t="shared" si="48"/>
        <v>0.17627544419121891</v>
      </c>
      <c r="I209" s="235">
        <f t="shared" si="48"/>
        <v>0.17627544419121891</v>
      </c>
      <c r="J209" s="235">
        <f t="shared" si="48"/>
        <v>0.17627544419121888</v>
      </c>
      <c r="K209" s="235">
        <f t="shared" si="48"/>
        <v>0.17627544419121888</v>
      </c>
      <c r="L209" s="235">
        <f t="shared" si="48"/>
        <v>0.17627544419121888</v>
      </c>
      <c r="M209" s="235">
        <f t="shared" si="48"/>
        <v>0.17627544419121888</v>
      </c>
      <c r="N209" s="235">
        <f t="shared" si="48"/>
        <v>9.7281460354201182E-2</v>
      </c>
      <c r="O209" s="235">
        <f t="shared" si="48"/>
        <v>0.17627544419121888</v>
      </c>
      <c r="P209" s="235">
        <f t="shared" si="48"/>
        <v>9.6672316452450557E-2</v>
      </c>
      <c r="Q209" s="235">
        <f t="shared" si="48"/>
        <v>0.10100582929013606</v>
      </c>
    </row>
    <row r="210" spans="1:17" x14ac:dyDescent="0.25">
      <c r="A210" s="72" t="s">
        <v>179</v>
      </c>
      <c r="B210" s="234">
        <f t="shared" ref="B210:Q210" si="49">IF(B$153=0,0,B$153/B$108)</f>
        <v>0.24801031144058341</v>
      </c>
      <c r="C210" s="234">
        <f t="shared" si="49"/>
        <v>0.24801031144058339</v>
      </c>
      <c r="D210" s="234">
        <f t="shared" si="49"/>
        <v>0.24801031144058333</v>
      </c>
      <c r="E210" s="234">
        <f t="shared" si="49"/>
        <v>0.24801031144058333</v>
      </c>
      <c r="F210" s="234">
        <f t="shared" si="49"/>
        <v>0.24801031144058341</v>
      </c>
      <c r="G210" s="234">
        <f t="shared" si="49"/>
        <v>0.24801031144058336</v>
      </c>
      <c r="H210" s="234">
        <f t="shared" si="49"/>
        <v>0.24801031144058341</v>
      </c>
      <c r="I210" s="234">
        <f t="shared" si="49"/>
        <v>0.24801031144058341</v>
      </c>
      <c r="J210" s="234">
        <f t="shared" si="49"/>
        <v>0.24801031144058339</v>
      </c>
      <c r="K210" s="234">
        <f t="shared" si="49"/>
        <v>0.24801031144058344</v>
      </c>
      <c r="L210" s="234">
        <f t="shared" si="49"/>
        <v>0.24801031144058336</v>
      </c>
      <c r="M210" s="234">
        <f t="shared" si="49"/>
        <v>0.24801031144058341</v>
      </c>
      <c r="N210" s="234">
        <f t="shared" si="49"/>
        <v>0.26087023423741679</v>
      </c>
      <c r="O210" s="234">
        <f t="shared" si="49"/>
        <v>0.24801031144058339</v>
      </c>
      <c r="P210" s="234">
        <f t="shared" si="49"/>
        <v>0.25923675225888365</v>
      </c>
      <c r="Q210" s="234">
        <f t="shared" si="49"/>
        <v>0.27085751231862976</v>
      </c>
    </row>
    <row r="211" spans="1:17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ht="12.75" x14ac:dyDescent="0.25">
      <c r="A212" s="80" t="s">
        <v>128</v>
      </c>
      <c r="B212" s="233"/>
      <c r="C212" s="233"/>
      <c r="D212" s="233"/>
      <c r="E212" s="233"/>
      <c r="F212" s="233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  <c r="Q212" s="233"/>
    </row>
    <row r="213" spans="1:17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x14ac:dyDescent="0.25">
      <c r="A214" s="78" t="s">
        <v>194</v>
      </c>
      <c r="B214" s="253">
        <f>IF(B$5=0,0,(B$5-B$15)/(CHI_fec!B$5-CHI_fec!B$15))</f>
        <v>0</v>
      </c>
      <c r="C214" s="253">
        <f>IF(C$5=0,0,(C$5-C$15)/(CHI_fec!C$5-CHI_fec!C$15))</f>
        <v>0</v>
      </c>
      <c r="D214" s="253">
        <f>IF(D$5=0,0,(D$5-D$15)/(CHI_fec!D$5-CHI_fec!D$15))</f>
        <v>0</v>
      </c>
      <c r="E214" s="253">
        <f>IF(E$5=0,0,(E$5-E$15)/(CHI_fec!E$5-CHI_fec!E$15))</f>
        <v>0</v>
      </c>
      <c r="F214" s="253">
        <f>IF(F$5=0,0,(F$5-F$15)/(CHI_fec!F$5-CHI_fec!F$15))</f>
        <v>0</v>
      </c>
      <c r="G214" s="253">
        <f>IF(G$5=0,0,(G$5-G$15)/(CHI_fec!G$5-CHI_fec!G$15))</f>
        <v>0</v>
      </c>
      <c r="H214" s="253">
        <f>IF(H$5=0,0,(H$5-H$15)/(CHI_fec!H$5-CHI_fec!H$15))</f>
        <v>0</v>
      </c>
      <c r="I214" s="253">
        <f>IF(I$5=0,0,(I$5-I$15)/(CHI_fec!I$5-CHI_fec!I$15))</f>
        <v>0</v>
      </c>
      <c r="J214" s="253">
        <f>IF(J$5=0,0,(J$5-J$15)/(CHI_fec!J$5-CHI_fec!J$15))</f>
        <v>0</v>
      </c>
      <c r="K214" s="253">
        <f>IF(K$5=0,0,(K$5-K$15)/(CHI_fec!K$5-CHI_fec!K$15))</f>
        <v>0</v>
      </c>
      <c r="L214" s="253">
        <f>IF(L$5=0,0,(L$5-L$15)/(CHI_fec!L$5-CHI_fec!L$15))</f>
        <v>0</v>
      </c>
      <c r="M214" s="253">
        <f>IF(M$5=0,0,(M$5-M$15)/(CHI_fec!M$5-CHI_fec!M$15))</f>
        <v>0</v>
      </c>
      <c r="N214" s="253">
        <f>IF(N$5=0,0,(N$5-N$15)/(CHI_fec!N$5-CHI_fec!N$15))</f>
        <v>0</v>
      </c>
      <c r="O214" s="253">
        <f>IF(O$5=0,0,(O$5-O$15)/(CHI_fec!O$5-CHI_fec!O$15))</f>
        <v>0</v>
      </c>
      <c r="P214" s="253">
        <f>IF(P$5=0,0,(P$5-P$15)/(CHI_fec!P$5-CHI_fec!P$15))</f>
        <v>0</v>
      </c>
      <c r="Q214" s="253">
        <f>IF(Q$5=0,0,(Q$5-Q$15)/(CHI_fec!Q$5-CHI_fec!Q$15))</f>
        <v>0</v>
      </c>
    </row>
    <row r="215" spans="1:17" x14ac:dyDescent="0.25">
      <c r="A215" s="132" t="s">
        <v>83</v>
      </c>
      <c r="B215" s="252">
        <f>IF(B$6=0,0,B$6/CHI_fec!B$6)</f>
        <v>0</v>
      </c>
      <c r="C215" s="252">
        <f>IF(C$6=0,0,C$6/CHI_fec!C$6)</f>
        <v>0</v>
      </c>
      <c r="D215" s="252">
        <f>IF(D$6=0,0,D$6/CHI_fec!D$6)</f>
        <v>0</v>
      </c>
      <c r="E215" s="252">
        <f>IF(E$6=0,0,E$6/CHI_fec!E$6)</f>
        <v>0</v>
      </c>
      <c r="F215" s="252">
        <f>IF(F$6=0,0,F$6/CHI_fec!F$6)</f>
        <v>0</v>
      </c>
      <c r="G215" s="252">
        <f>IF(G$6=0,0,G$6/CHI_fec!G$6)</f>
        <v>0</v>
      </c>
      <c r="H215" s="252">
        <f>IF(H$6=0,0,H$6/CHI_fec!H$6)</f>
        <v>0</v>
      </c>
      <c r="I215" s="252">
        <f>IF(I$6=0,0,I$6/CHI_fec!I$6)</f>
        <v>0</v>
      </c>
      <c r="J215" s="252">
        <f>IF(J$6=0,0,J$6/CHI_fec!J$6)</f>
        <v>0</v>
      </c>
      <c r="K215" s="252">
        <f>IF(K$6=0,0,K$6/CHI_fec!K$6)</f>
        <v>0</v>
      </c>
      <c r="L215" s="252">
        <f>IF(L$6=0,0,L$6/CHI_fec!L$6)</f>
        <v>0</v>
      </c>
      <c r="M215" s="252">
        <f>IF(M$6=0,0,M$6/CHI_fec!M$6)</f>
        <v>0</v>
      </c>
      <c r="N215" s="252">
        <f>IF(N$6=0,0,N$6/CHI_fec!N$6)</f>
        <v>0</v>
      </c>
      <c r="O215" s="252">
        <f>IF(O$6=0,0,O$6/CHI_fec!O$6)</f>
        <v>0</v>
      </c>
      <c r="P215" s="252">
        <f>IF(P$6=0,0,P$6/CHI_fec!P$6)</f>
        <v>0</v>
      </c>
      <c r="Q215" s="252">
        <f>IF(Q$6=0,0,Q$6/CHI_fec!Q$6)</f>
        <v>0</v>
      </c>
    </row>
    <row r="216" spans="1:17" x14ac:dyDescent="0.25">
      <c r="A216" s="76" t="s">
        <v>82</v>
      </c>
      <c r="B216" s="251">
        <f>IF(B$7=0,0,B$7/CHI_fec!B$7)</f>
        <v>0</v>
      </c>
      <c r="C216" s="251">
        <f>IF(C$7=0,0,C$7/CHI_fec!C$7)</f>
        <v>0</v>
      </c>
      <c r="D216" s="251">
        <f>IF(D$7=0,0,D$7/CHI_fec!D$7)</f>
        <v>0</v>
      </c>
      <c r="E216" s="251">
        <f>IF(E$7=0,0,E$7/CHI_fec!E$7)</f>
        <v>0</v>
      </c>
      <c r="F216" s="251">
        <f>IF(F$7=0,0,F$7/CHI_fec!F$7)</f>
        <v>0</v>
      </c>
      <c r="G216" s="251">
        <f>IF(G$7=0,0,G$7/CHI_fec!G$7)</f>
        <v>0</v>
      </c>
      <c r="H216" s="251">
        <f>IF(H$7=0,0,H$7/CHI_fec!H$7)</f>
        <v>0</v>
      </c>
      <c r="I216" s="251">
        <f>IF(I$7=0,0,I$7/CHI_fec!I$7)</f>
        <v>0</v>
      </c>
      <c r="J216" s="251">
        <f>IF(J$7=0,0,J$7/CHI_fec!J$7)</f>
        <v>0</v>
      </c>
      <c r="K216" s="251">
        <f>IF(K$7=0,0,K$7/CHI_fec!K$7)</f>
        <v>0</v>
      </c>
      <c r="L216" s="251">
        <f>IF(L$7=0,0,L$7/CHI_fec!L$7)</f>
        <v>0</v>
      </c>
      <c r="M216" s="251">
        <f>IF(M$7=0,0,M$7/CHI_fec!M$7)</f>
        <v>0</v>
      </c>
      <c r="N216" s="251">
        <f>IF(N$7=0,0,N$7/CHI_fec!N$7)</f>
        <v>0</v>
      </c>
      <c r="O216" s="251">
        <f>IF(O$7=0,0,O$7/CHI_fec!O$7)</f>
        <v>0</v>
      </c>
      <c r="P216" s="251">
        <f>IF(P$7=0,0,P$7/CHI_fec!P$7)</f>
        <v>0</v>
      </c>
      <c r="Q216" s="251">
        <f>IF(Q$7=0,0,Q$7/CHI_fec!Q$7)</f>
        <v>0</v>
      </c>
    </row>
    <row r="217" spans="1:17" x14ac:dyDescent="0.25">
      <c r="A217" s="76" t="s">
        <v>81</v>
      </c>
      <c r="B217" s="251">
        <f>IF(B$8=0,0,B$8/CHI_fec!B$8)</f>
        <v>0</v>
      </c>
      <c r="C217" s="251">
        <f>IF(C$8=0,0,C$8/CHI_fec!C$8)</f>
        <v>0</v>
      </c>
      <c r="D217" s="251">
        <f>IF(D$8=0,0,D$8/CHI_fec!D$8)</f>
        <v>0</v>
      </c>
      <c r="E217" s="251">
        <f>IF(E$8=0,0,E$8/CHI_fec!E$8)</f>
        <v>0</v>
      </c>
      <c r="F217" s="251">
        <f>IF(F$8=0,0,F$8/CHI_fec!F$8)</f>
        <v>0</v>
      </c>
      <c r="G217" s="251">
        <f>IF(G$8=0,0,G$8/CHI_fec!G$8)</f>
        <v>0</v>
      </c>
      <c r="H217" s="251">
        <f>IF(H$8=0,0,H$8/CHI_fec!H$8)</f>
        <v>0</v>
      </c>
      <c r="I217" s="251">
        <f>IF(I$8=0,0,I$8/CHI_fec!I$8)</f>
        <v>0</v>
      </c>
      <c r="J217" s="251">
        <f>IF(J$8=0,0,J$8/CHI_fec!J$8)</f>
        <v>0</v>
      </c>
      <c r="K217" s="251">
        <f>IF(K$8=0,0,K$8/CHI_fec!K$8)</f>
        <v>0</v>
      </c>
      <c r="L217" s="251">
        <f>IF(L$8=0,0,L$8/CHI_fec!L$8)</f>
        <v>0</v>
      </c>
      <c r="M217" s="251">
        <f>IF(M$8=0,0,M$8/CHI_fec!M$8)</f>
        <v>0</v>
      </c>
      <c r="N217" s="251">
        <f>IF(N$8=0,0,N$8/CHI_fec!N$8)</f>
        <v>0</v>
      </c>
      <c r="O217" s="251">
        <f>IF(O$8=0,0,O$8/CHI_fec!O$8)</f>
        <v>0</v>
      </c>
      <c r="P217" s="251">
        <f>IF(P$8=0,0,P$8/CHI_fec!P$8)</f>
        <v>0</v>
      </c>
      <c r="Q217" s="251">
        <f>IF(Q$8=0,0,Q$8/CHI_fec!Q$8)</f>
        <v>0</v>
      </c>
    </row>
    <row r="218" spans="1:17" x14ac:dyDescent="0.25">
      <c r="A218" s="76" t="s">
        <v>80</v>
      </c>
      <c r="B218" s="251">
        <f>IF(B$9=0,0,B$9/CHI_fec!B$9)</f>
        <v>0</v>
      </c>
      <c r="C218" s="251">
        <f>IF(C$9=0,0,C$9/CHI_fec!C$9)</f>
        <v>0</v>
      </c>
      <c r="D218" s="251">
        <f>IF(D$9=0,0,D$9/CHI_fec!D$9)</f>
        <v>0</v>
      </c>
      <c r="E218" s="251">
        <f>IF(E$9=0,0,E$9/CHI_fec!E$9)</f>
        <v>0</v>
      </c>
      <c r="F218" s="251">
        <f>IF(F$9=0,0,F$9/CHI_fec!F$9)</f>
        <v>0</v>
      </c>
      <c r="G218" s="251">
        <f>IF(G$9=0,0,G$9/CHI_fec!G$9)</f>
        <v>0</v>
      </c>
      <c r="H218" s="251">
        <f>IF(H$9=0,0,H$9/CHI_fec!H$9)</f>
        <v>0</v>
      </c>
      <c r="I218" s="251">
        <f>IF(I$9=0,0,I$9/CHI_fec!I$9)</f>
        <v>0</v>
      </c>
      <c r="J218" s="251">
        <f>IF(J$9=0,0,J$9/CHI_fec!J$9)</f>
        <v>0</v>
      </c>
      <c r="K218" s="251">
        <f>IF(K$9=0,0,K$9/CHI_fec!K$9)</f>
        <v>0</v>
      </c>
      <c r="L218" s="251">
        <f>IF(L$9=0,0,L$9/CHI_fec!L$9)</f>
        <v>0</v>
      </c>
      <c r="M218" s="251">
        <f>IF(M$9=0,0,M$9/CHI_fec!M$9)</f>
        <v>0</v>
      </c>
      <c r="N218" s="251">
        <f>IF(N$9=0,0,N$9/CHI_fec!N$9)</f>
        <v>0</v>
      </c>
      <c r="O218" s="251">
        <f>IF(O$9=0,0,O$9/CHI_fec!O$9)</f>
        <v>0</v>
      </c>
      <c r="P218" s="251">
        <f>IF(P$9=0,0,P$9/CHI_fec!P$9)</f>
        <v>0</v>
      </c>
      <c r="Q218" s="251">
        <f>IF(Q$9=0,0,Q$9/CHI_fec!Q$9)</f>
        <v>0</v>
      </c>
    </row>
    <row r="219" spans="1:17" x14ac:dyDescent="0.25">
      <c r="A219" s="129" t="s">
        <v>79</v>
      </c>
      <c r="B219" s="250">
        <f>IF(B$10=0,0,B$10/CHI_fec!B$10)</f>
        <v>0</v>
      </c>
      <c r="C219" s="250">
        <f>IF(C$10=0,0,C$10/CHI_fec!C$10)</f>
        <v>0</v>
      </c>
      <c r="D219" s="250">
        <f>IF(D$10=0,0,D$10/CHI_fec!D$10)</f>
        <v>0</v>
      </c>
      <c r="E219" s="250">
        <f>IF(E$10=0,0,E$10/CHI_fec!E$10)</f>
        <v>0</v>
      </c>
      <c r="F219" s="250">
        <f>IF(F$10=0,0,F$10/CHI_fec!F$10)</f>
        <v>0</v>
      </c>
      <c r="G219" s="250">
        <f>IF(G$10=0,0,G$10/CHI_fec!G$10)</f>
        <v>0</v>
      </c>
      <c r="H219" s="250">
        <f>IF(H$10=0,0,H$10/CHI_fec!H$10)</f>
        <v>0</v>
      </c>
      <c r="I219" s="250">
        <f>IF(I$10=0,0,I$10/CHI_fec!I$10)</f>
        <v>0</v>
      </c>
      <c r="J219" s="250">
        <f>IF(J$10=0,0,J$10/CHI_fec!J$10)</f>
        <v>0</v>
      </c>
      <c r="K219" s="250">
        <f>IF(K$10=0,0,K$10/CHI_fec!K$10)</f>
        <v>0</v>
      </c>
      <c r="L219" s="250">
        <f>IF(L$10=0,0,L$10/CHI_fec!L$10)</f>
        <v>0</v>
      </c>
      <c r="M219" s="250">
        <f>IF(M$10=0,0,M$10/CHI_fec!M$10)</f>
        <v>0</v>
      </c>
      <c r="N219" s="250">
        <f>IF(N$10=0,0,N$10/CHI_fec!N$10)</f>
        <v>0</v>
      </c>
      <c r="O219" s="250">
        <f>IF(O$10=0,0,O$10/CHI_fec!O$10)</f>
        <v>0</v>
      </c>
      <c r="P219" s="250">
        <f>IF(P$10=0,0,P$10/CHI_fec!P$10)</f>
        <v>0</v>
      </c>
      <c r="Q219" s="250">
        <f>IF(Q$10=0,0,Q$10/CHI_fec!Q$10)</f>
        <v>0</v>
      </c>
    </row>
    <row r="220" spans="1:17" x14ac:dyDescent="0.25">
      <c r="A220" s="232" t="s">
        <v>185</v>
      </c>
      <c r="B220" s="254">
        <f>IF(B$15=0,0,B$15/CHI_fec!B$15)</f>
        <v>0</v>
      </c>
      <c r="C220" s="254">
        <f>IF(C$15=0,0,C$15/CHI_fec!C$15)</f>
        <v>0</v>
      </c>
      <c r="D220" s="254">
        <f>IF(D$15=0,0,D$15/CHI_fec!D$15)</f>
        <v>0</v>
      </c>
      <c r="E220" s="254">
        <f>IF(E$15=0,0,E$15/CHI_fec!E$15)</f>
        <v>0</v>
      </c>
      <c r="F220" s="254">
        <f>IF(F$15=0,0,F$15/CHI_fec!F$15)</f>
        <v>0</v>
      </c>
      <c r="G220" s="254">
        <f>IF(G$15=0,0,G$15/CHI_fec!G$15)</f>
        <v>0</v>
      </c>
      <c r="H220" s="254">
        <f>IF(H$15=0,0,H$15/CHI_fec!H$15)</f>
        <v>0</v>
      </c>
      <c r="I220" s="254">
        <f>IF(I$15=0,0,I$15/CHI_fec!I$15)</f>
        <v>0</v>
      </c>
      <c r="J220" s="254">
        <f>IF(J$15=0,0,J$15/CHI_fec!J$15)</f>
        <v>0</v>
      </c>
      <c r="K220" s="254">
        <f>IF(K$15=0,0,K$15/CHI_fec!K$15)</f>
        <v>0</v>
      </c>
      <c r="L220" s="254">
        <f>IF(L$15=0,0,L$15/CHI_fec!L$15)</f>
        <v>0</v>
      </c>
      <c r="M220" s="254">
        <f>IF(M$15=0,0,M$15/CHI_fec!M$15)</f>
        <v>0</v>
      </c>
      <c r="N220" s="254">
        <f>IF(N$15=0,0,N$15/CHI_fec!N$15)</f>
        <v>0</v>
      </c>
      <c r="O220" s="254">
        <f>IF(O$15=0,0,O$15/CHI_fec!O$15)</f>
        <v>0</v>
      </c>
      <c r="P220" s="254">
        <f>IF(P$15=0,0,P$15/CHI_fec!P$15)</f>
        <v>0</v>
      </c>
      <c r="Q220" s="254">
        <f>IF(Q$15=0,0,Q$15/CHI_fec!Q$15)</f>
        <v>0</v>
      </c>
    </row>
    <row r="221" spans="1:17" x14ac:dyDescent="0.25">
      <c r="A221" s="127" t="s">
        <v>184</v>
      </c>
      <c r="B221" s="249">
        <f>IF(B$24=0,0,B$24/CHI_fec!B$24)</f>
        <v>0</v>
      </c>
      <c r="C221" s="249">
        <f>IF(C$24=0,0,C$24/CHI_fec!C$24)</f>
        <v>0</v>
      </c>
      <c r="D221" s="249">
        <f>IF(D$24=0,0,D$24/CHI_fec!D$24)</f>
        <v>0</v>
      </c>
      <c r="E221" s="249">
        <f>IF(E$24=0,0,E$24/CHI_fec!E$24)</f>
        <v>0</v>
      </c>
      <c r="F221" s="249">
        <f>IF(F$24=0,0,F$24/CHI_fec!F$24)</f>
        <v>0</v>
      </c>
      <c r="G221" s="249">
        <f>IF(G$24=0,0,G$24/CHI_fec!G$24)</f>
        <v>0</v>
      </c>
      <c r="H221" s="249">
        <f>IF(H$24=0,0,H$24/CHI_fec!H$24)</f>
        <v>0</v>
      </c>
      <c r="I221" s="249">
        <f>IF(I$24=0,0,I$24/CHI_fec!I$24)</f>
        <v>0</v>
      </c>
      <c r="J221" s="249">
        <f>IF(J$24=0,0,J$24/CHI_fec!J$24)</f>
        <v>0</v>
      </c>
      <c r="K221" s="249">
        <f>IF(K$24=0,0,K$24/CHI_fec!K$24)</f>
        <v>0</v>
      </c>
      <c r="L221" s="249">
        <f>IF(L$24=0,0,L$24/CHI_fec!L$24)</f>
        <v>0</v>
      </c>
      <c r="M221" s="249">
        <f>IF(M$24=0,0,M$24/CHI_fec!M$24)</f>
        <v>0</v>
      </c>
      <c r="N221" s="249">
        <f>IF(N$24=0,0,N$24/CHI_fec!N$24)</f>
        <v>0</v>
      </c>
      <c r="O221" s="249">
        <f>IF(O$24=0,0,O$24/CHI_fec!O$24)</f>
        <v>0</v>
      </c>
      <c r="P221" s="249">
        <f>IF(P$24=0,0,P$24/CHI_fec!P$24)</f>
        <v>0</v>
      </c>
      <c r="Q221" s="249">
        <f>IF(Q$24=0,0,Q$24/CHI_fec!Q$24)</f>
        <v>0</v>
      </c>
    </row>
    <row r="222" spans="1:17" x14ac:dyDescent="0.25">
      <c r="A222" s="127" t="s">
        <v>181</v>
      </c>
      <c r="B222" s="249">
        <f>IF(B$35=0,0,B$35/CHI_fec!B$35)</f>
        <v>0</v>
      </c>
      <c r="C222" s="249">
        <f>IF(C$35=0,0,C$35/CHI_fec!C$35)</f>
        <v>0</v>
      </c>
      <c r="D222" s="249">
        <f>IF(D$35=0,0,D$35/CHI_fec!D$35)</f>
        <v>0</v>
      </c>
      <c r="E222" s="249">
        <f>IF(E$35=0,0,E$35/CHI_fec!E$35)</f>
        <v>0</v>
      </c>
      <c r="F222" s="249">
        <f>IF(F$35=0,0,F$35/CHI_fec!F$35)</f>
        <v>0</v>
      </c>
      <c r="G222" s="249">
        <f>IF(G$35=0,0,G$35/CHI_fec!G$35)</f>
        <v>0</v>
      </c>
      <c r="H222" s="249">
        <f>IF(H$35=0,0,H$35/CHI_fec!H$35)</f>
        <v>0</v>
      </c>
      <c r="I222" s="249">
        <f>IF(I$35=0,0,I$35/CHI_fec!I$35)</f>
        <v>0</v>
      </c>
      <c r="J222" s="249">
        <f>IF(J$35=0,0,J$35/CHI_fec!J$35)</f>
        <v>0</v>
      </c>
      <c r="K222" s="249">
        <f>IF(K$35=0,0,K$35/CHI_fec!K$35)</f>
        <v>0</v>
      </c>
      <c r="L222" s="249">
        <f>IF(L$35=0,0,L$35/CHI_fec!L$35)</f>
        <v>0</v>
      </c>
      <c r="M222" s="249">
        <f>IF(M$35=0,0,M$35/CHI_fec!M$35)</f>
        <v>0</v>
      </c>
      <c r="N222" s="249">
        <f>IF(N$35=0,0,N$35/CHI_fec!N$35)</f>
        <v>0</v>
      </c>
      <c r="O222" s="249">
        <f>IF(O$35=0,0,O$35/CHI_fec!O$35)</f>
        <v>0</v>
      </c>
      <c r="P222" s="249">
        <f>IF(P$35=0,0,P$35/CHI_fec!P$35)</f>
        <v>0</v>
      </c>
      <c r="Q222" s="249">
        <f>IF(Q$35=0,0,Q$35/CHI_fec!Q$35)</f>
        <v>0</v>
      </c>
    </row>
    <row r="223" spans="1:17" x14ac:dyDescent="0.25">
      <c r="A223" s="127" t="s">
        <v>180</v>
      </c>
      <c r="B223" s="248">
        <f>IF(B$43=0,0,B$43/CHI_fec!B$43)</f>
        <v>0</v>
      </c>
      <c r="C223" s="248">
        <f>IF(C$43=0,0,C$43/CHI_fec!C$43)</f>
        <v>0</v>
      </c>
      <c r="D223" s="248">
        <f>IF(D$43=0,0,D$43/CHI_fec!D$43)</f>
        <v>0</v>
      </c>
      <c r="E223" s="248">
        <f>IF(E$43=0,0,E$43/CHI_fec!E$43)</f>
        <v>0</v>
      </c>
      <c r="F223" s="248">
        <f>IF(F$43=0,0,F$43/CHI_fec!F$43)</f>
        <v>0</v>
      </c>
      <c r="G223" s="248">
        <f>IF(G$43=0,0,G$43/CHI_fec!G$43)</f>
        <v>0</v>
      </c>
      <c r="H223" s="248">
        <f>IF(H$43=0,0,H$43/CHI_fec!H$43)</f>
        <v>0</v>
      </c>
      <c r="I223" s="248">
        <f>IF(I$43=0,0,I$43/CHI_fec!I$43)</f>
        <v>0</v>
      </c>
      <c r="J223" s="248">
        <f>IF(J$43=0,0,J$43/CHI_fec!J$43)</f>
        <v>0</v>
      </c>
      <c r="K223" s="248">
        <f>IF(K$43=0,0,K$43/CHI_fec!K$43)</f>
        <v>0</v>
      </c>
      <c r="L223" s="248">
        <f>IF(L$43=0,0,L$43/CHI_fec!L$43)</f>
        <v>0</v>
      </c>
      <c r="M223" s="248">
        <f>IF(M$43=0,0,M$43/CHI_fec!M$43)</f>
        <v>0</v>
      </c>
      <c r="N223" s="248">
        <f>IF(N$43=0,0,N$43/CHI_fec!N$43)</f>
        <v>0</v>
      </c>
      <c r="O223" s="248">
        <f>IF(O$43=0,0,O$43/CHI_fec!O$43)</f>
        <v>0</v>
      </c>
      <c r="P223" s="248">
        <f>IF(P$43=0,0,P$43/CHI_fec!P$43)</f>
        <v>0</v>
      </c>
      <c r="Q223" s="248">
        <f>IF(Q$43=0,0,Q$43/CHI_fec!Q$43)</f>
        <v>0</v>
      </c>
    </row>
    <row r="224" spans="1:17" x14ac:dyDescent="0.25">
      <c r="A224" s="72" t="s">
        <v>179</v>
      </c>
      <c r="B224" s="247">
        <f>IF(B$57=0,0,B$57/CHI_fec!B$57)</f>
        <v>0</v>
      </c>
      <c r="C224" s="247">
        <f>IF(C$57=0,0,C$57/CHI_fec!C$57)</f>
        <v>0</v>
      </c>
      <c r="D224" s="247">
        <f>IF(D$57=0,0,D$57/CHI_fec!D$57)</f>
        <v>0</v>
      </c>
      <c r="E224" s="247">
        <f>IF(E$57=0,0,E$57/CHI_fec!E$57)</f>
        <v>0</v>
      </c>
      <c r="F224" s="247">
        <f>IF(F$57=0,0,F$57/CHI_fec!F$57)</f>
        <v>0</v>
      </c>
      <c r="G224" s="247">
        <f>IF(G$57=0,0,G$57/CHI_fec!G$57)</f>
        <v>0</v>
      </c>
      <c r="H224" s="247">
        <f>IF(H$57=0,0,H$57/CHI_fec!H$57)</f>
        <v>0</v>
      </c>
      <c r="I224" s="247">
        <f>IF(I$57=0,0,I$57/CHI_fec!I$57)</f>
        <v>0</v>
      </c>
      <c r="J224" s="247">
        <f>IF(J$57=0,0,J$57/CHI_fec!J$57)</f>
        <v>0</v>
      </c>
      <c r="K224" s="247">
        <f>IF(K$57=0,0,K$57/CHI_fec!K$57)</f>
        <v>0</v>
      </c>
      <c r="L224" s="247">
        <f>IF(L$57=0,0,L$57/CHI_fec!L$57)</f>
        <v>0</v>
      </c>
      <c r="M224" s="247">
        <f>IF(M$57=0,0,M$57/CHI_fec!M$57)</f>
        <v>0</v>
      </c>
      <c r="N224" s="247">
        <f>IF(N$57=0,0,N$57/CHI_fec!N$57)</f>
        <v>0</v>
      </c>
      <c r="O224" s="247">
        <f>IF(O$57=0,0,O$57/CHI_fec!O$57)</f>
        <v>0</v>
      </c>
      <c r="P224" s="247">
        <f>IF(P$57=0,0,P$57/CHI_fec!P$57)</f>
        <v>0</v>
      </c>
      <c r="Q224" s="247">
        <f>IF(Q$57=0,0,Q$57/CHI_fec!Q$57)</f>
        <v>0</v>
      </c>
    </row>
    <row r="225" spans="1:17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x14ac:dyDescent="0.25">
      <c r="A226" s="78" t="s">
        <v>40</v>
      </c>
      <c r="B226" s="253">
        <f>IF(B$60=0,0,B$60/CHI_fec!B$60)</f>
        <v>0.42175723183187358</v>
      </c>
      <c r="C226" s="253">
        <f>IF(C$60=0,0,C$60/CHI_fec!C$60)</f>
        <v>0.42175723183187358</v>
      </c>
      <c r="D226" s="253">
        <f>IF(D$60=0,0,D$60/CHI_fec!D$60)</f>
        <v>0.42310954705500547</v>
      </c>
      <c r="E226" s="253">
        <f>IF(E$60=0,0,E$60/CHI_fec!E$60)</f>
        <v>0.42671717044547264</v>
      </c>
      <c r="F226" s="253">
        <f>IF(F$60=0,0,F$60/CHI_fec!F$60)</f>
        <v>0.42671717044547258</v>
      </c>
      <c r="G226" s="253">
        <f>IF(G$60=0,0,G$60/CHI_fec!G$60)</f>
        <v>0.42959382666954854</v>
      </c>
      <c r="H226" s="253">
        <f>IF(H$60=0,0,H$60/CHI_fec!H$60)</f>
        <v>0.43294997108568506</v>
      </c>
      <c r="I226" s="253">
        <f>IF(I$60=0,0,I$60/CHI_fec!I$60)</f>
        <v>0.43294997108568511</v>
      </c>
      <c r="J226" s="253">
        <f>IF(J$60=0,0,J$60/CHI_fec!J$60)</f>
        <v>0.43294997108568511</v>
      </c>
      <c r="K226" s="253">
        <f>IF(K$60=0,0,K$60/CHI_fec!K$60)</f>
        <v>0.45457181101923161</v>
      </c>
      <c r="L226" s="253">
        <f>IF(L$60=0,0,L$60/CHI_fec!L$60)</f>
        <v>0.45457181101923161</v>
      </c>
      <c r="M226" s="253">
        <f>IF(M$60=0,0,M$60/CHI_fec!M$60)</f>
        <v>0.45457181101923166</v>
      </c>
      <c r="N226" s="253">
        <f>IF(N$60=0,0,N$60/CHI_fec!N$60)</f>
        <v>0.40754144539848375</v>
      </c>
      <c r="O226" s="253">
        <f>IF(O$60=0,0,O$60/CHI_fec!O$60)</f>
        <v>0.45457181101923166</v>
      </c>
      <c r="P226" s="253">
        <f>IF(P$60=0,0,P$60/CHI_fec!P$60)</f>
        <v>0.41149332693415691</v>
      </c>
      <c r="Q226" s="253">
        <f>IF(Q$60=0,0,Q$60/CHI_fec!Q$60)</f>
        <v>0.3895332827732968</v>
      </c>
    </row>
    <row r="227" spans="1:17" x14ac:dyDescent="0.25">
      <c r="A227" s="132" t="s">
        <v>83</v>
      </c>
      <c r="B227" s="252">
        <f>IF(B$61=0,0,B$61/CHI_fec!B$61)</f>
        <v>0.32153172844096101</v>
      </c>
      <c r="C227" s="252">
        <f>IF(C$61=0,0,C$61/CHI_fec!C$61)</f>
        <v>0.32153172844096106</v>
      </c>
      <c r="D227" s="252">
        <f>IF(D$61=0,0,D$61/CHI_fec!D$61)</f>
        <v>0.32256268231269924</v>
      </c>
      <c r="E227" s="252">
        <f>IF(E$61=0,0,E$61/CHI_fec!E$61)</f>
        <v>0.32531299765231464</v>
      </c>
      <c r="F227" s="252">
        <f>IF(F$61=0,0,F$61/CHI_fec!F$61)</f>
        <v>0.32531299765231469</v>
      </c>
      <c r="G227" s="252">
        <f>IF(G$61=0,0,G$61/CHI_fec!G$61)</f>
        <v>0.32750605132881039</v>
      </c>
      <c r="H227" s="252">
        <f>IF(H$61=0,0,H$61/CHI_fec!H$61)</f>
        <v>0.3300646486297526</v>
      </c>
      <c r="I227" s="252">
        <f>IF(I$61=0,0,I$61/CHI_fec!I$61)</f>
        <v>0.3300646486297526</v>
      </c>
      <c r="J227" s="252">
        <f>IF(J$61=0,0,J$61/CHI_fec!J$61)</f>
        <v>0.3300646486297526</v>
      </c>
      <c r="K227" s="252">
        <f>IF(K$61=0,0,K$61/CHI_fec!K$61)</f>
        <v>0.34654831990128243</v>
      </c>
      <c r="L227" s="252">
        <f>IF(L$61=0,0,L$61/CHI_fec!L$61)</f>
        <v>0.34654831990128243</v>
      </c>
      <c r="M227" s="252">
        <f>IF(M$61=0,0,M$61/CHI_fec!M$61)</f>
        <v>0.34654831990128243</v>
      </c>
      <c r="N227" s="252">
        <f>IF(N$61=0,0,N$61/CHI_fec!N$61)</f>
        <v>0.34654831990128249</v>
      </c>
      <c r="O227" s="252">
        <f>IF(O$61=0,0,O$61/CHI_fec!O$61)</f>
        <v>0.34654831990128243</v>
      </c>
      <c r="P227" s="252">
        <f>IF(P$61=0,0,P$61/CHI_fec!P$61)</f>
        <v>0.34654831990128243</v>
      </c>
      <c r="Q227" s="252">
        <f>IF(Q$61=0,0,Q$61/CHI_fec!Q$61)</f>
        <v>0.34654831990128243</v>
      </c>
    </row>
    <row r="228" spans="1:17" x14ac:dyDescent="0.25">
      <c r="A228" s="76" t="s">
        <v>82</v>
      </c>
      <c r="B228" s="251">
        <f>IF(B$62=0,0,B$62/CHI_fec!B$62)</f>
        <v>8.6403571617915023E-2</v>
      </c>
      <c r="C228" s="251">
        <f>IF(C$62=0,0,C$62/CHI_fec!C$62)</f>
        <v>8.6403571617915023E-2</v>
      </c>
      <c r="D228" s="251">
        <f>IF(D$62=0,0,D$62/CHI_fec!D$62)</f>
        <v>8.6680614562085478E-2</v>
      </c>
      <c r="E228" s="251">
        <f>IF(E$62=0,0,E$62/CHI_fec!E$62)</f>
        <v>8.7419692691545842E-2</v>
      </c>
      <c r="F228" s="251">
        <f>IF(F$62=0,0,F$62/CHI_fec!F$62)</f>
        <v>8.7419692691545856E-2</v>
      </c>
      <c r="G228" s="251">
        <f>IF(G$62=0,0,G$62/CHI_fec!G$62)</f>
        <v>8.8009020753562664E-2</v>
      </c>
      <c r="H228" s="251">
        <f>IF(H$62=0,0,H$62/CHI_fec!H$62)</f>
        <v>8.8696579478187765E-2</v>
      </c>
      <c r="I228" s="251">
        <f>IF(I$62=0,0,I$62/CHI_fec!I$62)</f>
        <v>8.8696579478187765E-2</v>
      </c>
      <c r="J228" s="251">
        <f>IF(J$62=0,0,J$62/CHI_fec!J$62)</f>
        <v>8.8696579478187751E-2</v>
      </c>
      <c r="K228" s="251">
        <f>IF(K$62=0,0,K$62/CHI_fec!K$62)</f>
        <v>9.3126151881949198E-2</v>
      </c>
      <c r="L228" s="251">
        <f>IF(L$62=0,0,L$62/CHI_fec!L$62)</f>
        <v>9.3126151881949185E-2</v>
      </c>
      <c r="M228" s="251">
        <f>IF(M$62=0,0,M$62/CHI_fec!M$62)</f>
        <v>9.3126151881949198E-2</v>
      </c>
      <c r="N228" s="251">
        <f>IF(N$62=0,0,N$62/CHI_fec!N$62)</f>
        <v>9.3126151881949198E-2</v>
      </c>
      <c r="O228" s="251">
        <f>IF(O$62=0,0,O$62/CHI_fec!O$62)</f>
        <v>9.3126151881949185E-2</v>
      </c>
      <c r="P228" s="251">
        <f>IF(P$62=0,0,P$62/CHI_fec!P$62)</f>
        <v>9.3126151881949198E-2</v>
      </c>
      <c r="Q228" s="251">
        <f>IF(Q$62=0,0,Q$62/CHI_fec!Q$62)</f>
        <v>9.3126151881949185E-2</v>
      </c>
    </row>
    <row r="229" spans="1:17" x14ac:dyDescent="0.25">
      <c r="A229" s="76" t="s">
        <v>81</v>
      </c>
      <c r="B229" s="251">
        <f>IF(B$63=0,0,B$63/CHI_fec!B$63)</f>
        <v>0.45883419344151777</v>
      </c>
      <c r="C229" s="251">
        <f>IF(C$63=0,0,C$63/CHI_fec!C$63)</f>
        <v>0.45883419344151777</v>
      </c>
      <c r="D229" s="251">
        <f>IF(D$63=0,0,D$63/CHI_fec!D$63)</f>
        <v>0.46030539160447365</v>
      </c>
      <c r="E229" s="251">
        <f>IF(E$63=0,0,E$63/CHI_fec!E$63)</f>
        <v>0.46423016359099323</v>
      </c>
      <c r="F229" s="251">
        <f>IF(F$63=0,0,F$63/CHI_fec!F$63)</f>
        <v>0.46423016359099312</v>
      </c>
      <c r="G229" s="251">
        <f>IF(G$63=0,0,G$63/CHI_fec!G$63)</f>
        <v>0.46735970859642068</v>
      </c>
      <c r="H229" s="251">
        <f>IF(H$63=0,0,H$63/CHI_fec!H$63)</f>
        <v>0.47101089392301909</v>
      </c>
      <c r="I229" s="251">
        <f>IF(I$63=0,0,I$63/CHI_fec!I$63)</f>
        <v>0.47101089392301909</v>
      </c>
      <c r="J229" s="251">
        <f>IF(J$63=0,0,J$63/CHI_fec!J$63)</f>
        <v>0.47101089392301909</v>
      </c>
      <c r="K229" s="251">
        <f>IF(K$63=0,0,K$63/CHI_fec!K$63)</f>
        <v>0.49453352433184444</v>
      </c>
      <c r="L229" s="251">
        <f>IF(L$63=0,0,L$63/CHI_fec!L$63)</f>
        <v>0.49453352433184444</v>
      </c>
      <c r="M229" s="251">
        <f>IF(M$63=0,0,M$63/CHI_fec!M$63)</f>
        <v>0.49453352433184444</v>
      </c>
      <c r="N229" s="251">
        <f>IF(N$63=0,0,N$63/CHI_fec!N$63)</f>
        <v>0.49453352433184439</v>
      </c>
      <c r="O229" s="251">
        <f>IF(O$63=0,0,O$63/CHI_fec!O$63)</f>
        <v>0.49453352433184433</v>
      </c>
      <c r="P229" s="251">
        <f>IF(P$63=0,0,P$63/CHI_fec!P$63)</f>
        <v>0.49453352433184439</v>
      </c>
      <c r="Q229" s="251">
        <f>IF(Q$63=0,0,Q$63/CHI_fec!Q$63)</f>
        <v>0.49453352433184439</v>
      </c>
    </row>
    <row r="230" spans="1:17" x14ac:dyDescent="0.25">
      <c r="A230" s="76" t="s">
        <v>80</v>
      </c>
      <c r="B230" s="251">
        <f>IF(B$64=0,0,B$64/CHI_fec!B$64)</f>
        <v>0.33841030058115468</v>
      </c>
      <c r="C230" s="251">
        <f>IF(C$64=0,0,C$64/CHI_fec!C$64)</f>
        <v>0.33841030058115468</v>
      </c>
      <c r="D230" s="251">
        <f>IF(D$64=0,0,D$64/CHI_fec!D$64)</f>
        <v>0.33949537361986187</v>
      </c>
      <c r="E230" s="251">
        <f>IF(E$64=0,0,E$64/CHI_fec!E$64)</f>
        <v>0.34239006474501193</v>
      </c>
      <c r="F230" s="251">
        <f>IF(F$64=0,0,F$64/CHI_fec!F$64)</f>
        <v>0.34239006474501193</v>
      </c>
      <c r="G230" s="251">
        <f>IF(G$64=0,0,G$64/CHI_fec!G$64)</f>
        <v>0.344698241164963</v>
      </c>
      <c r="H230" s="251">
        <f>IF(H$64=0,0,H$64/CHI_fec!H$64)</f>
        <v>0.34739115015368505</v>
      </c>
      <c r="I230" s="251">
        <f>IF(I$64=0,0,I$64/CHI_fec!I$64)</f>
        <v>0.34739115015368505</v>
      </c>
      <c r="J230" s="251">
        <f>IF(J$64=0,0,J$64/CHI_fec!J$64)</f>
        <v>0.34739115015368505</v>
      </c>
      <c r="K230" s="251">
        <f>IF(K$64=0,0,K$64/CHI_fec!K$64)</f>
        <v>0.36474011965267372</v>
      </c>
      <c r="L230" s="251">
        <f>IF(L$64=0,0,L$64/CHI_fec!L$64)</f>
        <v>0.36474011965267372</v>
      </c>
      <c r="M230" s="251">
        <f>IF(M$64=0,0,M$64/CHI_fec!M$64)</f>
        <v>0.36474011965267367</v>
      </c>
      <c r="N230" s="251">
        <f>IF(N$64=0,0,N$64/CHI_fec!N$64)</f>
        <v>0.36474011965267367</v>
      </c>
      <c r="O230" s="251">
        <f>IF(O$64=0,0,O$64/CHI_fec!O$64)</f>
        <v>0.36474011965267372</v>
      </c>
      <c r="P230" s="251">
        <f>IF(P$64=0,0,P$64/CHI_fec!P$64)</f>
        <v>0.36474011965267367</v>
      </c>
      <c r="Q230" s="251">
        <f>IF(Q$64=0,0,Q$64/CHI_fec!Q$64)</f>
        <v>0.36474011965267372</v>
      </c>
    </row>
    <row r="231" spans="1:17" x14ac:dyDescent="0.25">
      <c r="A231" s="129" t="s">
        <v>79</v>
      </c>
      <c r="B231" s="250">
        <f>IF(B$65=0,0,B$65/CHI_fec!B$65)</f>
        <v>0.5727642621942588</v>
      </c>
      <c r="C231" s="250">
        <f>IF(C$65=0,0,C$65/CHI_fec!C$65)</f>
        <v>0.5727642621942588</v>
      </c>
      <c r="D231" s="250">
        <f>IF(D$65=0,0,D$65/CHI_fec!D$65)</f>
        <v>0.57460076379416503</v>
      </c>
      <c r="E231" s="250">
        <f>IF(E$65=0,0,E$65/CHI_fec!E$65)</f>
        <v>0.57950006982512681</v>
      </c>
      <c r="F231" s="250">
        <f>IF(F$65=0,0,F$65/CHI_fec!F$65)</f>
        <v>0.57950006982512681</v>
      </c>
      <c r="G231" s="250">
        <f>IF(G$65=0,0,G$65/CHI_fec!G$65)</f>
        <v>0.58340669134910861</v>
      </c>
      <c r="H231" s="250">
        <f>IF(H$65=0,0,H$65/CHI_fec!H$65)</f>
        <v>0.58796447823512488</v>
      </c>
      <c r="I231" s="250">
        <f>IF(I$65=0,0,I$65/CHI_fec!I$65)</f>
        <v>0.58796447823512488</v>
      </c>
      <c r="J231" s="250">
        <f>IF(J$65=0,0,J$65/CHI_fec!J$65)</f>
        <v>0.58796447823512488</v>
      </c>
      <c r="K231" s="250">
        <f>IF(K$65=0,0,K$65/CHI_fec!K$65)</f>
        <v>0.61732785664841294</v>
      </c>
      <c r="L231" s="250">
        <f>IF(L$65=0,0,L$65/CHI_fec!L$65)</f>
        <v>0.61732785664841283</v>
      </c>
      <c r="M231" s="250">
        <f>IF(M$65=0,0,M$65/CHI_fec!M$65)</f>
        <v>0.61732785664841294</v>
      </c>
      <c r="N231" s="250">
        <f>IF(N$65=0,0,N$65/CHI_fec!N$65)</f>
        <v>0.53195352159435838</v>
      </c>
      <c r="O231" s="250">
        <f>IF(O$65=0,0,O$65/CHI_fec!O$65)</f>
        <v>0.61732785664841283</v>
      </c>
      <c r="P231" s="250">
        <f>IF(P$65=0,0,P$65/CHI_fec!P$65)</f>
        <v>0.53195352159435838</v>
      </c>
      <c r="Q231" s="250">
        <f>IF(Q$65=0,0,Q$65/CHI_fec!Q$65)</f>
        <v>0.53195352159435827</v>
      </c>
    </row>
    <row r="232" spans="1:17" x14ac:dyDescent="0.25">
      <c r="A232" s="127" t="s">
        <v>183</v>
      </c>
      <c r="B232" s="249">
        <f>IF(B$70=0,0,B$70/CHI_fec!B$70)</f>
        <v>0.41978315642349529</v>
      </c>
      <c r="C232" s="249">
        <f>IF(C$70=0,0,C$70/CHI_fec!C$70)</f>
        <v>0.41978315642349523</v>
      </c>
      <c r="D232" s="249">
        <f>IF(D$70=0,0,D$70/CHI_fec!D$70)</f>
        <v>0.42112914200477436</v>
      </c>
      <c r="E232" s="249">
        <f>IF(E$70=0,0,E$70/CHI_fec!E$70)</f>
        <v>0.4247198795659532</v>
      </c>
      <c r="F232" s="249">
        <f>IF(F$70=0,0,F$70/CHI_fec!F$70)</f>
        <v>0.4247198795659532</v>
      </c>
      <c r="G232" s="249">
        <f>IF(G$70=0,0,G$70/CHI_fec!G$70)</f>
        <v>0.42758307132307571</v>
      </c>
      <c r="H232" s="249">
        <f>IF(H$70=0,0,H$70/CHI_fec!H$70)</f>
        <v>0.43092350698152232</v>
      </c>
      <c r="I232" s="249">
        <f>IF(I$70=0,0,I$70/CHI_fec!I$70)</f>
        <v>0.43092350698152232</v>
      </c>
      <c r="J232" s="249">
        <f>IF(J$70=0,0,J$70/CHI_fec!J$70)</f>
        <v>0.43092350698152232</v>
      </c>
      <c r="K232" s="249">
        <f>IF(K$70=0,0,K$70/CHI_fec!K$70)</f>
        <v>0.45244414380751025</v>
      </c>
      <c r="L232" s="249">
        <f>IF(L$70=0,0,L$70/CHI_fec!L$70)</f>
        <v>0.45244414380751025</v>
      </c>
      <c r="M232" s="249">
        <f>IF(M$70=0,0,M$70/CHI_fec!M$70)</f>
        <v>0.45244414380751025</v>
      </c>
      <c r="N232" s="249">
        <f>IF(N$70=0,0,N$70/CHI_fec!N$70)</f>
        <v>0.48989107062808285</v>
      </c>
      <c r="O232" s="249">
        <f>IF(O$70=0,0,O$70/CHI_fec!O$70)</f>
        <v>0.45244414380751025</v>
      </c>
      <c r="P232" s="249">
        <f>IF(P$70=0,0,P$70/CHI_fec!P$70)</f>
        <v>0.4898910706280829</v>
      </c>
      <c r="Q232" s="249">
        <f>IF(Q$70=0,0,Q$70/CHI_fec!Q$70)</f>
        <v>0.44708744136289436</v>
      </c>
    </row>
    <row r="233" spans="1:17" x14ac:dyDescent="0.25">
      <c r="A233" s="127" t="s">
        <v>181</v>
      </c>
      <c r="B233" s="249">
        <f>IF(B$83=0,0,B$83/CHI_fec!B$83)</f>
        <v>0.3928185441518357</v>
      </c>
      <c r="C233" s="249">
        <f>IF(C$83=0,0,C$83/CHI_fec!C$83)</f>
        <v>0.39281854415183559</v>
      </c>
      <c r="D233" s="249">
        <f>IF(D$83=0,0,D$83/CHI_fec!D$83)</f>
        <v>0.39407807085841456</v>
      </c>
      <c r="E233" s="249">
        <f>IF(E$83=0,0,E$83/CHI_fec!E$83)</f>
        <v>0.39743815875053234</v>
      </c>
      <c r="F233" s="249">
        <f>IF(F$83=0,0,F$83/CHI_fec!F$83)</f>
        <v>0.3974381587505324</v>
      </c>
      <c r="G233" s="249">
        <f>IF(G$83=0,0,G$83/CHI_fec!G$83)</f>
        <v>0.40011743446812642</v>
      </c>
      <c r="H233" s="249">
        <f>IF(H$83=0,0,H$83/CHI_fec!H$83)</f>
        <v>0.4032432985055584</v>
      </c>
      <c r="I233" s="249">
        <f>IF(I$83=0,0,I$83/CHI_fec!I$83)</f>
        <v>0.40324329850555835</v>
      </c>
      <c r="J233" s="249">
        <f>IF(J$83=0,0,J$83/CHI_fec!J$83)</f>
        <v>0.40324329850555835</v>
      </c>
      <c r="K233" s="249">
        <f>IF(K$83=0,0,K$83/CHI_fec!K$83)</f>
        <v>0.42338156536511884</v>
      </c>
      <c r="L233" s="249">
        <f>IF(L$83=0,0,L$83/CHI_fec!L$83)</f>
        <v>0.42338156536511873</v>
      </c>
      <c r="M233" s="249">
        <f>IF(M$83=0,0,M$83/CHI_fec!M$83)</f>
        <v>0.42338156536511878</v>
      </c>
      <c r="N233" s="249">
        <f>IF(N$83=0,0,N$83/CHI_fec!N$83)</f>
        <v>0.39850835330762358</v>
      </c>
      <c r="O233" s="249">
        <f>IF(O$83=0,0,O$83/CHI_fec!O$83)</f>
        <v>0.42338156536511884</v>
      </c>
      <c r="P233" s="249">
        <f>IF(P$83=0,0,P$83/CHI_fec!P$83)</f>
        <v>0.40561265377328737</v>
      </c>
      <c r="Q233" s="249">
        <f>IF(Q$83=0,0,Q$83/CHI_fec!Q$83)</f>
        <v>0.3759580837530736</v>
      </c>
    </row>
    <row r="234" spans="1:17" x14ac:dyDescent="0.25">
      <c r="A234" s="127" t="s">
        <v>180</v>
      </c>
      <c r="B234" s="248">
        <f>IF(B$91=0,0,B$91/CHI_fec!B$91)</f>
        <v>0.6514202478862372</v>
      </c>
      <c r="C234" s="248">
        <f>IF(C$91=0,0,C$91/CHI_fec!C$91)</f>
        <v>0.6514202478862372</v>
      </c>
      <c r="D234" s="248">
        <f>IF(D$91=0,0,D$91/CHI_fec!D$91)</f>
        <v>0.65350895070242054</v>
      </c>
      <c r="E234" s="248">
        <f>IF(E$91=0,0,E$91/CHI_fec!E$91)</f>
        <v>0.65908106362883301</v>
      </c>
      <c r="F234" s="248">
        <f>IF(F$91=0,0,F$91/CHI_fec!F$91)</f>
        <v>0.65908106362883279</v>
      </c>
      <c r="G234" s="248">
        <f>IF(G$91=0,0,G$91/CHI_fec!G$91)</f>
        <v>0.66352416968401973</v>
      </c>
      <c r="H234" s="248">
        <f>IF(H$91=0,0,H$91/CHI_fec!H$91)</f>
        <v>0.66870786367310864</v>
      </c>
      <c r="I234" s="248">
        <f>IF(I$91=0,0,I$91/CHI_fec!I$91)</f>
        <v>0.66870786367310875</v>
      </c>
      <c r="J234" s="248">
        <f>IF(J$91=0,0,J$91/CHI_fec!J$91)</f>
        <v>0.66870786367310875</v>
      </c>
      <c r="K234" s="248">
        <f>IF(K$91=0,0,K$91/CHI_fec!K$91)</f>
        <v>0.70210362613126653</v>
      </c>
      <c r="L234" s="248">
        <f>IF(L$91=0,0,L$91/CHI_fec!L$91)</f>
        <v>0.70210362613126653</v>
      </c>
      <c r="M234" s="248">
        <f>IF(M$91=0,0,M$91/CHI_fec!M$91)</f>
        <v>0.70210362613126653</v>
      </c>
      <c r="N234" s="248">
        <f>IF(N$91=0,0,N$91/CHI_fec!N$91)</f>
        <v>0.45972347600100816</v>
      </c>
      <c r="O234" s="248">
        <f>IF(O$91=0,0,O$91/CHI_fec!O$91)</f>
        <v>0.70210362613126653</v>
      </c>
      <c r="P234" s="248">
        <f>IF(P$91=0,0,P$91/CHI_fec!P$91)</f>
        <v>0.45972347600100816</v>
      </c>
      <c r="Q234" s="248">
        <f>IF(Q$91=0,0,Q$91/CHI_fec!Q$91)</f>
        <v>0.43123891727943436</v>
      </c>
    </row>
    <row r="235" spans="1:17" x14ac:dyDescent="0.25">
      <c r="A235" s="72" t="s">
        <v>179</v>
      </c>
      <c r="B235" s="247">
        <f>IF(B$105=0,0,B$105/CHI_fec!B$105)</f>
        <v>0.46334242078743465</v>
      </c>
      <c r="C235" s="247">
        <f>IF(C$105=0,0,C$105/CHI_fec!C$105)</f>
        <v>0.46334242078743465</v>
      </c>
      <c r="D235" s="247">
        <f>IF(D$105=0,0,D$105/CHI_fec!D$105)</f>
        <v>0.46482807405396459</v>
      </c>
      <c r="E235" s="247">
        <f>IF(E$105=0,0,E$105/CHI_fec!E$105)</f>
        <v>0.46879140847686968</v>
      </c>
      <c r="F235" s="247">
        <f>IF(F$105=0,0,F$105/CHI_fec!F$105)</f>
        <v>0.46879140847686968</v>
      </c>
      <c r="G235" s="247">
        <f>IF(G$105=0,0,G$105/CHI_fec!G$105)</f>
        <v>0.47195170249920876</v>
      </c>
      <c r="H235" s="247">
        <f>IF(H$105=0,0,H$105/CHI_fec!H$105)</f>
        <v>0.47563876216509937</v>
      </c>
      <c r="I235" s="247">
        <f>IF(I$105=0,0,I$105/CHI_fec!I$105)</f>
        <v>0.47563876216509937</v>
      </c>
      <c r="J235" s="247">
        <f>IF(J$105=0,0,J$105/CHI_fec!J$105)</f>
        <v>0.47563876216509932</v>
      </c>
      <c r="K235" s="247">
        <f>IF(K$105=0,0,K$105/CHI_fec!K$105)</f>
        <v>0.49939251171712007</v>
      </c>
      <c r="L235" s="247">
        <f>IF(L$105=0,0,L$105/CHI_fec!L$105)</f>
        <v>0.49939251171712001</v>
      </c>
      <c r="M235" s="247">
        <f>IF(M$105=0,0,M$105/CHI_fec!M$105)</f>
        <v>0.49939251171712012</v>
      </c>
      <c r="N235" s="247">
        <f>IF(N$105=0,0,N$105/CHI_fec!N$105)</f>
        <v>0.49939251171712007</v>
      </c>
      <c r="O235" s="247">
        <f>IF(O$105=0,0,O$105/CHI_fec!O$105)</f>
        <v>0.49939251171712001</v>
      </c>
      <c r="P235" s="247">
        <f>IF(P$105=0,0,P$105/CHI_fec!P$105)</f>
        <v>0.49939251171712001</v>
      </c>
      <c r="Q235" s="247">
        <f>IF(Q$105=0,0,Q$105/CHI_fec!Q$105)</f>
        <v>0.49939251171712001</v>
      </c>
    </row>
    <row r="236" spans="1:17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x14ac:dyDescent="0.25">
      <c r="A237" s="78" t="s">
        <v>39</v>
      </c>
      <c r="B237" s="253">
        <f>IF(B$108=0,0,B$108/CHI_fec!B$108)</f>
        <v>0.37847175144700795</v>
      </c>
      <c r="C237" s="253">
        <f>IF(C$108=0,0,C$108/CHI_fec!C$108)</f>
        <v>0.37847175144700801</v>
      </c>
      <c r="D237" s="253">
        <f>IF(D$108=0,0,D$108/CHI_fec!D$108)</f>
        <v>0.37847175144700806</v>
      </c>
      <c r="E237" s="253">
        <f>IF(E$108=0,0,E$108/CHI_fec!E$108)</f>
        <v>0.38251041051091783</v>
      </c>
      <c r="F237" s="253">
        <f>IF(F$108=0,0,F$108/CHI_fec!F$108)</f>
        <v>0.38251041051091783</v>
      </c>
      <c r="G237" s="253">
        <f>IF(G$108=0,0,G$108/CHI_fec!G$108)</f>
        <v>0.39449132970114004</v>
      </c>
      <c r="H237" s="253">
        <f>IF(H$108=0,0,H$108/CHI_fec!H$108)</f>
        <v>0.39449132970114004</v>
      </c>
      <c r="I237" s="253">
        <f>IF(I$108=0,0,I$108/CHI_fec!I$108)</f>
        <v>0.39449132970114004</v>
      </c>
      <c r="J237" s="253">
        <f>IF(J$108=0,0,J$108/CHI_fec!J$108)</f>
        <v>0.39449132970114004</v>
      </c>
      <c r="K237" s="253">
        <f>IF(K$108=0,0,K$108/CHI_fec!K$108)</f>
        <v>0.41935795295349054</v>
      </c>
      <c r="L237" s="253">
        <f>IF(L$108=0,0,L$108/CHI_fec!L$108)</f>
        <v>0.41935795295349065</v>
      </c>
      <c r="M237" s="253">
        <f>IF(M$108=0,0,M$108/CHI_fec!M$108)</f>
        <v>0.4193579529534906</v>
      </c>
      <c r="N237" s="253">
        <f>IF(N$108=0,0,N$108/CHI_fec!N$108)</f>
        <v>0.41307232459642867</v>
      </c>
      <c r="O237" s="253">
        <f>IF(O$108=0,0,O$108/CHI_fec!O$108)</f>
        <v>0.43449110421475606</v>
      </c>
      <c r="P237" s="253">
        <f>IF(P$108=0,0,P$108/CHI_fec!P$108)</f>
        <v>0.41567514303239356</v>
      </c>
      <c r="Q237" s="253">
        <f>IF(Q$108=0,0,Q$108/CHI_fec!Q$108)</f>
        <v>0.39784118650436623</v>
      </c>
    </row>
    <row r="238" spans="1:17" x14ac:dyDescent="0.25">
      <c r="A238" s="132" t="s">
        <v>83</v>
      </c>
      <c r="B238" s="252">
        <f>IF(B$109=0,0,B$109/CHI_fec!B$109)</f>
        <v>0.28513221760881141</v>
      </c>
      <c r="C238" s="252">
        <f>IF(C$109=0,0,C$109/CHI_fec!C$109)</f>
        <v>0.28513221760881141</v>
      </c>
      <c r="D238" s="252">
        <f>IF(D$109=0,0,D$109/CHI_fec!D$109)</f>
        <v>0.28513221760881152</v>
      </c>
      <c r="E238" s="252">
        <f>IF(E$109=0,0,E$109/CHI_fec!E$109)</f>
        <v>0.28817485371218199</v>
      </c>
      <c r="F238" s="252">
        <f>IF(F$109=0,0,F$109/CHI_fec!F$109)</f>
        <v>0.28817485371218199</v>
      </c>
      <c r="G238" s="252">
        <f>IF(G$109=0,0,G$109/CHI_fec!G$109)</f>
        <v>0.29720101232148138</v>
      </c>
      <c r="H238" s="252">
        <f>IF(H$109=0,0,H$109/CHI_fec!H$109)</f>
        <v>0.29720101232148138</v>
      </c>
      <c r="I238" s="252">
        <f>IF(I$109=0,0,I$109/CHI_fec!I$109)</f>
        <v>0.29720101232148138</v>
      </c>
      <c r="J238" s="252">
        <f>IF(J$109=0,0,J$109/CHI_fec!J$109)</f>
        <v>0.29720101232148138</v>
      </c>
      <c r="K238" s="252">
        <f>IF(K$109=0,0,K$109/CHI_fec!K$109)</f>
        <v>0.31593497438146967</v>
      </c>
      <c r="L238" s="252">
        <f>IF(L$109=0,0,L$109/CHI_fec!L$109)</f>
        <v>0.31593497438146961</v>
      </c>
      <c r="M238" s="252">
        <f>IF(M$109=0,0,M$109/CHI_fec!M$109)</f>
        <v>0.31593497438146967</v>
      </c>
      <c r="N238" s="252">
        <f>IF(N$109=0,0,N$109/CHI_fec!N$109)</f>
        <v>0.32733595467137744</v>
      </c>
      <c r="O238" s="252">
        <f>IF(O$109=0,0,O$109/CHI_fec!O$109)</f>
        <v>0.32733595467137738</v>
      </c>
      <c r="P238" s="252">
        <f>IF(P$109=0,0,P$109/CHI_fec!P$109)</f>
        <v>0.32733595467137744</v>
      </c>
      <c r="Q238" s="252">
        <f>IF(Q$109=0,0,Q$109/CHI_fec!Q$109)</f>
        <v>0.32733595467137744</v>
      </c>
    </row>
    <row r="239" spans="1:17" x14ac:dyDescent="0.25">
      <c r="A239" s="76" t="s">
        <v>82</v>
      </c>
      <c r="B239" s="251">
        <f>IF(B$110=0,0,B$110/CHI_fec!B$110)</f>
        <v>7.7516184621216691E-2</v>
      </c>
      <c r="C239" s="251">
        <f>IF(C$110=0,0,C$110/CHI_fec!C$110)</f>
        <v>7.7516184621216691E-2</v>
      </c>
      <c r="D239" s="251">
        <f>IF(D$110=0,0,D$110/CHI_fec!D$110)</f>
        <v>7.7516184621216677E-2</v>
      </c>
      <c r="E239" s="251">
        <f>IF(E$110=0,0,E$110/CHI_fec!E$110)</f>
        <v>7.8343357165596206E-2</v>
      </c>
      <c r="F239" s="251">
        <f>IF(F$110=0,0,F$110/CHI_fec!F$110)</f>
        <v>7.8343357165596178E-2</v>
      </c>
      <c r="G239" s="251">
        <f>IF(G$110=0,0,G$110/CHI_fec!G$110)</f>
        <v>8.079721307513342E-2</v>
      </c>
      <c r="H239" s="251">
        <f>IF(H$110=0,0,H$110/CHI_fec!H$110)</f>
        <v>8.0797213075133406E-2</v>
      </c>
      <c r="I239" s="251">
        <f>IF(I$110=0,0,I$110/CHI_fec!I$110)</f>
        <v>8.079721307513342E-2</v>
      </c>
      <c r="J239" s="251">
        <f>IF(J$110=0,0,J$110/CHI_fec!J$110)</f>
        <v>8.079721307513342E-2</v>
      </c>
      <c r="K239" s="251">
        <f>IF(K$110=0,0,K$110/CHI_fec!K$110)</f>
        <v>8.5890237195337352E-2</v>
      </c>
      <c r="L239" s="251">
        <f>IF(L$110=0,0,L$110/CHI_fec!L$110)</f>
        <v>8.5890237195337366E-2</v>
      </c>
      <c r="M239" s="251">
        <f>IF(M$110=0,0,M$110/CHI_fec!M$110)</f>
        <v>8.5890237195337366E-2</v>
      </c>
      <c r="N239" s="251">
        <f>IF(N$110=0,0,N$110/CHI_fec!N$110)</f>
        <v>8.8989713292520548E-2</v>
      </c>
      <c r="O239" s="251">
        <f>IF(O$110=0,0,O$110/CHI_fec!O$110)</f>
        <v>8.8989713292520548E-2</v>
      </c>
      <c r="P239" s="251">
        <f>IF(P$110=0,0,P$110/CHI_fec!P$110)</f>
        <v>8.8989713292520548E-2</v>
      </c>
      <c r="Q239" s="251">
        <f>IF(Q$110=0,0,Q$110/CHI_fec!Q$110)</f>
        <v>8.8989713292520548E-2</v>
      </c>
    </row>
    <row r="240" spans="1:17" x14ac:dyDescent="0.25">
      <c r="A240" s="76" t="s">
        <v>81</v>
      </c>
      <c r="B240" s="251">
        <f>IF(B$111=0,0,B$111/CHI_fec!B$111)</f>
        <v>0.40705076120396444</v>
      </c>
      <c r="C240" s="251">
        <f>IF(C$111=0,0,C$111/CHI_fec!C$111)</f>
        <v>0.40705076120396444</v>
      </c>
      <c r="D240" s="251">
        <f>IF(D$111=0,0,D$111/CHI_fec!D$111)</f>
        <v>0.40705076120396444</v>
      </c>
      <c r="E240" s="251">
        <f>IF(E$111=0,0,E$111/CHI_fec!E$111)</f>
        <v>0.41139438589965849</v>
      </c>
      <c r="F240" s="251">
        <f>IF(F$111=0,0,F$111/CHI_fec!F$111)</f>
        <v>0.41139438589965843</v>
      </c>
      <c r="G240" s="251">
        <f>IF(G$111=0,0,G$111/CHI_fec!G$111)</f>
        <v>0.42428000353864354</v>
      </c>
      <c r="H240" s="251">
        <f>IF(H$111=0,0,H$111/CHI_fec!H$111)</f>
        <v>0.42428000353864359</v>
      </c>
      <c r="I240" s="251">
        <f>IF(I$111=0,0,I$111/CHI_fec!I$111)</f>
        <v>0.42428000353864354</v>
      </c>
      <c r="J240" s="251">
        <f>IF(J$111=0,0,J$111/CHI_fec!J$111)</f>
        <v>0.42428000353864348</v>
      </c>
      <c r="K240" s="251">
        <f>IF(K$111=0,0,K$111/CHI_fec!K$111)</f>
        <v>0.45102434544723308</v>
      </c>
      <c r="L240" s="251">
        <f>IF(L$111=0,0,L$111/CHI_fec!L$111)</f>
        <v>0.45102434544723308</v>
      </c>
      <c r="M240" s="251">
        <f>IF(M$111=0,0,M$111/CHI_fec!M$111)</f>
        <v>0.45102434544723308</v>
      </c>
      <c r="N240" s="251">
        <f>IF(N$111=0,0,N$111/CHI_fec!N$111)</f>
        <v>0.46730022526326037</v>
      </c>
      <c r="O240" s="251">
        <f>IF(O$111=0,0,O$111/CHI_fec!O$111)</f>
        <v>0.46730022526326037</v>
      </c>
      <c r="P240" s="251">
        <f>IF(P$111=0,0,P$111/CHI_fec!P$111)</f>
        <v>0.46730022526326043</v>
      </c>
      <c r="Q240" s="251">
        <f>IF(Q$111=0,0,Q$111/CHI_fec!Q$111)</f>
        <v>0.46730022526326037</v>
      </c>
    </row>
    <row r="241" spans="1:17" x14ac:dyDescent="0.25">
      <c r="A241" s="76" t="s">
        <v>80</v>
      </c>
      <c r="B241" s="251">
        <f>IF(B$112=0,0,B$112/CHI_fec!B$112)</f>
        <v>0.30628180052307602</v>
      </c>
      <c r="C241" s="251">
        <f>IF(C$112=0,0,C$112/CHI_fec!C$112)</f>
        <v>0.30628180052307596</v>
      </c>
      <c r="D241" s="251">
        <f>IF(D$112=0,0,D$112/CHI_fec!D$112)</f>
        <v>0.30628180052307596</v>
      </c>
      <c r="E241" s="251">
        <f>IF(E$112=0,0,E$112/CHI_fec!E$112)</f>
        <v>0.30955012309950036</v>
      </c>
      <c r="F241" s="251">
        <f>IF(F$112=0,0,F$112/CHI_fec!F$112)</f>
        <v>0.30955012309950036</v>
      </c>
      <c r="G241" s="251">
        <f>IF(G$112=0,0,G$112/CHI_fec!G$112)</f>
        <v>0.31924579387934865</v>
      </c>
      <c r="H241" s="251">
        <f>IF(H$112=0,0,H$112/CHI_fec!H$112)</f>
        <v>0.31924579387934859</v>
      </c>
      <c r="I241" s="251">
        <f>IF(I$112=0,0,I$112/CHI_fec!I$112)</f>
        <v>0.31924579387934865</v>
      </c>
      <c r="J241" s="251">
        <f>IF(J$112=0,0,J$112/CHI_fec!J$112)</f>
        <v>0.31924579387934859</v>
      </c>
      <c r="K241" s="251">
        <f>IF(K$112=0,0,K$112/CHI_fec!K$112)</f>
        <v>0.33936934104909106</v>
      </c>
      <c r="L241" s="251">
        <f>IF(L$112=0,0,L$112/CHI_fec!L$112)</f>
        <v>0.33936934104909106</v>
      </c>
      <c r="M241" s="251">
        <f>IF(M$112=0,0,M$112/CHI_fec!M$112)</f>
        <v>0.33936934104909111</v>
      </c>
      <c r="N241" s="251">
        <f>IF(N$112=0,0,N$112/CHI_fec!N$112)</f>
        <v>0.35161598508042885</v>
      </c>
      <c r="O241" s="251">
        <f>IF(O$112=0,0,O$112/CHI_fec!O$112)</f>
        <v>0.35161598508042891</v>
      </c>
      <c r="P241" s="251">
        <f>IF(P$112=0,0,P$112/CHI_fec!P$112)</f>
        <v>0.35161598508042891</v>
      </c>
      <c r="Q241" s="251">
        <f>IF(Q$112=0,0,Q$112/CHI_fec!Q$112)</f>
        <v>0.35161598508042885</v>
      </c>
    </row>
    <row r="242" spans="1:17" x14ac:dyDescent="0.25">
      <c r="A242" s="129" t="s">
        <v>79</v>
      </c>
      <c r="B242" s="250">
        <f>IF(B$113=0,0,B$113/CHI_fec!B$113)</f>
        <v>0.508275471244796</v>
      </c>
      <c r="C242" s="250">
        <f>IF(C$113=0,0,C$113/CHI_fec!C$113)</f>
        <v>0.50827547124479611</v>
      </c>
      <c r="D242" s="250">
        <f>IF(D$113=0,0,D$113/CHI_fec!D$113)</f>
        <v>0.50827547124479611</v>
      </c>
      <c r="E242" s="250">
        <f>IF(E$113=0,0,E$113/CHI_fec!E$113)</f>
        <v>0.51369926134553023</v>
      </c>
      <c r="F242" s="250">
        <f>IF(F$113=0,0,F$113/CHI_fec!F$113)</f>
        <v>0.51369926134553034</v>
      </c>
      <c r="G242" s="250">
        <f>IF(G$113=0,0,G$113/CHI_fec!G$113)</f>
        <v>0.52978925306637525</v>
      </c>
      <c r="H242" s="250">
        <f>IF(H$113=0,0,H$113/CHI_fec!H$113)</f>
        <v>0.52978925306637525</v>
      </c>
      <c r="I242" s="250">
        <f>IF(I$113=0,0,I$113/CHI_fec!I$113)</f>
        <v>0.52978925306637525</v>
      </c>
      <c r="J242" s="250">
        <f>IF(J$113=0,0,J$113/CHI_fec!J$113)</f>
        <v>0.52978925306637525</v>
      </c>
      <c r="K242" s="250">
        <f>IF(K$113=0,0,K$113/CHI_fec!K$113)</f>
        <v>0.56318433368608412</v>
      </c>
      <c r="L242" s="250">
        <f>IF(L$113=0,0,L$113/CHI_fec!L$113)</f>
        <v>0.56318433368608412</v>
      </c>
      <c r="M242" s="250">
        <f>IF(M$113=0,0,M$113/CHI_fec!M$113)</f>
        <v>0.56318433368608412</v>
      </c>
      <c r="N242" s="250">
        <f>IF(N$113=0,0,N$113/CHI_fec!N$113)</f>
        <v>0.50281055334562808</v>
      </c>
      <c r="O242" s="250">
        <f>IF(O$113=0,0,O$113/CHI_fec!O$113)</f>
        <v>0.58350767237471934</v>
      </c>
      <c r="P242" s="250">
        <f>IF(P$113=0,0,P$113/CHI_fec!P$113)</f>
        <v>0.50281055334562808</v>
      </c>
      <c r="Q242" s="250">
        <f>IF(Q$113=0,0,Q$113/CHI_fec!Q$113)</f>
        <v>0.50281055334562808</v>
      </c>
    </row>
    <row r="243" spans="1:17" x14ac:dyDescent="0.25">
      <c r="A243" s="127" t="s">
        <v>182</v>
      </c>
      <c r="B243" s="249">
        <f>IF(B$118=0,0,B$118/CHI_fec!B$118)</f>
        <v>0.37396175938423715</v>
      </c>
      <c r="C243" s="249">
        <f>IF(C$118=0,0,C$118/CHI_fec!C$118)</f>
        <v>0.37396175938423709</v>
      </c>
      <c r="D243" s="249">
        <f>IF(D$118=0,0,D$118/CHI_fec!D$118)</f>
        <v>0.37396175938423709</v>
      </c>
      <c r="E243" s="249">
        <f>IF(E$118=0,0,E$118/CHI_fec!E$118)</f>
        <v>0.37795229247770701</v>
      </c>
      <c r="F243" s="249">
        <f>IF(F$118=0,0,F$118/CHI_fec!F$118)</f>
        <v>0.37795229247770701</v>
      </c>
      <c r="G243" s="249">
        <f>IF(G$118=0,0,G$118/CHI_fec!G$118)</f>
        <v>0.38979044315153139</v>
      </c>
      <c r="H243" s="249">
        <f>IF(H$118=0,0,H$118/CHI_fec!H$118)</f>
        <v>0.38979044315153139</v>
      </c>
      <c r="I243" s="249">
        <f>IF(I$118=0,0,I$118/CHI_fec!I$118)</f>
        <v>0.38979044315153133</v>
      </c>
      <c r="J243" s="249">
        <f>IF(J$118=0,0,J$118/CHI_fec!J$118)</f>
        <v>0.38979044315153133</v>
      </c>
      <c r="K243" s="249">
        <f>IF(K$118=0,0,K$118/CHI_fec!K$118)</f>
        <v>0.41436074766128822</v>
      </c>
      <c r="L243" s="249">
        <f>IF(L$118=0,0,L$118/CHI_fec!L$118)</f>
        <v>0.41436074766128828</v>
      </c>
      <c r="M243" s="249">
        <f>IF(M$118=0,0,M$118/CHI_fec!M$118)</f>
        <v>0.41436074766128816</v>
      </c>
      <c r="N243" s="249">
        <f>IF(N$118=0,0,N$118/CHI_fec!N$118)</f>
        <v>0.47535901808876962</v>
      </c>
      <c r="O243" s="249">
        <f>IF(O$118=0,0,O$118/CHI_fec!O$118)</f>
        <v>0.42931356738707704</v>
      </c>
      <c r="P243" s="249">
        <f>IF(P$118=0,0,P$118/CHI_fec!P$118)</f>
        <v>0.47535901808876962</v>
      </c>
      <c r="Q243" s="249">
        <f>IF(Q$118=0,0,Q$118/CHI_fec!Q$118)</f>
        <v>0.43373164264271497</v>
      </c>
    </row>
    <row r="244" spans="1:17" x14ac:dyDescent="0.25">
      <c r="A244" s="127" t="s">
        <v>181</v>
      </c>
      <c r="B244" s="249">
        <f>IF(B$131=0,0,B$131/CHI_fec!B$131)</f>
        <v>0.33842972686933909</v>
      </c>
      <c r="C244" s="249">
        <f>IF(C$131=0,0,C$131/CHI_fec!C$131)</f>
        <v>0.33842972686933909</v>
      </c>
      <c r="D244" s="249">
        <f>IF(D$131=0,0,D$131/CHI_fec!D$131)</f>
        <v>0.33842972686933909</v>
      </c>
      <c r="E244" s="249">
        <f>IF(E$131=0,0,E$131/CHI_fec!E$131)</f>
        <v>0.34204109886392442</v>
      </c>
      <c r="F244" s="249">
        <f>IF(F$131=0,0,F$131/CHI_fec!F$131)</f>
        <v>0.34204109886392442</v>
      </c>
      <c r="G244" s="249">
        <f>IF(G$131=0,0,G$131/CHI_fec!G$131)</f>
        <v>0.35275444588041444</v>
      </c>
      <c r="H244" s="249">
        <f>IF(H$131=0,0,H$131/CHI_fec!H$131)</f>
        <v>0.35275444588041438</v>
      </c>
      <c r="I244" s="249">
        <f>IF(I$131=0,0,I$131/CHI_fec!I$131)</f>
        <v>0.35275444588041432</v>
      </c>
      <c r="J244" s="249">
        <f>IF(J$131=0,0,J$131/CHI_fec!J$131)</f>
        <v>0.35275444588041444</v>
      </c>
      <c r="K244" s="249">
        <f>IF(K$131=0,0,K$131/CHI_fec!K$131)</f>
        <v>0.37499019923130639</v>
      </c>
      <c r="L244" s="249">
        <f>IF(L$131=0,0,L$131/CHI_fec!L$131)</f>
        <v>0.37499019923130639</v>
      </c>
      <c r="M244" s="249">
        <f>IF(M$131=0,0,M$131/CHI_fec!M$131)</f>
        <v>0.37499019923130639</v>
      </c>
      <c r="N244" s="249">
        <f>IF(N$131=0,0,N$131/CHI_fec!N$131)</f>
        <v>0.36569700837647517</v>
      </c>
      <c r="O244" s="249">
        <f>IF(O$131=0,0,O$131/CHI_fec!O$131)</f>
        <v>0.38852227455381444</v>
      </c>
      <c r="P244" s="249">
        <f>IF(P$131=0,0,P$131/CHI_fec!P$131)</f>
        <v>0.372216373416975</v>
      </c>
      <c r="Q244" s="249">
        <f>IF(Q$131=0,0,Q$131/CHI_fec!Q$131)</f>
        <v>0.34500342430041903</v>
      </c>
    </row>
    <row r="245" spans="1:17" x14ac:dyDescent="0.25">
      <c r="A245" s="127" t="s">
        <v>180</v>
      </c>
      <c r="B245" s="248">
        <f>IF(B$139=0,0,B$139/CHI_fec!B$139)</f>
        <v>0.59154211475466245</v>
      </c>
      <c r="C245" s="248">
        <f>IF(C$139=0,0,C$139/CHI_fec!C$139)</f>
        <v>0.59154211475466256</v>
      </c>
      <c r="D245" s="248">
        <f>IF(D$139=0,0,D$139/CHI_fec!D$139)</f>
        <v>0.59154211475466256</v>
      </c>
      <c r="E245" s="248">
        <f>IF(E$139=0,0,E$139/CHI_fec!E$139)</f>
        <v>0.59785444034912061</v>
      </c>
      <c r="F245" s="248">
        <f>IF(F$139=0,0,F$139/CHI_fec!F$139)</f>
        <v>0.59785444034912061</v>
      </c>
      <c r="G245" s="248">
        <f>IF(G$139=0,0,G$139/CHI_fec!G$139)</f>
        <v>0.61658032477085689</v>
      </c>
      <c r="H245" s="248">
        <f>IF(H$139=0,0,H$139/CHI_fec!H$139)</f>
        <v>0.616580324770857</v>
      </c>
      <c r="I245" s="248">
        <f>IF(I$139=0,0,I$139/CHI_fec!I$139)</f>
        <v>0.616580324770857</v>
      </c>
      <c r="J245" s="248">
        <f>IF(J$139=0,0,J$139/CHI_fec!J$139)</f>
        <v>0.61658032477085689</v>
      </c>
      <c r="K245" s="248">
        <f>IF(K$139=0,0,K$139/CHI_fec!K$139)</f>
        <v>0.6554462502970384</v>
      </c>
      <c r="L245" s="248">
        <f>IF(L$139=0,0,L$139/CHI_fec!L$139)</f>
        <v>0.65544625029703851</v>
      </c>
      <c r="M245" s="248">
        <f>IF(M$139=0,0,M$139/CHI_fec!M$139)</f>
        <v>0.6554462502970384</v>
      </c>
      <c r="N245" s="248">
        <f>IF(N$139=0,0,N$139/CHI_fec!N$139)</f>
        <v>0.53393387319446917</v>
      </c>
      <c r="O245" s="248">
        <f>IF(O$139=0,0,O$139/CHI_fec!O$139)</f>
        <v>0.67909899654762507</v>
      </c>
      <c r="P245" s="248">
        <f>IF(P$139=0,0,P$139/CHI_fec!P$139)</f>
        <v>0.53393387319446894</v>
      </c>
      <c r="Q245" s="248">
        <f>IF(Q$139=0,0,Q$139/CHI_fec!Q$139)</f>
        <v>0.51683411910722366</v>
      </c>
    </row>
    <row r="246" spans="1:17" x14ac:dyDescent="0.25">
      <c r="A246" s="72" t="s">
        <v>179</v>
      </c>
      <c r="B246" s="247">
        <f>IF(B$153=0,0,B$153/CHI_fec!B$153)</f>
        <v>0.41613437646873747</v>
      </c>
      <c r="C246" s="247">
        <f>IF(C$153=0,0,C$153/CHI_fec!C$153)</f>
        <v>0.41613437646873741</v>
      </c>
      <c r="D246" s="247">
        <f>IF(D$153=0,0,D$153/CHI_fec!D$153)</f>
        <v>0.41613437646873735</v>
      </c>
      <c r="E246" s="247">
        <f>IF(E$153=0,0,E$153/CHI_fec!E$153)</f>
        <v>0.42057493211101299</v>
      </c>
      <c r="F246" s="247">
        <f>IF(F$153=0,0,F$153/CHI_fec!F$153)</f>
        <v>0.42057493211101304</v>
      </c>
      <c r="G246" s="247">
        <f>IF(G$153=0,0,G$153/CHI_fec!G$153)</f>
        <v>0.43374810109306722</v>
      </c>
      <c r="H246" s="247">
        <f>IF(H$153=0,0,H$153/CHI_fec!H$153)</f>
        <v>0.43374810109306727</v>
      </c>
      <c r="I246" s="247">
        <f>IF(I$153=0,0,I$153/CHI_fec!I$153)</f>
        <v>0.43374810109306722</v>
      </c>
      <c r="J246" s="247">
        <f>IF(J$153=0,0,J$153/CHI_fec!J$153)</f>
        <v>0.43374810109306722</v>
      </c>
      <c r="K246" s="247">
        <f>IF(K$153=0,0,K$153/CHI_fec!K$153)</f>
        <v>0.46108926122572452</v>
      </c>
      <c r="L246" s="247">
        <f>IF(L$153=0,0,L$153/CHI_fec!L$153)</f>
        <v>0.46108926122572441</v>
      </c>
      <c r="M246" s="247">
        <f>IF(M$153=0,0,M$153/CHI_fec!M$153)</f>
        <v>0.46108926122572452</v>
      </c>
      <c r="N246" s="247">
        <f>IF(N$153=0,0,N$153/CHI_fec!N$153)</f>
        <v>0.47772834839679312</v>
      </c>
      <c r="O246" s="247">
        <f>IF(O$153=0,0,O$153/CHI_fec!O$153)</f>
        <v>0.47772834839679312</v>
      </c>
      <c r="P246" s="247">
        <f>IF(P$153=0,0,P$153/CHI_fec!P$153)</f>
        <v>0.47772834839679318</v>
      </c>
      <c r="Q246" s="247">
        <f>IF(Q$153=0,0,Q$153/CHI_fec!Q$153)</f>
        <v>0.47772834839679318</v>
      </c>
    </row>
    <row r="249" spans="1:17" x14ac:dyDescent="0.25">
      <c r="B249" s="13"/>
    </row>
    <row r="250" spans="1:17" x14ac:dyDescent="0.25">
      <c r="B250" s="13"/>
    </row>
    <row r="251" spans="1:17" x14ac:dyDescent="0.25">
      <c r="B251" s="13"/>
    </row>
    <row r="252" spans="1:17" x14ac:dyDescent="0.25">
      <c r="B252" s="13"/>
    </row>
    <row r="253" spans="1:17" x14ac:dyDescent="0.25">
      <c r="B253" s="13"/>
    </row>
    <row r="254" spans="1:17" x14ac:dyDescent="0.25">
      <c r="B254" s="13"/>
    </row>
    <row r="255" spans="1:17" x14ac:dyDescent="0.25">
      <c r="B255" s="13"/>
    </row>
  </sheetData>
  <pageMargins left="0.39370078740157483" right="0.39370078740157483" top="0.39370078740157483" bottom="0.39370078740157483" header="0.31496062992125984" footer="0.31496062992125984"/>
  <pageSetup paperSize="9" scale="28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theme="4" tint="0.39997558519241921"/>
    <pageSetUpPr fitToPage="1"/>
  </sheetPr>
  <dimension ref="A1:Q25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366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98" t="s">
        <v>135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41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232" t="s">
        <v>185</v>
      </c>
      <c r="B15" s="246">
        <v>0</v>
      </c>
      <c r="C15" s="246">
        <v>0</v>
      </c>
      <c r="D15" s="246">
        <v>0</v>
      </c>
      <c r="E15" s="246">
        <v>0</v>
      </c>
      <c r="F15" s="246">
        <v>0</v>
      </c>
      <c r="G15" s="246">
        <v>0</v>
      </c>
      <c r="H15" s="246">
        <v>0</v>
      </c>
      <c r="I15" s="246">
        <v>0</v>
      </c>
      <c r="J15" s="246">
        <v>0</v>
      </c>
      <c r="K15" s="246">
        <v>0</v>
      </c>
      <c r="L15" s="246">
        <v>0</v>
      </c>
      <c r="M15" s="246">
        <v>0</v>
      </c>
      <c r="N15" s="246">
        <v>0</v>
      </c>
      <c r="O15" s="246">
        <v>0</v>
      </c>
      <c r="P15" s="246">
        <v>0</v>
      </c>
      <c r="Q15" s="246">
        <v>0</v>
      </c>
    </row>
    <row r="16" spans="1:17" x14ac:dyDescent="0.25">
      <c r="A16" s="245" t="s">
        <v>33</v>
      </c>
      <c r="B16" s="244">
        <v>0</v>
      </c>
      <c r="C16" s="244">
        <v>0</v>
      </c>
      <c r="D16" s="244">
        <v>0</v>
      </c>
      <c r="E16" s="244">
        <v>0</v>
      </c>
      <c r="F16" s="244">
        <v>0</v>
      </c>
      <c r="G16" s="244">
        <v>0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4">
        <v>0</v>
      </c>
      <c r="O16" s="244">
        <v>0</v>
      </c>
      <c r="P16" s="244">
        <v>0</v>
      </c>
      <c r="Q16" s="244">
        <v>0</v>
      </c>
    </row>
    <row r="17" spans="1:17" x14ac:dyDescent="0.25">
      <c r="A17" s="245" t="s">
        <v>31</v>
      </c>
      <c r="B17" s="244">
        <v>0</v>
      </c>
      <c r="C17" s="244">
        <v>0</v>
      </c>
      <c r="D17" s="244">
        <v>0</v>
      </c>
      <c r="E17" s="244">
        <v>0</v>
      </c>
      <c r="F17" s="244">
        <v>0</v>
      </c>
      <c r="G17" s="244">
        <v>0</v>
      </c>
      <c r="H17" s="244">
        <v>0</v>
      </c>
      <c r="I17" s="244">
        <v>0</v>
      </c>
      <c r="J17" s="244">
        <v>0</v>
      </c>
      <c r="K17" s="244">
        <v>0</v>
      </c>
      <c r="L17" s="244">
        <v>0</v>
      </c>
      <c r="M17" s="244">
        <v>0</v>
      </c>
      <c r="N17" s="244">
        <v>0</v>
      </c>
      <c r="O17" s="244">
        <v>0</v>
      </c>
      <c r="P17" s="244">
        <v>0</v>
      </c>
      <c r="Q17" s="244">
        <v>0</v>
      </c>
    </row>
    <row r="18" spans="1:17" x14ac:dyDescent="0.25">
      <c r="A18" s="245" t="s">
        <v>30</v>
      </c>
      <c r="B18" s="244">
        <v>0</v>
      </c>
      <c r="C18" s="244">
        <v>0</v>
      </c>
      <c r="D18" s="244">
        <v>0</v>
      </c>
      <c r="E18" s="244">
        <v>0</v>
      </c>
      <c r="F18" s="244">
        <v>0</v>
      </c>
      <c r="G18" s="244">
        <v>0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4">
        <v>0</v>
      </c>
      <c r="O18" s="244">
        <v>0</v>
      </c>
      <c r="P18" s="244">
        <v>0</v>
      </c>
      <c r="Q18" s="244">
        <v>0</v>
      </c>
    </row>
    <row r="19" spans="1:17" x14ac:dyDescent="0.25">
      <c r="A19" s="245" t="s">
        <v>68</v>
      </c>
      <c r="B19" s="244">
        <v>0</v>
      </c>
      <c r="C19" s="244">
        <v>0</v>
      </c>
      <c r="D19" s="244">
        <v>0</v>
      </c>
      <c r="E19" s="244">
        <v>0</v>
      </c>
      <c r="F19" s="244">
        <v>0</v>
      </c>
      <c r="G19" s="244">
        <v>0</v>
      </c>
      <c r="H19" s="244">
        <v>0</v>
      </c>
      <c r="I19" s="244">
        <v>0</v>
      </c>
      <c r="J19" s="244">
        <v>0</v>
      </c>
      <c r="K19" s="244">
        <v>0</v>
      </c>
      <c r="L19" s="244">
        <v>0</v>
      </c>
      <c r="M19" s="244">
        <v>0</v>
      </c>
      <c r="N19" s="244">
        <v>0</v>
      </c>
      <c r="O19" s="244">
        <v>0</v>
      </c>
      <c r="P19" s="244">
        <v>0</v>
      </c>
      <c r="Q19" s="244">
        <v>0</v>
      </c>
    </row>
    <row r="20" spans="1:17" x14ac:dyDescent="0.25">
      <c r="A20" s="245" t="s">
        <v>29</v>
      </c>
      <c r="B20" s="244">
        <v>0</v>
      </c>
      <c r="C20" s="244">
        <v>0</v>
      </c>
      <c r="D20" s="244">
        <v>0</v>
      </c>
      <c r="E20" s="244">
        <v>0</v>
      </c>
      <c r="F20" s="244">
        <v>0</v>
      </c>
      <c r="G20" s="244">
        <v>0</v>
      </c>
      <c r="H20" s="244">
        <v>0</v>
      </c>
      <c r="I20" s="244">
        <v>0</v>
      </c>
      <c r="J20" s="244">
        <v>0</v>
      </c>
      <c r="K20" s="244">
        <v>0</v>
      </c>
      <c r="L20" s="244">
        <v>0</v>
      </c>
      <c r="M20" s="244">
        <v>0</v>
      </c>
      <c r="N20" s="244">
        <v>0</v>
      </c>
      <c r="O20" s="244">
        <v>0</v>
      </c>
      <c r="P20" s="244">
        <v>0</v>
      </c>
      <c r="Q20" s="244">
        <v>0</v>
      </c>
    </row>
    <row r="21" spans="1:17" x14ac:dyDescent="0.25">
      <c r="A21" s="245" t="s">
        <v>28</v>
      </c>
      <c r="B21" s="244">
        <v>0</v>
      </c>
      <c r="C21" s="244">
        <v>0</v>
      </c>
      <c r="D21" s="244">
        <v>0</v>
      </c>
      <c r="E21" s="244">
        <v>0</v>
      </c>
      <c r="F21" s="244">
        <v>0</v>
      </c>
      <c r="G21" s="244">
        <v>0</v>
      </c>
      <c r="H21" s="244">
        <v>0</v>
      </c>
      <c r="I21" s="244">
        <v>0</v>
      </c>
      <c r="J21" s="244">
        <v>0</v>
      </c>
      <c r="K21" s="244">
        <v>0</v>
      </c>
      <c r="L21" s="244">
        <v>0</v>
      </c>
      <c r="M21" s="244">
        <v>0</v>
      </c>
      <c r="N21" s="244">
        <v>0</v>
      </c>
      <c r="O21" s="244">
        <v>0</v>
      </c>
      <c r="P21" s="244">
        <v>0</v>
      </c>
      <c r="Q21" s="244">
        <v>0</v>
      </c>
    </row>
    <row r="22" spans="1:17" x14ac:dyDescent="0.25">
      <c r="A22" s="245" t="s">
        <v>67</v>
      </c>
      <c r="B22" s="244">
        <v>0</v>
      </c>
      <c r="C22" s="244">
        <v>0</v>
      </c>
      <c r="D22" s="244">
        <v>0</v>
      </c>
      <c r="E22" s="244">
        <v>0</v>
      </c>
      <c r="F22" s="244">
        <v>0</v>
      </c>
      <c r="G22" s="244">
        <v>0</v>
      </c>
      <c r="H22" s="244">
        <v>0</v>
      </c>
      <c r="I22" s="244">
        <v>0</v>
      </c>
      <c r="J22" s="244">
        <v>0</v>
      </c>
      <c r="K22" s="244">
        <v>0</v>
      </c>
      <c r="L22" s="244">
        <v>0</v>
      </c>
      <c r="M22" s="244">
        <v>0</v>
      </c>
      <c r="N22" s="244">
        <v>0</v>
      </c>
      <c r="O22" s="244">
        <v>0</v>
      </c>
      <c r="P22" s="244">
        <v>0</v>
      </c>
      <c r="Q22" s="244">
        <v>0</v>
      </c>
    </row>
    <row r="23" spans="1:17" x14ac:dyDescent="0.25">
      <c r="A23" s="245" t="s">
        <v>66</v>
      </c>
      <c r="B23" s="244">
        <v>0</v>
      </c>
      <c r="C23" s="244">
        <v>0</v>
      </c>
      <c r="D23" s="244">
        <v>0</v>
      </c>
      <c r="E23" s="244">
        <v>0</v>
      </c>
      <c r="F23" s="244">
        <v>0</v>
      </c>
      <c r="G23" s="244">
        <v>0</v>
      </c>
      <c r="H23" s="244">
        <v>0</v>
      </c>
      <c r="I23" s="244">
        <v>0</v>
      </c>
      <c r="J23" s="244">
        <v>0</v>
      </c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</row>
    <row r="24" spans="1:17" x14ac:dyDescent="0.25">
      <c r="A24" s="156" t="s">
        <v>184</v>
      </c>
      <c r="B24" s="206">
        <v>0</v>
      </c>
      <c r="C24" s="206">
        <v>0</v>
      </c>
      <c r="D24" s="206">
        <v>0</v>
      </c>
      <c r="E24" s="206">
        <v>0</v>
      </c>
      <c r="F24" s="206">
        <v>0</v>
      </c>
      <c r="G24" s="206">
        <v>0</v>
      </c>
      <c r="H24" s="206">
        <v>0</v>
      </c>
      <c r="I24" s="206">
        <v>0</v>
      </c>
      <c r="J24" s="206">
        <v>0</v>
      </c>
      <c r="K24" s="206">
        <v>0</v>
      </c>
      <c r="L24" s="206">
        <v>0</v>
      </c>
      <c r="M24" s="206">
        <v>0</v>
      </c>
      <c r="N24" s="206">
        <v>0</v>
      </c>
      <c r="O24" s="206">
        <v>0</v>
      </c>
      <c r="P24" s="206">
        <v>0</v>
      </c>
      <c r="Q24" s="206">
        <v>0</v>
      </c>
    </row>
    <row r="25" spans="1:17" x14ac:dyDescent="0.25">
      <c r="A25" s="88" t="s">
        <v>33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88" t="s">
        <v>31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</row>
    <row r="27" spans="1:17" x14ac:dyDescent="0.25">
      <c r="A27" s="88" t="s">
        <v>30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88" t="s">
        <v>125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88" t="s">
        <v>29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88" t="s">
        <v>28</v>
      </c>
      <c r="B30" s="87">
        <v>0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</row>
    <row r="31" spans="1:17" x14ac:dyDescent="0.25">
      <c r="A31" s="88" t="s">
        <v>26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88" t="s">
        <v>25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88" t="s">
        <v>86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88" t="s">
        <v>22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6" t="s">
        <v>181</v>
      </c>
      <c r="B35" s="204">
        <v>0</v>
      </c>
      <c r="C35" s="204">
        <v>0</v>
      </c>
      <c r="D35" s="204">
        <v>0</v>
      </c>
      <c r="E35" s="204">
        <v>0</v>
      </c>
      <c r="F35" s="204">
        <v>0</v>
      </c>
      <c r="G35" s="204">
        <v>0</v>
      </c>
      <c r="H35" s="204">
        <v>0</v>
      </c>
      <c r="I35" s="204">
        <v>0</v>
      </c>
      <c r="J35" s="204">
        <v>0</v>
      </c>
      <c r="K35" s="204">
        <v>0</v>
      </c>
      <c r="L35" s="204">
        <v>0</v>
      </c>
      <c r="M35" s="204">
        <v>0</v>
      </c>
      <c r="N35" s="204">
        <v>0</v>
      </c>
      <c r="O35" s="204">
        <v>0</v>
      </c>
      <c r="P35" s="204">
        <v>0</v>
      </c>
      <c r="Q35" s="204">
        <v>0</v>
      </c>
    </row>
    <row r="36" spans="1:17" x14ac:dyDescent="0.25">
      <c r="A36" s="152" t="s">
        <v>190</v>
      </c>
      <c r="B36" s="151">
        <v>0</v>
      </c>
      <c r="C36" s="151">
        <v>0</v>
      </c>
      <c r="D36" s="151">
        <v>0</v>
      </c>
      <c r="E36" s="151">
        <v>0</v>
      </c>
      <c r="F36" s="151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0</v>
      </c>
      <c r="M36" s="151">
        <v>0</v>
      </c>
      <c r="N36" s="151">
        <v>0</v>
      </c>
      <c r="O36" s="151">
        <v>0</v>
      </c>
      <c r="P36" s="151">
        <v>0</v>
      </c>
      <c r="Q36" s="151">
        <v>0</v>
      </c>
    </row>
    <row r="37" spans="1:17" x14ac:dyDescent="0.25">
      <c r="A37" s="154" t="s">
        <v>33</v>
      </c>
      <c r="B37" s="83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</row>
    <row r="38" spans="1:17" x14ac:dyDescent="0.25">
      <c r="A38" s="154" t="s">
        <v>30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</row>
    <row r="39" spans="1:17" x14ac:dyDescent="0.25">
      <c r="A39" s="154" t="s">
        <v>125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</row>
    <row r="40" spans="1:17" x14ac:dyDescent="0.25">
      <c r="A40" s="154" t="s">
        <v>29</v>
      </c>
      <c r="B40" s="208">
        <v>0</v>
      </c>
      <c r="C40" s="208">
        <v>0</v>
      </c>
      <c r="D40" s="208">
        <v>0</v>
      </c>
      <c r="E40" s="208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8">
        <v>0</v>
      </c>
      <c r="L40" s="208">
        <v>0</v>
      </c>
      <c r="M40" s="208">
        <v>0</v>
      </c>
      <c r="N40" s="208">
        <v>0</v>
      </c>
      <c r="O40" s="208">
        <v>0</v>
      </c>
      <c r="P40" s="208">
        <v>0</v>
      </c>
      <c r="Q40" s="208">
        <v>0</v>
      </c>
    </row>
    <row r="41" spans="1:17" x14ac:dyDescent="0.25">
      <c r="A41" s="154" t="s">
        <v>26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</row>
    <row r="42" spans="1:17" x14ac:dyDescent="0.25">
      <c r="A42" s="152" t="s">
        <v>189</v>
      </c>
      <c r="B42" s="151">
        <v>0</v>
      </c>
      <c r="C42" s="151">
        <v>0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v>0</v>
      </c>
      <c r="Q42" s="151">
        <v>0</v>
      </c>
    </row>
    <row r="43" spans="1:17" x14ac:dyDescent="0.25">
      <c r="A43" s="156" t="s">
        <v>180</v>
      </c>
      <c r="B43" s="155">
        <v>0</v>
      </c>
      <c r="C43" s="155">
        <v>0</v>
      </c>
      <c r="D43" s="155">
        <v>0</v>
      </c>
      <c r="E43" s="155">
        <v>0</v>
      </c>
      <c r="F43" s="155">
        <v>0</v>
      </c>
      <c r="G43" s="155">
        <v>0</v>
      </c>
      <c r="H43" s="155">
        <v>0</v>
      </c>
      <c r="I43" s="155">
        <v>0</v>
      </c>
      <c r="J43" s="155">
        <v>0</v>
      </c>
      <c r="K43" s="155">
        <v>0</v>
      </c>
      <c r="L43" s="155">
        <v>0</v>
      </c>
      <c r="M43" s="155">
        <v>0</v>
      </c>
      <c r="N43" s="155">
        <v>0</v>
      </c>
      <c r="O43" s="155">
        <v>0</v>
      </c>
      <c r="P43" s="155">
        <v>0</v>
      </c>
      <c r="Q43" s="155">
        <v>0</v>
      </c>
    </row>
    <row r="44" spans="1:17" x14ac:dyDescent="0.25">
      <c r="A44" s="152" t="s">
        <v>193</v>
      </c>
      <c r="B44" s="151">
        <v>0</v>
      </c>
      <c r="C44" s="151">
        <v>0</v>
      </c>
      <c r="D44" s="151">
        <v>0</v>
      </c>
      <c r="E44" s="151">
        <v>0</v>
      </c>
      <c r="F44" s="151">
        <v>0</v>
      </c>
      <c r="G44" s="151">
        <v>0</v>
      </c>
      <c r="H44" s="151">
        <v>0</v>
      </c>
      <c r="I44" s="151">
        <v>0</v>
      </c>
      <c r="J44" s="151">
        <v>0</v>
      </c>
      <c r="K44" s="151">
        <v>0</v>
      </c>
      <c r="L44" s="151">
        <v>0</v>
      </c>
      <c r="M44" s="151">
        <v>0</v>
      </c>
      <c r="N44" s="151">
        <v>0</v>
      </c>
      <c r="O44" s="151">
        <v>0</v>
      </c>
      <c r="P44" s="151">
        <v>0</v>
      </c>
      <c r="Q44" s="151">
        <v>0</v>
      </c>
    </row>
    <row r="45" spans="1:17" x14ac:dyDescent="0.25">
      <c r="A45" s="152" t="s">
        <v>187</v>
      </c>
      <c r="B45" s="151">
        <v>0</v>
      </c>
      <c r="C45" s="151">
        <v>0</v>
      </c>
      <c r="D45" s="151">
        <v>0</v>
      </c>
      <c r="E45" s="151">
        <v>0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v>0</v>
      </c>
      <c r="Q45" s="151">
        <v>0</v>
      </c>
    </row>
    <row r="46" spans="1:17" x14ac:dyDescent="0.25">
      <c r="A46" s="150" t="s">
        <v>33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31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30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125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29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28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26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25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86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22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2" t="s">
        <v>186</v>
      </c>
      <c r="B56" s="151">
        <v>0</v>
      </c>
      <c r="C56" s="151">
        <v>0</v>
      </c>
      <c r="D56" s="151">
        <v>0</v>
      </c>
      <c r="E56" s="151">
        <v>0</v>
      </c>
      <c r="F56" s="151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151">
        <v>0</v>
      </c>
      <c r="M56" s="151">
        <v>0</v>
      </c>
      <c r="N56" s="151">
        <v>0</v>
      </c>
      <c r="O56" s="151">
        <v>0</v>
      </c>
      <c r="P56" s="151">
        <v>0</v>
      </c>
      <c r="Q56" s="151">
        <v>0</v>
      </c>
    </row>
    <row r="57" spans="1:17" x14ac:dyDescent="0.25">
      <c r="A57" s="175" t="s">
        <v>179</v>
      </c>
      <c r="B57" s="255">
        <v>0</v>
      </c>
      <c r="C57" s="255">
        <v>0</v>
      </c>
      <c r="D57" s="255">
        <v>0</v>
      </c>
      <c r="E57" s="255">
        <v>0</v>
      </c>
      <c r="F57" s="255">
        <v>0</v>
      </c>
      <c r="G57" s="255">
        <v>0</v>
      </c>
      <c r="H57" s="255">
        <v>0</v>
      </c>
      <c r="I57" s="255">
        <v>0</v>
      </c>
      <c r="J57" s="255">
        <v>0</v>
      </c>
      <c r="K57" s="255">
        <v>0</v>
      </c>
      <c r="L57" s="255">
        <v>0</v>
      </c>
      <c r="M57" s="255">
        <v>0</v>
      </c>
      <c r="N57" s="255">
        <v>0</v>
      </c>
      <c r="O57" s="255">
        <v>0</v>
      </c>
      <c r="P57" s="255">
        <v>0</v>
      </c>
      <c r="Q57" s="255">
        <v>0</v>
      </c>
    </row>
    <row r="58" spans="1:17" x14ac:dyDescent="0.25">
      <c r="A58" s="177" t="s">
        <v>98</v>
      </c>
      <c r="B58" s="176">
        <v>0</v>
      </c>
      <c r="C58" s="176">
        <v>0</v>
      </c>
      <c r="D58" s="176">
        <v>0</v>
      </c>
      <c r="E58" s="176">
        <v>0</v>
      </c>
      <c r="F58" s="176">
        <v>0</v>
      </c>
      <c r="G58" s="176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  <c r="N58" s="176">
        <v>0</v>
      </c>
      <c r="O58" s="176">
        <v>0</v>
      </c>
      <c r="P58" s="176">
        <v>0</v>
      </c>
      <c r="Q58" s="176">
        <v>0</v>
      </c>
    </row>
    <row r="59" spans="1:17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ht="12.75" x14ac:dyDescent="0.25">
      <c r="A60" s="97" t="s">
        <v>40</v>
      </c>
      <c r="B60" s="96">
        <v>0</v>
      </c>
      <c r="C60" s="96">
        <v>0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2.1993340879651475</v>
      </c>
      <c r="O60" s="96">
        <v>0</v>
      </c>
      <c r="P60" s="96">
        <v>1.9268806735739124</v>
      </c>
      <c r="Q60" s="96">
        <v>3.5789504083363157</v>
      </c>
    </row>
    <row r="61" spans="1:17" x14ac:dyDescent="0.25">
      <c r="A61" s="132" t="s">
        <v>83</v>
      </c>
      <c r="B61" s="160">
        <v>0</v>
      </c>
      <c r="C61" s="160">
        <v>0</v>
      </c>
      <c r="D61" s="160">
        <v>0</v>
      </c>
      <c r="E61" s="160">
        <v>0</v>
      </c>
      <c r="F61" s="160">
        <v>0</v>
      </c>
      <c r="G61" s="160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0</v>
      </c>
      <c r="P61" s="160">
        <v>0</v>
      </c>
      <c r="Q61" s="160">
        <v>0</v>
      </c>
    </row>
    <row r="62" spans="1:17" x14ac:dyDescent="0.25">
      <c r="A62" s="76" t="s">
        <v>82</v>
      </c>
      <c r="B62" s="159">
        <v>0</v>
      </c>
      <c r="C62" s="159">
        <v>0</v>
      </c>
      <c r="D62" s="159">
        <v>0</v>
      </c>
      <c r="E62" s="159">
        <v>0</v>
      </c>
      <c r="F62" s="159">
        <v>0</v>
      </c>
      <c r="G62" s="159">
        <v>0</v>
      </c>
      <c r="H62" s="159">
        <v>0</v>
      </c>
      <c r="I62" s="159">
        <v>0</v>
      </c>
      <c r="J62" s="159">
        <v>0</v>
      </c>
      <c r="K62" s="159">
        <v>0</v>
      </c>
      <c r="L62" s="159">
        <v>0</v>
      </c>
      <c r="M62" s="159">
        <v>0</v>
      </c>
      <c r="N62" s="159">
        <v>0</v>
      </c>
      <c r="O62" s="159">
        <v>0</v>
      </c>
      <c r="P62" s="159">
        <v>0</v>
      </c>
      <c r="Q62" s="159">
        <v>0</v>
      </c>
    </row>
    <row r="63" spans="1:17" x14ac:dyDescent="0.25">
      <c r="A63" s="76" t="s">
        <v>81</v>
      </c>
      <c r="B63" s="159">
        <v>0</v>
      </c>
      <c r="C63" s="159">
        <v>0</v>
      </c>
      <c r="D63" s="159">
        <v>0</v>
      </c>
      <c r="E63" s="159">
        <v>0</v>
      </c>
      <c r="F63" s="159">
        <v>0</v>
      </c>
      <c r="G63" s="159">
        <v>0</v>
      </c>
      <c r="H63" s="159">
        <v>0</v>
      </c>
      <c r="I63" s="159">
        <v>0</v>
      </c>
      <c r="J63" s="159">
        <v>0</v>
      </c>
      <c r="K63" s="159">
        <v>0</v>
      </c>
      <c r="L63" s="159">
        <v>0</v>
      </c>
      <c r="M63" s="159">
        <v>0</v>
      </c>
      <c r="N63" s="159">
        <v>0</v>
      </c>
      <c r="O63" s="159">
        <v>0</v>
      </c>
      <c r="P63" s="159">
        <v>0</v>
      </c>
      <c r="Q63" s="159">
        <v>0</v>
      </c>
    </row>
    <row r="64" spans="1:17" x14ac:dyDescent="0.25">
      <c r="A64" s="76" t="s">
        <v>80</v>
      </c>
      <c r="B64" s="159">
        <v>0</v>
      </c>
      <c r="C64" s="159">
        <v>0</v>
      </c>
      <c r="D64" s="159">
        <v>0</v>
      </c>
      <c r="E64" s="159">
        <v>0</v>
      </c>
      <c r="F64" s="159">
        <v>0</v>
      </c>
      <c r="G64" s="159">
        <v>0</v>
      </c>
      <c r="H64" s="159">
        <v>0</v>
      </c>
      <c r="I64" s="159">
        <v>0</v>
      </c>
      <c r="J64" s="159">
        <v>0</v>
      </c>
      <c r="K64" s="159">
        <v>0</v>
      </c>
      <c r="L64" s="159">
        <v>0</v>
      </c>
      <c r="M64" s="159">
        <v>0</v>
      </c>
      <c r="N64" s="159">
        <v>0</v>
      </c>
      <c r="O64" s="159">
        <v>0</v>
      </c>
      <c r="P64" s="159">
        <v>0</v>
      </c>
      <c r="Q64" s="159">
        <v>0</v>
      </c>
    </row>
    <row r="65" spans="1:17" x14ac:dyDescent="0.25">
      <c r="A65" s="129" t="s">
        <v>79</v>
      </c>
      <c r="B65" s="158">
        <v>0</v>
      </c>
      <c r="C65" s="158">
        <v>0</v>
      </c>
      <c r="D65" s="158">
        <v>0</v>
      </c>
      <c r="E65" s="158">
        <v>0</v>
      </c>
      <c r="F65" s="158">
        <v>0</v>
      </c>
      <c r="G65" s="158">
        <v>0</v>
      </c>
      <c r="H65" s="158">
        <v>0</v>
      </c>
      <c r="I65" s="158">
        <v>0</v>
      </c>
      <c r="J65" s="158">
        <v>0</v>
      </c>
      <c r="K65" s="158">
        <v>0</v>
      </c>
      <c r="L65" s="158">
        <v>0</v>
      </c>
      <c r="M65" s="158">
        <v>0</v>
      </c>
      <c r="N65" s="158">
        <v>8.4020189050647495E-2</v>
      </c>
      <c r="O65" s="158">
        <v>0</v>
      </c>
      <c r="P65" s="158">
        <v>8.4824471026083315E-2</v>
      </c>
      <c r="Q65" s="158">
        <v>9.5982935724447924E-2</v>
      </c>
    </row>
    <row r="66" spans="1:17" x14ac:dyDescent="0.25">
      <c r="A66" s="92" t="s">
        <v>125</v>
      </c>
      <c r="B66" s="91">
        <v>0</v>
      </c>
      <c r="C66" s="91">
        <v>0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8.4020189050647495E-2</v>
      </c>
      <c r="O66" s="91">
        <v>0</v>
      </c>
      <c r="P66" s="91">
        <v>8.4824471026083315E-2</v>
      </c>
      <c r="Q66" s="91">
        <v>9.5982935724447924E-2</v>
      </c>
    </row>
    <row r="67" spans="1:17" x14ac:dyDescent="0.25">
      <c r="A67" s="92" t="s">
        <v>26</v>
      </c>
      <c r="B67" s="91">
        <v>0</v>
      </c>
      <c r="C67" s="91">
        <v>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</row>
    <row r="68" spans="1:17" x14ac:dyDescent="0.25">
      <c r="A68" s="92" t="s">
        <v>126</v>
      </c>
      <c r="B68" s="91">
        <v>0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</row>
    <row r="69" spans="1:17" x14ac:dyDescent="0.25">
      <c r="A69" s="92" t="s">
        <v>21</v>
      </c>
      <c r="B69" s="157">
        <v>0</v>
      </c>
      <c r="C69" s="157">
        <v>0</v>
      </c>
      <c r="D69" s="157">
        <v>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</row>
    <row r="70" spans="1:17" x14ac:dyDescent="0.25">
      <c r="A70" s="156" t="s">
        <v>183</v>
      </c>
      <c r="B70" s="204">
        <v>0</v>
      </c>
      <c r="C70" s="204">
        <v>0</v>
      </c>
      <c r="D70" s="204">
        <v>0</v>
      </c>
      <c r="E70" s="204">
        <v>0</v>
      </c>
      <c r="F70" s="204">
        <v>0</v>
      </c>
      <c r="G70" s="204">
        <v>0</v>
      </c>
      <c r="H70" s="204">
        <v>0</v>
      </c>
      <c r="I70" s="204">
        <v>0</v>
      </c>
      <c r="J70" s="204">
        <v>0</v>
      </c>
      <c r="K70" s="204">
        <v>0</v>
      </c>
      <c r="L70" s="204">
        <v>0</v>
      </c>
      <c r="M70" s="204">
        <v>0</v>
      </c>
      <c r="N70" s="204">
        <v>0.26986413886640986</v>
      </c>
      <c r="O70" s="204">
        <v>0</v>
      </c>
      <c r="P70" s="204">
        <v>0.27244740921082589</v>
      </c>
      <c r="Q70" s="204">
        <v>0.32201663260325269</v>
      </c>
    </row>
    <row r="71" spans="1:17" x14ac:dyDescent="0.25">
      <c r="A71" s="152" t="s">
        <v>192</v>
      </c>
      <c r="B71" s="151">
        <v>0</v>
      </c>
      <c r="C71" s="151">
        <v>0</v>
      </c>
      <c r="D71" s="151">
        <v>0</v>
      </c>
      <c r="E71" s="151">
        <v>0</v>
      </c>
      <c r="F71" s="151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L71" s="151">
        <v>0</v>
      </c>
      <c r="M71" s="151">
        <v>0</v>
      </c>
      <c r="N71" s="151">
        <v>0.26986413886640986</v>
      </c>
      <c r="O71" s="151">
        <v>0</v>
      </c>
      <c r="P71" s="151">
        <v>0.27244740921082589</v>
      </c>
      <c r="Q71" s="151">
        <v>0.32201663260325269</v>
      </c>
    </row>
    <row r="72" spans="1:17" x14ac:dyDescent="0.25">
      <c r="A72" s="150" t="s">
        <v>33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31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30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125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0.26986413886640986</v>
      </c>
      <c r="O75" s="87">
        <v>0</v>
      </c>
      <c r="P75" s="87">
        <v>0.27244740921082589</v>
      </c>
      <c r="Q75" s="87">
        <v>0</v>
      </c>
    </row>
    <row r="76" spans="1:17" x14ac:dyDescent="0.25">
      <c r="A76" s="150" t="s">
        <v>29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0.32201663260325269</v>
      </c>
    </row>
    <row r="77" spans="1:17" x14ac:dyDescent="0.25">
      <c r="A77" s="150" t="s">
        <v>28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150" t="s">
        <v>26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</row>
    <row r="79" spans="1:17" x14ac:dyDescent="0.25">
      <c r="A79" s="150" t="s">
        <v>25</v>
      </c>
      <c r="B79" s="87">
        <v>0</v>
      </c>
      <c r="C79" s="87">
        <v>0</v>
      </c>
      <c r="D79" s="87">
        <v>0</v>
      </c>
      <c r="E79" s="87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</row>
    <row r="80" spans="1:17" x14ac:dyDescent="0.25">
      <c r="A80" s="150" t="s">
        <v>86</v>
      </c>
      <c r="B80" s="87">
        <v>0</v>
      </c>
      <c r="C80" s="87">
        <v>0</v>
      </c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</row>
    <row r="81" spans="1:17" x14ac:dyDescent="0.25">
      <c r="A81" s="150" t="s">
        <v>22</v>
      </c>
      <c r="B81" s="87">
        <v>0</v>
      </c>
      <c r="C81" s="87">
        <v>0</v>
      </c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</row>
    <row r="82" spans="1:17" x14ac:dyDescent="0.25">
      <c r="A82" s="152" t="s">
        <v>191</v>
      </c>
      <c r="B82" s="151">
        <v>0</v>
      </c>
      <c r="C82" s="151">
        <v>0</v>
      </c>
      <c r="D82" s="151">
        <v>0</v>
      </c>
      <c r="E82" s="151">
        <v>0</v>
      </c>
      <c r="F82" s="151">
        <v>0</v>
      </c>
      <c r="G82" s="151">
        <v>0</v>
      </c>
      <c r="H82" s="151">
        <v>0</v>
      </c>
      <c r="I82" s="151">
        <v>0</v>
      </c>
      <c r="J82" s="151">
        <v>0</v>
      </c>
      <c r="K82" s="151">
        <v>0</v>
      </c>
      <c r="L82" s="151">
        <v>0</v>
      </c>
      <c r="M82" s="151">
        <v>0</v>
      </c>
      <c r="N82" s="151">
        <v>0</v>
      </c>
      <c r="O82" s="151">
        <v>0</v>
      </c>
      <c r="P82" s="151">
        <v>0</v>
      </c>
      <c r="Q82" s="151">
        <v>0</v>
      </c>
    </row>
    <row r="83" spans="1:17" x14ac:dyDescent="0.25">
      <c r="A83" s="156" t="s">
        <v>181</v>
      </c>
      <c r="B83" s="204">
        <v>0</v>
      </c>
      <c r="C83" s="204">
        <v>0</v>
      </c>
      <c r="D83" s="204">
        <v>0</v>
      </c>
      <c r="E83" s="204">
        <v>0</v>
      </c>
      <c r="F83" s="204">
        <v>0</v>
      </c>
      <c r="G83" s="204">
        <v>0</v>
      </c>
      <c r="H83" s="204">
        <v>0</v>
      </c>
      <c r="I83" s="204">
        <v>0</v>
      </c>
      <c r="J83" s="204">
        <v>0</v>
      </c>
      <c r="K83" s="204">
        <v>0</v>
      </c>
      <c r="L83" s="204">
        <v>0</v>
      </c>
      <c r="M83" s="204">
        <v>0</v>
      </c>
      <c r="N83" s="204">
        <v>1.0178664008577663</v>
      </c>
      <c r="O83" s="204">
        <v>0</v>
      </c>
      <c r="P83" s="204">
        <v>0.73410340509047001</v>
      </c>
      <c r="Q83" s="204">
        <v>2.1734331666919733</v>
      </c>
    </row>
    <row r="84" spans="1:17" x14ac:dyDescent="0.25">
      <c r="A84" s="152" t="s">
        <v>190</v>
      </c>
      <c r="B84" s="151">
        <v>0</v>
      </c>
      <c r="C84" s="151">
        <v>0</v>
      </c>
      <c r="D84" s="151">
        <v>0</v>
      </c>
      <c r="E84" s="151">
        <v>0</v>
      </c>
      <c r="F84" s="151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L84" s="151">
        <v>0</v>
      </c>
      <c r="M84" s="151">
        <v>0</v>
      </c>
      <c r="N84" s="151">
        <v>1.0178664008577663</v>
      </c>
      <c r="O84" s="151">
        <v>0</v>
      </c>
      <c r="P84" s="151">
        <v>0.73410340509047001</v>
      </c>
      <c r="Q84" s="151">
        <v>2.1734331666919733</v>
      </c>
    </row>
    <row r="85" spans="1:17" x14ac:dyDescent="0.25">
      <c r="A85" s="154" t="s">
        <v>33</v>
      </c>
      <c r="B85" s="83">
        <v>0</v>
      </c>
      <c r="C85" s="83">
        <v>0</v>
      </c>
      <c r="D85" s="83">
        <v>0</v>
      </c>
      <c r="E85" s="83">
        <v>0</v>
      </c>
      <c r="F85" s="83">
        <v>0</v>
      </c>
      <c r="G85" s="83">
        <v>0</v>
      </c>
      <c r="H85" s="83">
        <v>0</v>
      </c>
      <c r="I85" s="83">
        <v>0</v>
      </c>
      <c r="J85" s="83">
        <v>0</v>
      </c>
      <c r="K85" s="83">
        <v>0</v>
      </c>
      <c r="L85" s="83">
        <v>0</v>
      </c>
      <c r="M85" s="83">
        <v>0</v>
      </c>
      <c r="N85" s="83">
        <v>0</v>
      </c>
      <c r="O85" s="83">
        <v>0</v>
      </c>
      <c r="P85" s="83">
        <v>0</v>
      </c>
      <c r="Q85" s="83">
        <v>0</v>
      </c>
    </row>
    <row r="86" spans="1:17" x14ac:dyDescent="0.25">
      <c r="A86" s="154" t="s">
        <v>30</v>
      </c>
      <c r="B86" s="208">
        <v>0</v>
      </c>
      <c r="C86" s="208">
        <v>0</v>
      </c>
      <c r="D86" s="208">
        <v>0</v>
      </c>
      <c r="E86" s="208">
        <v>0</v>
      </c>
      <c r="F86" s="208">
        <v>0</v>
      </c>
      <c r="G86" s="208">
        <v>0</v>
      </c>
      <c r="H86" s="208">
        <v>0</v>
      </c>
      <c r="I86" s="208">
        <v>0</v>
      </c>
      <c r="J86" s="208">
        <v>0</v>
      </c>
      <c r="K86" s="208">
        <v>0</v>
      </c>
      <c r="L86" s="208">
        <v>0</v>
      </c>
      <c r="M86" s="208">
        <v>0</v>
      </c>
      <c r="N86" s="208">
        <v>0</v>
      </c>
      <c r="O86" s="208">
        <v>0</v>
      </c>
      <c r="P86" s="208">
        <v>0</v>
      </c>
      <c r="Q86" s="208">
        <v>0</v>
      </c>
    </row>
    <row r="87" spans="1:17" x14ac:dyDescent="0.25">
      <c r="A87" s="154" t="s">
        <v>125</v>
      </c>
      <c r="B87" s="208">
        <v>0</v>
      </c>
      <c r="C87" s="208">
        <v>0</v>
      </c>
      <c r="D87" s="208">
        <v>0</v>
      </c>
      <c r="E87" s="208">
        <v>0</v>
      </c>
      <c r="F87" s="208">
        <v>0</v>
      </c>
      <c r="G87" s="208">
        <v>0</v>
      </c>
      <c r="H87" s="208">
        <v>0</v>
      </c>
      <c r="I87" s="208">
        <v>0</v>
      </c>
      <c r="J87" s="208">
        <v>0</v>
      </c>
      <c r="K87" s="208">
        <v>0</v>
      </c>
      <c r="L87" s="208">
        <v>0</v>
      </c>
      <c r="M87" s="208">
        <v>0</v>
      </c>
      <c r="N87" s="208">
        <v>1.0178664008577663</v>
      </c>
      <c r="O87" s="208">
        <v>0</v>
      </c>
      <c r="P87" s="208">
        <v>0.73410340509047001</v>
      </c>
      <c r="Q87" s="208">
        <v>1.8750482706197593</v>
      </c>
    </row>
    <row r="88" spans="1:17" x14ac:dyDescent="0.25">
      <c r="A88" s="154" t="s">
        <v>29</v>
      </c>
      <c r="B88" s="208">
        <v>0</v>
      </c>
      <c r="C88" s="208">
        <v>0</v>
      </c>
      <c r="D88" s="208">
        <v>0</v>
      </c>
      <c r="E88" s="208">
        <v>0</v>
      </c>
      <c r="F88" s="208">
        <v>0</v>
      </c>
      <c r="G88" s="208">
        <v>0</v>
      </c>
      <c r="H88" s="208">
        <v>0</v>
      </c>
      <c r="I88" s="208">
        <v>0</v>
      </c>
      <c r="J88" s="208">
        <v>0</v>
      </c>
      <c r="K88" s="208">
        <v>0</v>
      </c>
      <c r="L88" s="208">
        <v>0</v>
      </c>
      <c r="M88" s="208">
        <v>0</v>
      </c>
      <c r="N88" s="208">
        <v>0</v>
      </c>
      <c r="O88" s="208">
        <v>0</v>
      </c>
      <c r="P88" s="208">
        <v>0</v>
      </c>
      <c r="Q88" s="208">
        <v>0.29838489607221397</v>
      </c>
    </row>
    <row r="89" spans="1:17" x14ac:dyDescent="0.25">
      <c r="A89" s="154" t="s">
        <v>26</v>
      </c>
      <c r="B89" s="208">
        <v>0</v>
      </c>
      <c r="C89" s="208">
        <v>0</v>
      </c>
      <c r="D89" s="208">
        <v>0</v>
      </c>
      <c r="E89" s="208">
        <v>0</v>
      </c>
      <c r="F89" s="208">
        <v>0</v>
      </c>
      <c r="G89" s="208">
        <v>0</v>
      </c>
      <c r="H89" s="208">
        <v>0</v>
      </c>
      <c r="I89" s="208">
        <v>0</v>
      </c>
      <c r="J89" s="208">
        <v>0</v>
      </c>
      <c r="K89" s="208">
        <v>0</v>
      </c>
      <c r="L89" s="208">
        <v>0</v>
      </c>
      <c r="M89" s="208">
        <v>0</v>
      </c>
      <c r="N89" s="208">
        <v>0</v>
      </c>
      <c r="O89" s="208">
        <v>0</v>
      </c>
      <c r="P89" s="208">
        <v>0</v>
      </c>
      <c r="Q89" s="208">
        <v>0</v>
      </c>
    </row>
    <row r="90" spans="1:17" x14ac:dyDescent="0.25">
      <c r="A90" s="152" t="s">
        <v>189</v>
      </c>
      <c r="B90" s="151">
        <v>0</v>
      </c>
      <c r="C90" s="151">
        <v>0</v>
      </c>
      <c r="D90" s="151">
        <v>0</v>
      </c>
      <c r="E90" s="151">
        <v>0</v>
      </c>
      <c r="F90" s="151">
        <v>0</v>
      </c>
      <c r="G90" s="151">
        <v>0</v>
      </c>
      <c r="H90" s="151">
        <v>0</v>
      </c>
      <c r="I90" s="151">
        <v>0</v>
      </c>
      <c r="J90" s="151">
        <v>0</v>
      </c>
      <c r="K90" s="151">
        <v>0</v>
      </c>
      <c r="L90" s="151">
        <v>0</v>
      </c>
      <c r="M90" s="151">
        <v>0</v>
      </c>
      <c r="N90" s="151">
        <v>0</v>
      </c>
      <c r="O90" s="151">
        <v>0</v>
      </c>
      <c r="P90" s="151">
        <v>0</v>
      </c>
      <c r="Q90" s="151">
        <v>0</v>
      </c>
    </row>
    <row r="91" spans="1:17" x14ac:dyDescent="0.25">
      <c r="A91" s="156" t="s">
        <v>180</v>
      </c>
      <c r="B91" s="155">
        <v>0</v>
      </c>
      <c r="C91" s="155">
        <v>0</v>
      </c>
      <c r="D91" s="155">
        <v>0</v>
      </c>
      <c r="E91" s="155">
        <v>0</v>
      </c>
      <c r="F91" s="155">
        <v>0</v>
      </c>
      <c r="G91" s="155">
        <v>0</v>
      </c>
      <c r="H91" s="155">
        <v>0</v>
      </c>
      <c r="I91" s="155">
        <v>0</v>
      </c>
      <c r="J91" s="155">
        <v>0</v>
      </c>
      <c r="K91" s="155">
        <v>0</v>
      </c>
      <c r="L91" s="155">
        <v>0</v>
      </c>
      <c r="M91" s="155">
        <v>0</v>
      </c>
      <c r="N91" s="155">
        <v>0.82758335919032378</v>
      </c>
      <c r="O91" s="155">
        <v>0</v>
      </c>
      <c r="P91" s="155">
        <v>0.83550538824653309</v>
      </c>
      <c r="Q91" s="155">
        <v>0.98751767331664175</v>
      </c>
    </row>
    <row r="92" spans="1:17" x14ac:dyDescent="0.25">
      <c r="A92" s="152" t="s">
        <v>193</v>
      </c>
      <c r="B92" s="151">
        <v>0</v>
      </c>
      <c r="C92" s="151">
        <v>0</v>
      </c>
      <c r="D92" s="151">
        <v>0</v>
      </c>
      <c r="E92" s="151">
        <v>0</v>
      </c>
      <c r="F92" s="151">
        <v>0</v>
      </c>
      <c r="G92" s="151">
        <v>0</v>
      </c>
      <c r="H92" s="151">
        <v>0</v>
      </c>
      <c r="I92" s="151">
        <v>0</v>
      </c>
      <c r="J92" s="151">
        <v>0</v>
      </c>
      <c r="K92" s="151">
        <v>0</v>
      </c>
      <c r="L92" s="151">
        <v>0</v>
      </c>
      <c r="M92" s="151">
        <v>0</v>
      </c>
      <c r="N92" s="151">
        <v>0</v>
      </c>
      <c r="O92" s="151">
        <v>0</v>
      </c>
      <c r="P92" s="151">
        <v>0</v>
      </c>
      <c r="Q92" s="151">
        <v>0</v>
      </c>
    </row>
    <row r="93" spans="1:17" x14ac:dyDescent="0.25">
      <c r="A93" s="152" t="s">
        <v>187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0.82758335919032378</v>
      </c>
      <c r="O93" s="151">
        <v>0</v>
      </c>
      <c r="P93" s="151">
        <v>0.83550538824653309</v>
      </c>
      <c r="Q93" s="151">
        <v>0.98751767331664175</v>
      </c>
    </row>
    <row r="94" spans="1:17" x14ac:dyDescent="0.25">
      <c r="A94" s="150" t="s">
        <v>33</v>
      </c>
      <c r="B94" s="87">
        <v>0</v>
      </c>
      <c r="C94" s="87">
        <v>0</v>
      </c>
      <c r="D94" s="87">
        <v>0</v>
      </c>
      <c r="E94" s="87">
        <v>0</v>
      </c>
      <c r="F94" s="87">
        <v>0</v>
      </c>
      <c r="G94" s="87">
        <v>0</v>
      </c>
      <c r="H94" s="87">
        <v>0</v>
      </c>
      <c r="I94" s="87">
        <v>0</v>
      </c>
      <c r="J94" s="87">
        <v>0</v>
      </c>
      <c r="K94" s="87">
        <v>0</v>
      </c>
      <c r="L94" s="87">
        <v>0</v>
      </c>
      <c r="M94" s="87">
        <v>0</v>
      </c>
      <c r="N94" s="87">
        <v>0</v>
      </c>
      <c r="O94" s="87">
        <v>0</v>
      </c>
      <c r="P94" s="87">
        <v>0</v>
      </c>
      <c r="Q94" s="87">
        <v>0</v>
      </c>
    </row>
    <row r="95" spans="1:17" x14ac:dyDescent="0.25">
      <c r="A95" s="150" t="s">
        <v>31</v>
      </c>
      <c r="B95" s="87">
        <v>0</v>
      </c>
      <c r="C95" s="87">
        <v>0</v>
      </c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7">
        <v>0</v>
      </c>
      <c r="Q95" s="87">
        <v>0</v>
      </c>
    </row>
    <row r="96" spans="1:17" x14ac:dyDescent="0.25">
      <c r="A96" s="150" t="s">
        <v>30</v>
      </c>
      <c r="B96" s="87">
        <v>0</v>
      </c>
      <c r="C96" s="87">
        <v>0</v>
      </c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7">
        <v>0</v>
      </c>
      <c r="Q96" s="87">
        <v>0</v>
      </c>
    </row>
    <row r="97" spans="1:17" x14ac:dyDescent="0.25">
      <c r="A97" s="150" t="s">
        <v>125</v>
      </c>
      <c r="B97" s="87">
        <v>0</v>
      </c>
      <c r="C97" s="87">
        <v>0</v>
      </c>
      <c r="D97" s="87">
        <v>0</v>
      </c>
      <c r="E97" s="87">
        <v>0</v>
      </c>
      <c r="F97" s="87">
        <v>0</v>
      </c>
      <c r="G97" s="87">
        <v>0</v>
      </c>
      <c r="H97" s="87">
        <v>0</v>
      </c>
      <c r="I97" s="87">
        <v>0</v>
      </c>
      <c r="J97" s="87">
        <v>0</v>
      </c>
      <c r="K97" s="87">
        <v>0</v>
      </c>
      <c r="L97" s="87">
        <v>0</v>
      </c>
      <c r="M97" s="87">
        <v>0</v>
      </c>
      <c r="N97" s="87">
        <v>0.82758335919032378</v>
      </c>
      <c r="O97" s="87">
        <v>0</v>
      </c>
      <c r="P97" s="87">
        <v>0.83550538824653309</v>
      </c>
      <c r="Q97" s="87">
        <v>0</v>
      </c>
    </row>
    <row r="98" spans="1:17" x14ac:dyDescent="0.25">
      <c r="A98" s="150" t="s">
        <v>29</v>
      </c>
      <c r="B98" s="87">
        <v>0</v>
      </c>
      <c r="C98" s="87">
        <v>0</v>
      </c>
      <c r="D98" s="87">
        <v>0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7">
        <v>0</v>
      </c>
      <c r="L98" s="87">
        <v>0</v>
      </c>
      <c r="M98" s="87">
        <v>0</v>
      </c>
      <c r="N98" s="87">
        <v>0</v>
      </c>
      <c r="O98" s="87">
        <v>0</v>
      </c>
      <c r="P98" s="87">
        <v>0</v>
      </c>
      <c r="Q98" s="87">
        <v>0.98751767331664175</v>
      </c>
    </row>
    <row r="99" spans="1:17" x14ac:dyDescent="0.25">
      <c r="A99" s="150" t="s">
        <v>28</v>
      </c>
      <c r="B99" s="87">
        <v>0</v>
      </c>
      <c r="C99" s="87">
        <v>0</v>
      </c>
      <c r="D99" s="87">
        <v>0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0</v>
      </c>
      <c r="N99" s="87">
        <v>0</v>
      </c>
      <c r="O99" s="87">
        <v>0</v>
      </c>
      <c r="P99" s="87">
        <v>0</v>
      </c>
      <c r="Q99" s="87">
        <v>0</v>
      </c>
    </row>
    <row r="100" spans="1:17" x14ac:dyDescent="0.25">
      <c r="A100" s="150" t="s">
        <v>26</v>
      </c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  <c r="Q100" s="87">
        <v>0</v>
      </c>
    </row>
    <row r="101" spans="1:17" x14ac:dyDescent="0.25">
      <c r="A101" s="150" t="s">
        <v>25</v>
      </c>
      <c r="B101" s="87">
        <v>0</v>
      </c>
      <c r="C101" s="87">
        <v>0</v>
      </c>
      <c r="D101" s="87">
        <v>0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  <c r="Q101" s="87">
        <v>0</v>
      </c>
    </row>
    <row r="102" spans="1:17" x14ac:dyDescent="0.25">
      <c r="A102" s="150" t="s">
        <v>86</v>
      </c>
      <c r="B102" s="87">
        <v>0</v>
      </c>
      <c r="C102" s="87">
        <v>0</v>
      </c>
      <c r="D102" s="87">
        <v>0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0</v>
      </c>
      <c r="N102" s="87">
        <v>0</v>
      </c>
      <c r="O102" s="87">
        <v>0</v>
      </c>
      <c r="P102" s="87">
        <v>0</v>
      </c>
      <c r="Q102" s="87">
        <v>0</v>
      </c>
    </row>
    <row r="103" spans="1:17" x14ac:dyDescent="0.25">
      <c r="A103" s="150" t="s">
        <v>22</v>
      </c>
      <c r="B103" s="87">
        <v>0</v>
      </c>
      <c r="C103" s="87">
        <v>0</v>
      </c>
      <c r="D103" s="87">
        <v>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0</v>
      </c>
      <c r="N103" s="87">
        <v>0</v>
      </c>
      <c r="O103" s="87">
        <v>0</v>
      </c>
      <c r="P103" s="87">
        <v>0</v>
      </c>
      <c r="Q103" s="87">
        <v>0</v>
      </c>
    </row>
    <row r="104" spans="1:17" x14ac:dyDescent="0.25">
      <c r="A104" s="152" t="s">
        <v>186</v>
      </c>
      <c r="B104" s="151">
        <v>0</v>
      </c>
      <c r="C104" s="151">
        <v>0</v>
      </c>
      <c r="D104" s="151">
        <v>0</v>
      </c>
      <c r="E104" s="151">
        <v>0</v>
      </c>
      <c r="F104" s="151">
        <v>0</v>
      </c>
      <c r="G104" s="151">
        <v>0</v>
      </c>
      <c r="H104" s="151">
        <v>0</v>
      </c>
      <c r="I104" s="151">
        <v>0</v>
      </c>
      <c r="J104" s="151">
        <v>0</v>
      </c>
      <c r="K104" s="151">
        <v>0</v>
      </c>
      <c r="L104" s="151">
        <v>0</v>
      </c>
      <c r="M104" s="151">
        <v>0</v>
      </c>
      <c r="N104" s="151">
        <v>0</v>
      </c>
      <c r="O104" s="151">
        <v>0</v>
      </c>
      <c r="P104" s="151">
        <v>0</v>
      </c>
      <c r="Q104" s="151">
        <v>0</v>
      </c>
    </row>
    <row r="105" spans="1:17" x14ac:dyDescent="0.25">
      <c r="A105" s="243" t="s">
        <v>179</v>
      </c>
      <c r="B105" s="242">
        <v>0</v>
      </c>
      <c r="C105" s="242">
        <v>0</v>
      </c>
      <c r="D105" s="242">
        <v>0</v>
      </c>
      <c r="E105" s="242">
        <v>0</v>
      </c>
      <c r="F105" s="242">
        <v>0</v>
      </c>
      <c r="G105" s="242">
        <v>0</v>
      </c>
      <c r="H105" s="242">
        <v>0</v>
      </c>
      <c r="I105" s="242">
        <v>0</v>
      </c>
      <c r="J105" s="242">
        <v>0</v>
      </c>
      <c r="K105" s="242">
        <v>0</v>
      </c>
      <c r="L105" s="242">
        <v>0</v>
      </c>
      <c r="M105" s="242">
        <v>0</v>
      </c>
      <c r="N105" s="242">
        <v>0</v>
      </c>
      <c r="O105" s="242">
        <v>0</v>
      </c>
      <c r="P105" s="242">
        <v>0</v>
      </c>
      <c r="Q105" s="242">
        <v>0</v>
      </c>
    </row>
    <row r="106" spans="1:17" x14ac:dyDescent="0.25">
      <c r="A106" s="177" t="s">
        <v>98</v>
      </c>
      <c r="B106" s="176">
        <v>0</v>
      </c>
      <c r="C106" s="176">
        <v>0</v>
      </c>
      <c r="D106" s="176">
        <v>0</v>
      </c>
      <c r="E106" s="176">
        <v>0</v>
      </c>
      <c r="F106" s="176">
        <v>0</v>
      </c>
      <c r="G106" s="176">
        <v>0</v>
      </c>
      <c r="H106" s="176">
        <v>0</v>
      </c>
      <c r="I106" s="176">
        <v>0</v>
      </c>
      <c r="J106" s="176">
        <v>0</v>
      </c>
      <c r="K106" s="176">
        <v>0</v>
      </c>
      <c r="L106" s="176">
        <v>0</v>
      </c>
      <c r="M106" s="176">
        <v>0</v>
      </c>
      <c r="N106" s="176">
        <v>0</v>
      </c>
      <c r="O106" s="176">
        <v>0</v>
      </c>
      <c r="P106" s="176">
        <v>0</v>
      </c>
      <c r="Q106" s="176">
        <v>0</v>
      </c>
    </row>
    <row r="107" spans="1:17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 ht="12.75" x14ac:dyDescent="0.25">
      <c r="A108" s="97" t="s">
        <v>39</v>
      </c>
      <c r="B108" s="96">
        <v>0</v>
      </c>
      <c r="C108" s="96">
        <v>0</v>
      </c>
      <c r="D108" s="96">
        <v>0</v>
      </c>
      <c r="E108" s="96">
        <v>0</v>
      </c>
      <c r="F108" s="96">
        <v>0</v>
      </c>
      <c r="G108" s="96">
        <v>0</v>
      </c>
      <c r="H108" s="96">
        <v>0</v>
      </c>
      <c r="I108" s="96">
        <v>0</v>
      </c>
      <c r="J108" s="96">
        <v>0</v>
      </c>
      <c r="K108" s="96">
        <v>0</v>
      </c>
      <c r="L108" s="96">
        <v>0</v>
      </c>
      <c r="M108" s="96">
        <v>0</v>
      </c>
      <c r="N108" s="96">
        <v>0.98474771112067916</v>
      </c>
      <c r="O108" s="96">
        <v>0</v>
      </c>
      <c r="P108" s="96">
        <v>1.2541167023658695</v>
      </c>
      <c r="Q108" s="96">
        <v>2.6990568080523416</v>
      </c>
    </row>
    <row r="109" spans="1:17" x14ac:dyDescent="0.25">
      <c r="A109" s="132" t="s">
        <v>83</v>
      </c>
      <c r="B109" s="160">
        <v>0</v>
      </c>
      <c r="C109" s="160">
        <v>0</v>
      </c>
      <c r="D109" s="160">
        <v>0</v>
      </c>
      <c r="E109" s="160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0</v>
      </c>
      <c r="N109" s="160">
        <v>0</v>
      </c>
      <c r="O109" s="160">
        <v>0</v>
      </c>
      <c r="P109" s="160">
        <v>0</v>
      </c>
      <c r="Q109" s="160">
        <v>0</v>
      </c>
    </row>
    <row r="110" spans="1:17" x14ac:dyDescent="0.25">
      <c r="A110" s="76" t="s">
        <v>82</v>
      </c>
      <c r="B110" s="159">
        <v>0</v>
      </c>
      <c r="C110" s="159">
        <v>0</v>
      </c>
      <c r="D110" s="159">
        <v>0</v>
      </c>
      <c r="E110" s="159">
        <v>0</v>
      </c>
      <c r="F110" s="159">
        <v>0</v>
      </c>
      <c r="G110" s="159">
        <v>0</v>
      </c>
      <c r="H110" s="159">
        <v>0</v>
      </c>
      <c r="I110" s="159">
        <v>0</v>
      </c>
      <c r="J110" s="159">
        <v>0</v>
      </c>
      <c r="K110" s="159">
        <v>0</v>
      </c>
      <c r="L110" s="159">
        <v>0</v>
      </c>
      <c r="M110" s="159">
        <v>0</v>
      </c>
      <c r="N110" s="159">
        <v>0</v>
      </c>
      <c r="O110" s="159">
        <v>0</v>
      </c>
      <c r="P110" s="159">
        <v>0</v>
      </c>
      <c r="Q110" s="159">
        <v>0</v>
      </c>
    </row>
    <row r="111" spans="1:17" x14ac:dyDescent="0.25">
      <c r="A111" s="76" t="s">
        <v>81</v>
      </c>
      <c r="B111" s="159">
        <v>0</v>
      </c>
      <c r="C111" s="159">
        <v>0</v>
      </c>
      <c r="D111" s="159">
        <v>0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0</v>
      </c>
      <c r="K111" s="159">
        <v>0</v>
      </c>
      <c r="L111" s="159">
        <v>0</v>
      </c>
      <c r="M111" s="159">
        <v>0</v>
      </c>
      <c r="N111" s="159">
        <v>0</v>
      </c>
      <c r="O111" s="159">
        <v>0</v>
      </c>
      <c r="P111" s="159">
        <v>0</v>
      </c>
      <c r="Q111" s="159">
        <v>0</v>
      </c>
    </row>
    <row r="112" spans="1:17" x14ac:dyDescent="0.25">
      <c r="A112" s="76" t="s">
        <v>80</v>
      </c>
      <c r="B112" s="159">
        <v>0</v>
      </c>
      <c r="C112" s="159">
        <v>0</v>
      </c>
      <c r="D112" s="159">
        <v>0</v>
      </c>
      <c r="E112" s="159">
        <v>0</v>
      </c>
      <c r="F112" s="159">
        <v>0</v>
      </c>
      <c r="G112" s="159">
        <v>0</v>
      </c>
      <c r="H112" s="159">
        <v>0</v>
      </c>
      <c r="I112" s="159">
        <v>0</v>
      </c>
      <c r="J112" s="159">
        <v>0</v>
      </c>
      <c r="K112" s="159">
        <v>0</v>
      </c>
      <c r="L112" s="159">
        <v>0</v>
      </c>
      <c r="M112" s="159">
        <v>0</v>
      </c>
      <c r="N112" s="159">
        <v>0</v>
      </c>
      <c r="O112" s="159">
        <v>0</v>
      </c>
      <c r="P112" s="159">
        <v>0</v>
      </c>
      <c r="Q112" s="159">
        <v>0</v>
      </c>
    </row>
    <row r="113" spans="1:17" x14ac:dyDescent="0.25">
      <c r="A113" s="129" t="s">
        <v>79</v>
      </c>
      <c r="B113" s="158">
        <v>0</v>
      </c>
      <c r="C113" s="158">
        <v>0</v>
      </c>
      <c r="D113" s="158">
        <v>0</v>
      </c>
      <c r="E113" s="158">
        <v>0</v>
      </c>
      <c r="F113" s="158">
        <v>0</v>
      </c>
      <c r="G113" s="158">
        <v>0</v>
      </c>
      <c r="H113" s="158">
        <v>0</v>
      </c>
      <c r="I113" s="158">
        <v>0</v>
      </c>
      <c r="J113" s="158">
        <v>0</v>
      </c>
      <c r="K113" s="158">
        <v>0</v>
      </c>
      <c r="L113" s="158">
        <v>0</v>
      </c>
      <c r="M113" s="158">
        <v>0</v>
      </c>
      <c r="N113" s="158">
        <v>3.4953152545383004E-2</v>
      </c>
      <c r="O113" s="158">
        <v>0</v>
      </c>
      <c r="P113" s="158">
        <v>4.9420055699946064E-2</v>
      </c>
      <c r="Q113" s="158">
        <v>7.2055819313116359E-2</v>
      </c>
    </row>
    <row r="114" spans="1:17" x14ac:dyDescent="0.25">
      <c r="A114" s="92" t="s">
        <v>125</v>
      </c>
      <c r="B114" s="91">
        <v>0</v>
      </c>
      <c r="C114" s="91">
        <v>0</v>
      </c>
      <c r="D114" s="91">
        <v>0</v>
      </c>
      <c r="E114" s="91">
        <v>0</v>
      </c>
      <c r="F114" s="91">
        <v>0</v>
      </c>
      <c r="G114" s="91">
        <v>0</v>
      </c>
      <c r="H114" s="91">
        <v>0</v>
      </c>
      <c r="I114" s="91">
        <v>0</v>
      </c>
      <c r="J114" s="91">
        <v>0</v>
      </c>
      <c r="K114" s="91">
        <v>0</v>
      </c>
      <c r="L114" s="91">
        <v>0</v>
      </c>
      <c r="M114" s="91">
        <v>0</v>
      </c>
      <c r="N114" s="91">
        <v>3.4953152545383004E-2</v>
      </c>
      <c r="O114" s="91">
        <v>0</v>
      </c>
      <c r="P114" s="91">
        <v>4.9420055699946064E-2</v>
      </c>
      <c r="Q114" s="91">
        <v>7.2055819313116359E-2</v>
      </c>
    </row>
    <row r="115" spans="1:17" x14ac:dyDescent="0.25">
      <c r="A115" s="92" t="s">
        <v>26</v>
      </c>
      <c r="B115" s="91">
        <v>0</v>
      </c>
      <c r="C115" s="91">
        <v>0</v>
      </c>
      <c r="D115" s="91">
        <v>0</v>
      </c>
      <c r="E115" s="91">
        <v>0</v>
      </c>
      <c r="F115" s="91">
        <v>0</v>
      </c>
      <c r="G115" s="91">
        <v>0</v>
      </c>
      <c r="H115" s="91">
        <v>0</v>
      </c>
      <c r="I115" s="91">
        <v>0</v>
      </c>
      <c r="J115" s="91">
        <v>0</v>
      </c>
      <c r="K115" s="91">
        <v>0</v>
      </c>
      <c r="L115" s="91">
        <v>0</v>
      </c>
      <c r="M115" s="91">
        <v>0</v>
      </c>
      <c r="N115" s="91">
        <v>0</v>
      </c>
      <c r="O115" s="91">
        <v>0</v>
      </c>
      <c r="P115" s="91">
        <v>0</v>
      </c>
      <c r="Q115" s="91">
        <v>0</v>
      </c>
    </row>
    <row r="116" spans="1:17" x14ac:dyDescent="0.25">
      <c r="A116" s="92" t="s">
        <v>126</v>
      </c>
      <c r="B116" s="91">
        <v>0</v>
      </c>
      <c r="C116" s="91">
        <v>0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1">
        <v>0</v>
      </c>
      <c r="K116" s="91">
        <v>0</v>
      </c>
      <c r="L116" s="91">
        <v>0</v>
      </c>
      <c r="M116" s="91">
        <v>0</v>
      </c>
      <c r="N116" s="91">
        <v>0</v>
      </c>
      <c r="O116" s="91">
        <v>0</v>
      </c>
      <c r="P116" s="91">
        <v>0</v>
      </c>
      <c r="Q116" s="91">
        <v>0</v>
      </c>
    </row>
    <row r="117" spans="1:17" x14ac:dyDescent="0.25">
      <c r="A117" s="92" t="s">
        <v>21</v>
      </c>
      <c r="B117" s="157">
        <v>0</v>
      </c>
      <c r="C117" s="157">
        <v>0</v>
      </c>
      <c r="D117" s="157">
        <v>0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</row>
    <row r="118" spans="1:17" x14ac:dyDescent="0.25">
      <c r="A118" s="156" t="s">
        <v>183</v>
      </c>
      <c r="B118" s="204">
        <v>0</v>
      </c>
      <c r="C118" s="204">
        <v>0</v>
      </c>
      <c r="D118" s="204">
        <v>0</v>
      </c>
      <c r="E118" s="204">
        <v>0</v>
      </c>
      <c r="F118" s="204">
        <v>0</v>
      </c>
      <c r="G118" s="204">
        <v>0</v>
      </c>
      <c r="H118" s="204">
        <v>0</v>
      </c>
      <c r="I118" s="204">
        <v>0</v>
      </c>
      <c r="J118" s="204">
        <v>0</v>
      </c>
      <c r="K118" s="204">
        <v>0</v>
      </c>
      <c r="L118" s="204">
        <v>0</v>
      </c>
      <c r="M118" s="204">
        <v>0</v>
      </c>
      <c r="N118" s="204">
        <v>0.4072310613650762</v>
      </c>
      <c r="O118" s="204">
        <v>0</v>
      </c>
      <c r="P118" s="204">
        <v>0.57578158963714421</v>
      </c>
      <c r="Q118" s="204">
        <v>0.87689250332064583</v>
      </c>
    </row>
    <row r="119" spans="1:17" x14ac:dyDescent="0.25">
      <c r="A119" s="152" t="s">
        <v>192</v>
      </c>
      <c r="B119" s="151">
        <v>0</v>
      </c>
      <c r="C119" s="151">
        <v>0</v>
      </c>
      <c r="D119" s="151">
        <v>0</v>
      </c>
      <c r="E119" s="151">
        <v>0</v>
      </c>
      <c r="F119" s="151">
        <v>0</v>
      </c>
      <c r="G119" s="151">
        <v>0</v>
      </c>
      <c r="H119" s="151">
        <v>0</v>
      </c>
      <c r="I119" s="151">
        <v>0</v>
      </c>
      <c r="J119" s="151">
        <v>0</v>
      </c>
      <c r="K119" s="151">
        <v>0</v>
      </c>
      <c r="L119" s="151">
        <v>0</v>
      </c>
      <c r="M119" s="151">
        <v>0</v>
      </c>
      <c r="N119" s="151">
        <v>0.4072310613650762</v>
      </c>
      <c r="O119" s="151">
        <v>0</v>
      </c>
      <c r="P119" s="151">
        <v>0.57578158963714421</v>
      </c>
      <c r="Q119" s="151">
        <v>0.87689250332064583</v>
      </c>
    </row>
    <row r="120" spans="1:17" x14ac:dyDescent="0.25">
      <c r="A120" s="150" t="s">
        <v>33</v>
      </c>
      <c r="B120" s="87">
        <v>0</v>
      </c>
      <c r="C120" s="87">
        <v>0</v>
      </c>
      <c r="D120" s="87">
        <v>0</v>
      </c>
      <c r="E120" s="87">
        <v>0</v>
      </c>
      <c r="F120" s="87">
        <v>0</v>
      </c>
      <c r="G120" s="87">
        <v>0</v>
      </c>
      <c r="H120" s="87">
        <v>0</v>
      </c>
      <c r="I120" s="87">
        <v>0</v>
      </c>
      <c r="J120" s="87">
        <v>0</v>
      </c>
      <c r="K120" s="87">
        <v>0</v>
      </c>
      <c r="L120" s="87">
        <v>0</v>
      </c>
      <c r="M120" s="87">
        <v>0</v>
      </c>
      <c r="N120" s="87">
        <v>0</v>
      </c>
      <c r="O120" s="87">
        <v>0</v>
      </c>
      <c r="P120" s="87">
        <v>0</v>
      </c>
      <c r="Q120" s="87">
        <v>0</v>
      </c>
    </row>
    <row r="121" spans="1:17" x14ac:dyDescent="0.25">
      <c r="A121" s="150" t="s">
        <v>31</v>
      </c>
      <c r="B121" s="87">
        <v>0</v>
      </c>
      <c r="C121" s="87">
        <v>0</v>
      </c>
      <c r="D121" s="87">
        <v>0</v>
      </c>
      <c r="E121" s="87">
        <v>0</v>
      </c>
      <c r="F121" s="87">
        <v>0</v>
      </c>
      <c r="G121" s="87">
        <v>0</v>
      </c>
      <c r="H121" s="87">
        <v>0</v>
      </c>
      <c r="I121" s="87">
        <v>0</v>
      </c>
      <c r="J121" s="87">
        <v>0</v>
      </c>
      <c r="K121" s="87">
        <v>0</v>
      </c>
      <c r="L121" s="87">
        <v>0</v>
      </c>
      <c r="M121" s="87">
        <v>0</v>
      </c>
      <c r="N121" s="87">
        <v>0</v>
      </c>
      <c r="O121" s="87">
        <v>0</v>
      </c>
      <c r="P121" s="87">
        <v>0</v>
      </c>
      <c r="Q121" s="87">
        <v>0</v>
      </c>
    </row>
    <row r="122" spans="1:17" x14ac:dyDescent="0.25">
      <c r="A122" s="150" t="s">
        <v>30</v>
      </c>
      <c r="B122" s="87">
        <v>0</v>
      </c>
      <c r="C122" s="87">
        <v>0</v>
      </c>
      <c r="D122" s="87">
        <v>0</v>
      </c>
      <c r="E122" s="87">
        <v>0</v>
      </c>
      <c r="F122" s="87">
        <v>0</v>
      </c>
      <c r="G122" s="87">
        <v>0</v>
      </c>
      <c r="H122" s="87">
        <v>0</v>
      </c>
      <c r="I122" s="87">
        <v>0</v>
      </c>
      <c r="J122" s="87">
        <v>0</v>
      </c>
      <c r="K122" s="87">
        <v>0</v>
      </c>
      <c r="L122" s="87">
        <v>0</v>
      </c>
      <c r="M122" s="87">
        <v>0</v>
      </c>
      <c r="N122" s="87">
        <v>0</v>
      </c>
      <c r="O122" s="87">
        <v>0</v>
      </c>
      <c r="P122" s="87">
        <v>0</v>
      </c>
      <c r="Q122" s="87">
        <v>0</v>
      </c>
    </row>
    <row r="123" spans="1:17" x14ac:dyDescent="0.25">
      <c r="A123" s="150" t="s">
        <v>125</v>
      </c>
      <c r="B123" s="87">
        <v>0</v>
      </c>
      <c r="C123" s="87">
        <v>0</v>
      </c>
      <c r="D123" s="87">
        <v>0</v>
      </c>
      <c r="E123" s="87">
        <v>0</v>
      </c>
      <c r="F123" s="87">
        <v>0</v>
      </c>
      <c r="G123" s="87">
        <v>0</v>
      </c>
      <c r="H123" s="87">
        <v>0</v>
      </c>
      <c r="I123" s="87">
        <v>0</v>
      </c>
      <c r="J123" s="87">
        <v>0</v>
      </c>
      <c r="K123" s="87">
        <v>0</v>
      </c>
      <c r="L123" s="87">
        <v>0</v>
      </c>
      <c r="M123" s="87">
        <v>0</v>
      </c>
      <c r="N123" s="87">
        <v>0.4072310613650762</v>
      </c>
      <c r="O123" s="87">
        <v>0</v>
      </c>
      <c r="P123" s="87">
        <v>0.57578158963714421</v>
      </c>
      <c r="Q123" s="87">
        <v>0</v>
      </c>
    </row>
    <row r="124" spans="1:17" x14ac:dyDescent="0.25">
      <c r="A124" s="150" t="s">
        <v>29</v>
      </c>
      <c r="B124" s="87">
        <v>0</v>
      </c>
      <c r="C124" s="87">
        <v>0</v>
      </c>
      <c r="D124" s="87">
        <v>0</v>
      </c>
      <c r="E124" s="87">
        <v>0</v>
      </c>
      <c r="F124" s="87">
        <v>0</v>
      </c>
      <c r="G124" s="87">
        <v>0</v>
      </c>
      <c r="H124" s="87">
        <v>0</v>
      </c>
      <c r="I124" s="87">
        <v>0</v>
      </c>
      <c r="J124" s="87">
        <v>0</v>
      </c>
      <c r="K124" s="87">
        <v>0</v>
      </c>
      <c r="L124" s="87">
        <v>0</v>
      </c>
      <c r="M124" s="87">
        <v>0</v>
      </c>
      <c r="N124" s="87">
        <v>0</v>
      </c>
      <c r="O124" s="87">
        <v>0</v>
      </c>
      <c r="P124" s="87">
        <v>0</v>
      </c>
      <c r="Q124" s="87">
        <v>0.87689250332064583</v>
      </c>
    </row>
    <row r="125" spans="1:17" x14ac:dyDescent="0.25">
      <c r="A125" s="150" t="s">
        <v>28</v>
      </c>
      <c r="B125" s="87">
        <v>0</v>
      </c>
      <c r="C125" s="87">
        <v>0</v>
      </c>
      <c r="D125" s="87">
        <v>0</v>
      </c>
      <c r="E125" s="87">
        <v>0</v>
      </c>
      <c r="F125" s="87">
        <v>0</v>
      </c>
      <c r="G125" s="87">
        <v>0</v>
      </c>
      <c r="H125" s="87">
        <v>0</v>
      </c>
      <c r="I125" s="87">
        <v>0</v>
      </c>
      <c r="J125" s="87">
        <v>0</v>
      </c>
      <c r="K125" s="87">
        <v>0</v>
      </c>
      <c r="L125" s="87">
        <v>0</v>
      </c>
      <c r="M125" s="87">
        <v>0</v>
      </c>
      <c r="N125" s="87">
        <v>0</v>
      </c>
      <c r="O125" s="87">
        <v>0</v>
      </c>
      <c r="P125" s="87">
        <v>0</v>
      </c>
      <c r="Q125" s="87">
        <v>0</v>
      </c>
    </row>
    <row r="126" spans="1:17" x14ac:dyDescent="0.25">
      <c r="A126" s="150" t="s">
        <v>26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7">
        <v>0</v>
      </c>
      <c r="Q126" s="87">
        <v>0</v>
      </c>
    </row>
    <row r="127" spans="1:17" x14ac:dyDescent="0.25">
      <c r="A127" s="150" t="s">
        <v>25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7">
        <v>0</v>
      </c>
    </row>
    <row r="128" spans="1:17" x14ac:dyDescent="0.25">
      <c r="A128" s="150" t="s">
        <v>86</v>
      </c>
      <c r="B128" s="87">
        <v>0</v>
      </c>
      <c r="C128" s="87">
        <v>0</v>
      </c>
      <c r="D128" s="87">
        <v>0</v>
      </c>
      <c r="E128" s="87">
        <v>0</v>
      </c>
      <c r="F128" s="87">
        <v>0</v>
      </c>
      <c r="G128" s="87">
        <v>0</v>
      </c>
      <c r="H128" s="87">
        <v>0</v>
      </c>
      <c r="I128" s="87">
        <v>0</v>
      </c>
      <c r="J128" s="87">
        <v>0</v>
      </c>
      <c r="K128" s="87">
        <v>0</v>
      </c>
      <c r="L128" s="87">
        <v>0</v>
      </c>
      <c r="M128" s="87">
        <v>0</v>
      </c>
      <c r="N128" s="87">
        <v>0</v>
      </c>
      <c r="O128" s="87">
        <v>0</v>
      </c>
      <c r="P128" s="87">
        <v>0</v>
      </c>
      <c r="Q128" s="87">
        <v>0</v>
      </c>
    </row>
    <row r="129" spans="1:17" x14ac:dyDescent="0.25">
      <c r="A129" s="150" t="s">
        <v>22</v>
      </c>
      <c r="B129" s="87">
        <v>0</v>
      </c>
      <c r="C129" s="87">
        <v>0</v>
      </c>
      <c r="D129" s="87">
        <v>0</v>
      </c>
      <c r="E129" s="87">
        <v>0</v>
      </c>
      <c r="F129" s="87">
        <v>0</v>
      </c>
      <c r="G129" s="87">
        <v>0</v>
      </c>
      <c r="H129" s="87">
        <v>0</v>
      </c>
      <c r="I129" s="87">
        <v>0</v>
      </c>
      <c r="J129" s="87">
        <v>0</v>
      </c>
      <c r="K129" s="87">
        <v>0</v>
      </c>
      <c r="L129" s="87">
        <v>0</v>
      </c>
      <c r="M129" s="87">
        <v>0</v>
      </c>
      <c r="N129" s="87">
        <v>0</v>
      </c>
      <c r="O129" s="87">
        <v>0</v>
      </c>
      <c r="P129" s="87">
        <v>0</v>
      </c>
      <c r="Q129" s="87">
        <v>0</v>
      </c>
    </row>
    <row r="130" spans="1:17" x14ac:dyDescent="0.25">
      <c r="A130" s="152" t="s">
        <v>191</v>
      </c>
      <c r="B130" s="151">
        <v>0</v>
      </c>
      <c r="C130" s="151">
        <v>0</v>
      </c>
      <c r="D130" s="151">
        <v>0</v>
      </c>
      <c r="E130" s="151">
        <v>0</v>
      </c>
      <c r="F130" s="151">
        <v>0</v>
      </c>
      <c r="G130" s="151">
        <v>0</v>
      </c>
      <c r="H130" s="151">
        <v>0</v>
      </c>
      <c r="I130" s="151">
        <v>0</v>
      </c>
      <c r="J130" s="151">
        <v>0</v>
      </c>
      <c r="K130" s="151">
        <v>0</v>
      </c>
      <c r="L130" s="151">
        <v>0</v>
      </c>
      <c r="M130" s="151">
        <v>0</v>
      </c>
      <c r="N130" s="151">
        <v>0</v>
      </c>
      <c r="O130" s="151">
        <v>0</v>
      </c>
      <c r="P130" s="151">
        <v>0</v>
      </c>
      <c r="Q130" s="151">
        <v>0</v>
      </c>
    </row>
    <row r="131" spans="1:17" x14ac:dyDescent="0.25">
      <c r="A131" s="156" t="s">
        <v>181</v>
      </c>
      <c r="B131" s="204">
        <v>0</v>
      </c>
      <c r="C131" s="204">
        <v>0</v>
      </c>
      <c r="D131" s="204">
        <v>0</v>
      </c>
      <c r="E131" s="204">
        <v>0</v>
      </c>
      <c r="F131" s="204">
        <v>0</v>
      </c>
      <c r="G131" s="204">
        <v>0</v>
      </c>
      <c r="H131" s="204">
        <v>0</v>
      </c>
      <c r="I131" s="204">
        <v>0</v>
      </c>
      <c r="J131" s="204">
        <v>0</v>
      </c>
      <c r="K131" s="204">
        <v>0</v>
      </c>
      <c r="L131" s="204">
        <v>0</v>
      </c>
      <c r="M131" s="204">
        <v>0</v>
      </c>
      <c r="N131" s="204">
        <v>0.3422474748031562</v>
      </c>
      <c r="O131" s="204">
        <v>0</v>
      </c>
      <c r="P131" s="204">
        <v>0.34568941745034309</v>
      </c>
      <c r="Q131" s="204">
        <v>1.3187670799890647</v>
      </c>
    </row>
    <row r="132" spans="1:17" x14ac:dyDescent="0.25">
      <c r="A132" s="152" t="s">
        <v>190</v>
      </c>
      <c r="B132" s="151">
        <v>0</v>
      </c>
      <c r="C132" s="151">
        <v>0</v>
      </c>
      <c r="D132" s="151">
        <v>0</v>
      </c>
      <c r="E132" s="151">
        <v>0</v>
      </c>
      <c r="F132" s="151">
        <v>0</v>
      </c>
      <c r="G132" s="151">
        <v>0</v>
      </c>
      <c r="H132" s="151">
        <v>0</v>
      </c>
      <c r="I132" s="151">
        <v>0</v>
      </c>
      <c r="J132" s="151">
        <v>0</v>
      </c>
      <c r="K132" s="151">
        <v>0</v>
      </c>
      <c r="L132" s="151">
        <v>0</v>
      </c>
      <c r="M132" s="151">
        <v>0</v>
      </c>
      <c r="N132" s="151">
        <v>0.3422474748031562</v>
      </c>
      <c r="O132" s="151">
        <v>0</v>
      </c>
      <c r="P132" s="151">
        <v>0.34568941745034309</v>
      </c>
      <c r="Q132" s="151">
        <v>1.3187670799890647</v>
      </c>
    </row>
    <row r="133" spans="1:17" x14ac:dyDescent="0.25">
      <c r="A133" s="154" t="s">
        <v>33</v>
      </c>
      <c r="B133" s="83">
        <v>0</v>
      </c>
      <c r="C133" s="83">
        <v>0</v>
      </c>
      <c r="D133" s="83">
        <v>0</v>
      </c>
      <c r="E133" s="83">
        <v>0</v>
      </c>
      <c r="F133" s="83">
        <v>0</v>
      </c>
      <c r="G133" s="83">
        <v>0</v>
      </c>
      <c r="H133" s="83">
        <v>0</v>
      </c>
      <c r="I133" s="83">
        <v>0</v>
      </c>
      <c r="J133" s="83">
        <v>0</v>
      </c>
      <c r="K133" s="83">
        <v>0</v>
      </c>
      <c r="L133" s="83">
        <v>0</v>
      </c>
      <c r="M133" s="83">
        <v>0</v>
      </c>
      <c r="N133" s="83">
        <v>0</v>
      </c>
      <c r="O133" s="83">
        <v>0</v>
      </c>
      <c r="P133" s="83">
        <v>0</v>
      </c>
      <c r="Q133" s="83">
        <v>0</v>
      </c>
    </row>
    <row r="134" spans="1:17" x14ac:dyDescent="0.25">
      <c r="A134" s="154" t="s">
        <v>30</v>
      </c>
      <c r="B134" s="208">
        <v>0</v>
      </c>
      <c r="C134" s="208">
        <v>0</v>
      </c>
      <c r="D134" s="208">
        <v>0</v>
      </c>
      <c r="E134" s="208">
        <v>0</v>
      </c>
      <c r="F134" s="208">
        <v>0</v>
      </c>
      <c r="G134" s="208">
        <v>0</v>
      </c>
      <c r="H134" s="208">
        <v>0</v>
      </c>
      <c r="I134" s="208">
        <v>0</v>
      </c>
      <c r="J134" s="208">
        <v>0</v>
      </c>
      <c r="K134" s="208">
        <v>0</v>
      </c>
      <c r="L134" s="208">
        <v>0</v>
      </c>
      <c r="M134" s="208">
        <v>0</v>
      </c>
      <c r="N134" s="208">
        <v>0</v>
      </c>
      <c r="O134" s="208">
        <v>0</v>
      </c>
      <c r="P134" s="208">
        <v>0</v>
      </c>
      <c r="Q134" s="208">
        <v>0</v>
      </c>
    </row>
    <row r="135" spans="1:17" x14ac:dyDescent="0.25">
      <c r="A135" s="154" t="s">
        <v>125</v>
      </c>
      <c r="B135" s="208">
        <v>0</v>
      </c>
      <c r="C135" s="208">
        <v>0</v>
      </c>
      <c r="D135" s="208">
        <v>0</v>
      </c>
      <c r="E135" s="208">
        <v>0</v>
      </c>
      <c r="F135" s="208">
        <v>0</v>
      </c>
      <c r="G135" s="208">
        <v>0</v>
      </c>
      <c r="H135" s="208">
        <v>0</v>
      </c>
      <c r="I135" s="208">
        <v>0</v>
      </c>
      <c r="J135" s="208">
        <v>0</v>
      </c>
      <c r="K135" s="208">
        <v>0</v>
      </c>
      <c r="L135" s="208">
        <v>0</v>
      </c>
      <c r="M135" s="208">
        <v>0</v>
      </c>
      <c r="N135" s="208">
        <v>0.3422474748031562</v>
      </c>
      <c r="O135" s="208">
        <v>0</v>
      </c>
      <c r="P135" s="208">
        <v>0.34568941745034309</v>
      </c>
      <c r="Q135" s="208">
        <v>1.1377170324714259</v>
      </c>
    </row>
    <row r="136" spans="1:17" x14ac:dyDescent="0.25">
      <c r="A136" s="154" t="s">
        <v>29</v>
      </c>
      <c r="B136" s="208">
        <v>0</v>
      </c>
      <c r="C136" s="208">
        <v>0</v>
      </c>
      <c r="D136" s="208">
        <v>0</v>
      </c>
      <c r="E136" s="208">
        <v>0</v>
      </c>
      <c r="F136" s="208">
        <v>0</v>
      </c>
      <c r="G136" s="208">
        <v>0</v>
      </c>
      <c r="H136" s="208">
        <v>0</v>
      </c>
      <c r="I136" s="208">
        <v>0</v>
      </c>
      <c r="J136" s="208">
        <v>0</v>
      </c>
      <c r="K136" s="208">
        <v>0</v>
      </c>
      <c r="L136" s="208">
        <v>0</v>
      </c>
      <c r="M136" s="208">
        <v>0</v>
      </c>
      <c r="N136" s="208">
        <v>0</v>
      </c>
      <c r="O136" s="208">
        <v>0</v>
      </c>
      <c r="P136" s="208">
        <v>0</v>
      </c>
      <c r="Q136" s="208">
        <v>0.18105004751763892</v>
      </c>
    </row>
    <row r="137" spans="1:17" x14ac:dyDescent="0.25">
      <c r="A137" s="154" t="s">
        <v>26</v>
      </c>
      <c r="B137" s="208">
        <v>0</v>
      </c>
      <c r="C137" s="208">
        <v>0</v>
      </c>
      <c r="D137" s="208">
        <v>0</v>
      </c>
      <c r="E137" s="208">
        <v>0</v>
      </c>
      <c r="F137" s="208">
        <v>0</v>
      </c>
      <c r="G137" s="208">
        <v>0</v>
      </c>
      <c r="H137" s="208">
        <v>0</v>
      </c>
      <c r="I137" s="208">
        <v>0</v>
      </c>
      <c r="J137" s="208">
        <v>0</v>
      </c>
      <c r="K137" s="208">
        <v>0</v>
      </c>
      <c r="L137" s="208">
        <v>0</v>
      </c>
      <c r="M137" s="208">
        <v>0</v>
      </c>
      <c r="N137" s="208">
        <v>0</v>
      </c>
      <c r="O137" s="208">
        <v>0</v>
      </c>
      <c r="P137" s="208">
        <v>0</v>
      </c>
      <c r="Q137" s="208">
        <v>0</v>
      </c>
    </row>
    <row r="138" spans="1:17" x14ac:dyDescent="0.25">
      <c r="A138" s="152" t="s">
        <v>189</v>
      </c>
      <c r="B138" s="151">
        <v>0</v>
      </c>
      <c r="C138" s="151">
        <v>0</v>
      </c>
      <c r="D138" s="151">
        <v>0</v>
      </c>
      <c r="E138" s="151">
        <v>0</v>
      </c>
      <c r="F138" s="151">
        <v>0</v>
      </c>
      <c r="G138" s="151">
        <v>0</v>
      </c>
      <c r="H138" s="151">
        <v>0</v>
      </c>
      <c r="I138" s="151">
        <v>0</v>
      </c>
      <c r="J138" s="151">
        <v>0</v>
      </c>
      <c r="K138" s="151">
        <v>0</v>
      </c>
      <c r="L138" s="151">
        <v>0</v>
      </c>
      <c r="M138" s="151">
        <v>0</v>
      </c>
      <c r="N138" s="151">
        <v>0</v>
      </c>
      <c r="O138" s="151">
        <v>0</v>
      </c>
      <c r="P138" s="151">
        <v>0</v>
      </c>
      <c r="Q138" s="151">
        <v>0</v>
      </c>
    </row>
    <row r="139" spans="1:17" x14ac:dyDescent="0.25">
      <c r="A139" s="156" t="s">
        <v>180</v>
      </c>
      <c r="B139" s="155">
        <v>0</v>
      </c>
      <c r="C139" s="155">
        <v>0</v>
      </c>
      <c r="D139" s="155">
        <v>0</v>
      </c>
      <c r="E139" s="155">
        <v>0</v>
      </c>
      <c r="F139" s="155">
        <v>0</v>
      </c>
      <c r="G139" s="155">
        <v>0</v>
      </c>
      <c r="H139" s="155">
        <v>0</v>
      </c>
      <c r="I139" s="155">
        <v>0</v>
      </c>
      <c r="J139" s="155">
        <v>0</v>
      </c>
      <c r="K139" s="155">
        <v>0</v>
      </c>
      <c r="L139" s="155">
        <v>0</v>
      </c>
      <c r="M139" s="155">
        <v>0</v>
      </c>
      <c r="N139" s="155">
        <v>0.20031602240706384</v>
      </c>
      <c r="O139" s="155">
        <v>0</v>
      </c>
      <c r="P139" s="155">
        <v>0.28322563957843611</v>
      </c>
      <c r="Q139" s="155">
        <v>0.43134140542951455</v>
      </c>
    </row>
    <row r="140" spans="1:17" x14ac:dyDescent="0.25">
      <c r="A140" s="152" t="s">
        <v>193</v>
      </c>
      <c r="B140" s="151">
        <v>0</v>
      </c>
      <c r="C140" s="151">
        <v>0</v>
      </c>
      <c r="D140" s="151">
        <v>0</v>
      </c>
      <c r="E140" s="151">
        <v>0</v>
      </c>
      <c r="F140" s="151">
        <v>0</v>
      </c>
      <c r="G140" s="151">
        <v>0</v>
      </c>
      <c r="H140" s="151">
        <v>0</v>
      </c>
      <c r="I140" s="151">
        <v>0</v>
      </c>
      <c r="J140" s="151">
        <v>0</v>
      </c>
      <c r="K140" s="151">
        <v>0</v>
      </c>
      <c r="L140" s="151">
        <v>0</v>
      </c>
      <c r="M140" s="151">
        <v>0</v>
      </c>
      <c r="N140" s="151">
        <v>0</v>
      </c>
      <c r="O140" s="151">
        <v>0</v>
      </c>
      <c r="P140" s="151">
        <v>0</v>
      </c>
      <c r="Q140" s="151">
        <v>0</v>
      </c>
    </row>
    <row r="141" spans="1:17" x14ac:dyDescent="0.25">
      <c r="A141" s="152" t="s">
        <v>187</v>
      </c>
      <c r="B141" s="151">
        <v>0</v>
      </c>
      <c r="C141" s="151">
        <v>0</v>
      </c>
      <c r="D141" s="151">
        <v>0</v>
      </c>
      <c r="E141" s="151">
        <v>0</v>
      </c>
      <c r="F141" s="151">
        <v>0</v>
      </c>
      <c r="G141" s="151">
        <v>0</v>
      </c>
      <c r="H141" s="151">
        <v>0</v>
      </c>
      <c r="I141" s="151">
        <v>0</v>
      </c>
      <c r="J141" s="151">
        <v>0</v>
      </c>
      <c r="K141" s="151">
        <v>0</v>
      </c>
      <c r="L141" s="151">
        <v>0</v>
      </c>
      <c r="M141" s="151">
        <v>0</v>
      </c>
      <c r="N141" s="151">
        <v>0.20031602240706384</v>
      </c>
      <c r="O141" s="151">
        <v>0</v>
      </c>
      <c r="P141" s="151">
        <v>0.28322563957843611</v>
      </c>
      <c r="Q141" s="151">
        <v>0.43134140542951455</v>
      </c>
    </row>
    <row r="142" spans="1:17" x14ac:dyDescent="0.25">
      <c r="A142" s="150" t="s">
        <v>33</v>
      </c>
      <c r="B142" s="87">
        <v>0</v>
      </c>
      <c r="C142" s="87">
        <v>0</v>
      </c>
      <c r="D142" s="87">
        <v>0</v>
      </c>
      <c r="E142" s="87">
        <v>0</v>
      </c>
      <c r="F142" s="87">
        <v>0</v>
      </c>
      <c r="G142" s="87">
        <v>0</v>
      </c>
      <c r="H142" s="87">
        <v>0</v>
      </c>
      <c r="I142" s="87">
        <v>0</v>
      </c>
      <c r="J142" s="87">
        <v>0</v>
      </c>
      <c r="K142" s="87">
        <v>0</v>
      </c>
      <c r="L142" s="87">
        <v>0</v>
      </c>
      <c r="M142" s="87">
        <v>0</v>
      </c>
      <c r="N142" s="87">
        <v>0</v>
      </c>
      <c r="O142" s="87">
        <v>0</v>
      </c>
      <c r="P142" s="87">
        <v>0</v>
      </c>
      <c r="Q142" s="87">
        <v>0</v>
      </c>
    </row>
    <row r="143" spans="1:17" x14ac:dyDescent="0.25">
      <c r="A143" s="150" t="s">
        <v>31</v>
      </c>
      <c r="B143" s="87">
        <v>0</v>
      </c>
      <c r="C143" s="87">
        <v>0</v>
      </c>
      <c r="D143" s="87">
        <v>0</v>
      </c>
      <c r="E143" s="87">
        <v>0</v>
      </c>
      <c r="F143" s="87">
        <v>0</v>
      </c>
      <c r="G143" s="87">
        <v>0</v>
      </c>
      <c r="H143" s="87">
        <v>0</v>
      </c>
      <c r="I143" s="87">
        <v>0</v>
      </c>
      <c r="J143" s="87">
        <v>0</v>
      </c>
      <c r="K143" s="87">
        <v>0</v>
      </c>
      <c r="L143" s="87">
        <v>0</v>
      </c>
      <c r="M143" s="87">
        <v>0</v>
      </c>
      <c r="N143" s="87">
        <v>0</v>
      </c>
      <c r="O143" s="87">
        <v>0</v>
      </c>
      <c r="P143" s="87">
        <v>0</v>
      </c>
      <c r="Q143" s="87">
        <v>0</v>
      </c>
    </row>
    <row r="144" spans="1:17" x14ac:dyDescent="0.25">
      <c r="A144" s="150" t="s">
        <v>30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0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  <c r="Q144" s="87">
        <v>0</v>
      </c>
    </row>
    <row r="145" spans="1:17" x14ac:dyDescent="0.25">
      <c r="A145" s="150" t="s">
        <v>125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0</v>
      </c>
      <c r="I145" s="87">
        <v>0</v>
      </c>
      <c r="J145" s="87">
        <v>0</v>
      </c>
      <c r="K145" s="87">
        <v>0</v>
      </c>
      <c r="L145" s="87">
        <v>0</v>
      </c>
      <c r="M145" s="87">
        <v>0</v>
      </c>
      <c r="N145" s="87">
        <v>0.20031602240706384</v>
      </c>
      <c r="O145" s="87">
        <v>0</v>
      </c>
      <c r="P145" s="87">
        <v>0.28322563957843611</v>
      </c>
      <c r="Q145" s="87">
        <v>0</v>
      </c>
    </row>
    <row r="146" spans="1:17" x14ac:dyDescent="0.25">
      <c r="A146" s="150" t="s">
        <v>29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0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  <c r="Q146" s="87">
        <v>0.43134140542951455</v>
      </c>
    </row>
    <row r="147" spans="1:17" x14ac:dyDescent="0.25">
      <c r="A147" s="150" t="s">
        <v>28</v>
      </c>
      <c r="B147" s="87">
        <v>0</v>
      </c>
      <c r="C147" s="87">
        <v>0</v>
      </c>
      <c r="D147" s="87">
        <v>0</v>
      </c>
      <c r="E147" s="87">
        <v>0</v>
      </c>
      <c r="F147" s="87">
        <v>0</v>
      </c>
      <c r="G147" s="87">
        <v>0</v>
      </c>
      <c r="H147" s="87">
        <v>0</v>
      </c>
      <c r="I147" s="87">
        <v>0</v>
      </c>
      <c r="J147" s="87">
        <v>0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  <c r="Q147" s="87">
        <v>0</v>
      </c>
    </row>
    <row r="148" spans="1:17" x14ac:dyDescent="0.25">
      <c r="A148" s="150" t="s">
        <v>26</v>
      </c>
      <c r="B148" s="87">
        <v>0</v>
      </c>
      <c r="C148" s="87">
        <v>0</v>
      </c>
      <c r="D148" s="87">
        <v>0</v>
      </c>
      <c r="E148" s="87">
        <v>0</v>
      </c>
      <c r="F148" s="87">
        <v>0</v>
      </c>
      <c r="G148" s="87">
        <v>0</v>
      </c>
      <c r="H148" s="87">
        <v>0</v>
      </c>
      <c r="I148" s="87">
        <v>0</v>
      </c>
      <c r="J148" s="87">
        <v>0</v>
      </c>
      <c r="K148" s="87">
        <v>0</v>
      </c>
      <c r="L148" s="87">
        <v>0</v>
      </c>
      <c r="M148" s="87">
        <v>0</v>
      </c>
      <c r="N148" s="87">
        <v>0</v>
      </c>
      <c r="O148" s="87">
        <v>0</v>
      </c>
      <c r="P148" s="87">
        <v>0</v>
      </c>
      <c r="Q148" s="87">
        <v>0</v>
      </c>
    </row>
    <row r="149" spans="1:17" x14ac:dyDescent="0.25">
      <c r="A149" s="150" t="s">
        <v>25</v>
      </c>
      <c r="B149" s="87">
        <v>0</v>
      </c>
      <c r="C149" s="87">
        <v>0</v>
      </c>
      <c r="D149" s="87">
        <v>0</v>
      </c>
      <c r="E149" s="87">
        <v>0</v>
      </c>
      <c r="F149" s="87">
        <v>0</v>
      </c>
      <c r="G149" s="87">
        <v>0</v>
      </c>
      <c r="H149" s="87">
        <v>0</v>
      </c>
      <c r="I149" s="87">
        <v>0</v>
      </c>
      <c r="J149" s="87">
        <v>0</v>
      </c>
      <c r="K149" s="87">
        <v>0</v>
      </c>
      <c r="L149" s="87">
        <v>0</v>
      </c>
      <c r="M149" s="87">
        <v>0</v>
      </c>
      <c r="N149" s="87">
        <v>0</v>
      </c>
      <c r="O149" s="87">
        <v>0</v>
      </c>
      <c r="P149" s="87">
        <v>0</v>
      </c>
      <c r="Q149" s="87">
        <v>0</v>
      </c>
    </row>
    <row r="150" spans="1:17" x14ac:dyDescent="0.25">
      <c r="A150" s="150" t="s">
        <v>86</v>
      </c>
      <c r="B150" s="87">
        <v>0</v>
      </c>
      <c r="C150" s="87">
        <v>0</v>
      </c>
      <c r="D150" s="87">
        <v>0</v>
      </c>
      <c r="E150" s="87">
        <v>0</v>
      </c>
      <c r="F150" s="87">
        <v>0</v>
      </c>
      <c r="G150" s="87">
        <v>0</v>
      </c>
      <c r="H150" s="87">
        <v>0</v>
      </c>
      <c r="I150" s="87">
        <v>0</v>
      </c>
      <c r="J150" s="87">
        <v>0</v>
      </c>
      <c r="K150" s="87">
        <v>0</v>
      </c>
      <c r="L150" s="87">
        <v>0</v>
      </c>
      <c r="M150" s="87">
        <v>0</v>
      </c>
      <c r="N150" s="87">
        <v>0</v>
      </c>
      <c r="O150" s="87">
        <v>0</v>
      </c>
      <c r="P150" s="87">
        <v>0</v>
      </c>
      <c r="Q150" s="87">
        <v>0</v>
      </c>
    </row>
    <row r="151" spans="1:17" x14ac:dyDescent="0.25">
      <c r="A151" s="150" t="s">
        <v>22</v>
      </c>
      <c r="B151" s="87">
        <v>0</v>
      </c>
      <c r="C151" s="87">
        <v>0</v>
      </c>
      <c r="D151" s="87">
        <v>0</v>
      </c>
      <c r="E151" s="87">
        <v>0</v>
      </c>
      <c r="F151" s="87">
        <v>0</v>
      </c>
      <c r="G151" s="87">
        <v>0</v>
      </c>
      <c r="H151" s="87">
        <v>0</v>
      </c>
      <c r="I151" s="87">
        <v>0</v>
      </c>
      <c r="J151" s="87">
        <v>0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  <c r="Q151" s="87">
        <v>0</v>
      </c>
    </row>
    <row r="152" spans="1:17" x14ac:dyDescent="0.25">
      <c r="A152" s="152" t="s">
        <v>186</v>
      </c>
      <c r="B152" s="151">
        <v>0</v>
      </c>
      <c r="C152" s="151">
        <v>0</v>
      </c>
      <c r="D152" s="151">
        <v>0</v>
      </c>
      <c r="E152" s="151">
        <v>0</v>
      </c>
      <c r="F152" s="151">
        <v>0</v>
      </c>
      <c r="G152" s="151">
        <v>0</v>
      </c>
      <c r="H152" s="151">
        <v>0</v>
      </c>
      <c r="I152" s="151">
        <v>0</v>
      </c>
      <c r="J152" s="151">
        <v>0</v>
      </c>
      <c r="K152" s="151">
        <v>0</v>
      </c>
      <c r="L152" s="151">
        <v>0</v>
      </c>
      <c r="M152" s="151">
        <v>0</v>
      </c>
      <c r="N152" s="151">
        <v>0</v>
      </c>
      <c r="O152" s="151">
        <v>0</v>
      </c>
      <c r="P152" s="151">
        <v>0</v>
      </c>
      <c r="Q152" s="151">
        <v>0</v>
      </c>
    </row>
    <row r="153" spans="1:17" x14ac:dyDescent="0.25">
      <c r="A153" s="243" t="s">
        <v>179</v>
      </c>
      <c r="B153" s="242">
        <v>0</v>
      </c>
      <c r="C153" s="242">
        <v>0</v>
      </c>
      <c r="D153" s="242">
        <v>0</v>
      </c>
      <c r="E153" s="242">
        <v>0</v>
      </c>
      <c r="F153" s="242">
        <v>0</v>
      </c>
      <c r="G153" s="242">
        <v>0</v>
      </c>
      <c r="H153" s="242">
        <v>0</v>
      </c>
      <c r="I153" s="242">
        <v>0</v>
      </c>
      <c r="J153" s="242">
        <v>0</v>
      </c>
      <c r="K153" s="242">
        <v>0</v>
      </c>
      <c r="L153" s="242">
        <v>0</v>
      </c>
      <c r="M153" s="242">
        <v>0</v>
      </c>
      <c r="N153" s="242">
        <v>0</v>
      </c>
      <c r="O153" s="242">
        <v>0</v>
      </c>
      <c r="P153" s="242">
        <v>0</v>
      </c>
      <c r="Q153" s="242">
        <v>0</v>
      </c>
    </row>
    <row r="154" spans="1:17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ht="12.75" x14ac:dyDescent="0.25">
      <c r="A155" s="98" t="s">
        <v>134</v>
      </c>
      <c r="B155" s="233"/>
      <c r="C155" s="233"/>
      <c r="D155" s="233"/>
      <c r="E155" s="233"/>
      <c r="F155" s="233"/>
      <c r="G155" s="233"/>
      <c r="H155" s="233"/>
      <c r="I155" s="233"/>
      <c r="J155" s="233"/>
      <c r="K155" s="233"/>
      <c r="L155" s="233"/>
      <c r="M155" s="233"/>
      <c r="N155" s="233"/>
      <c r="O155" s="233"/>
      <c r="P155" s="233"/>
      <c r="Q155" s="233"/>
    </row>
    <row r="156" spans="1:17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x14ac:dyDescent="0.25">
      <c r="A157" s="78" t="s">
        <v>41</v>
      </c>
      <c r="B157" s="77">
        <f t="shared" ref="B157:Q157" si="0">SUM(B$158:B$164,B$166:B$167,B$169:B$172,B173)</f>
        <v>0</v>
      </c>
      <c r="C157" s="77">
        <f t="shared" si="0"/>
        <v>0</v>
      </c>
      <c r="D157" s="77">
        <f t="shared" si="0"/>
        <v>0</v>
      </c>
      <c r="E157" s="77">
        <f t="shared" si="0"/>
        <v>0</v>
      </c>
      <c r="F157" s="77">
        <f t="shared" si="0"/>
        <v>0</v>
      </c>
      <c r="G157" s="77">
        <f t="shared" si="0"/>
        <v>0</v>
      </c>
      <c r="H157" s="77">
        <f t="shared" si="0"/>
        <v>0</v>
      </c>
      <c r="I157" s="77">
        <f t="shared" si="0"/>
        <v>0</v>
      </c>
      <c r="J157" s="77">
        <f t="shared" si="0"/>
        <v>0</v>
      </c>
      <c r="K157" s="77">
        <f t="shared" si="0"/>
        <v>0</v>
      </c>
      <c r="L157" s="77">
        <f t="shared" si="0"/>
        <v>0</v>
      </c>
      <c r="M157" s="77">
        <f t="shared" si="0"/>
        <v>0</v>
      </c>
      <c r="N157" s="77">
        <f t="shared" si="0"/>
        <v>0</v>
      </c>
      <c r="O157" s="77">
        <f t="shared" si="0"/>
        <v>0</v>
      </c>
      <c r="P157" s="77">
        <f t="shared" si="0"/>
        <v>0</v>
      </c>
      <c r="Q157" s="77">
        <f t="shared" si="0"/>
        <v>0</v>
      </c>
    </row>
    <row r="158" spans="1:17" x14ac:dyDescent="0.25">
      <c r="A158" s="132" t="s">
        <v>83</v>
      </c>
      <c r="B158" s="240">
        <f t="shared" ref="B158:Q158" si="1">IF(B$6=0,0,B$6/B$5)</f>
        <v>0</v>
      </c>
      <c r="C158" s="240">
        <f t="shared" si="1"/>
        <v>0</v>
      </c>
      <c r="D158" s="240">
        <f t="shared" si="1"/>
        <v>0</v>
      </c>
      <c r="E158" s="240">
        <f t="shared" si="1"/>
        <v>0</v>
      </c>
      <c r="F158" s="240">
        <f t="shared" si="1"/>
        <v>0</v>
      </c>
      <c r="G158" s="240">
        <f t="shared" si="1"/>
        <v>0</v>
      </c>
      <c r="H158" s="240">
        <f t="shared" si="1"/>
        <v>0</v>
      </c>
      <c r="I158" s="240">
        <f t="shared" si="1"/>
        <v>0</v>
      </c>
      <c r="J158" s="240">
        <f t="shared" si="1"/>
        <v>0</v>
      </c>
      <c r="K158" s="240">
        <f t="shared" si="1"/>
        <v>0</v>
      </c>
      <c r="L158" s="240">
        <f t="shared" si="1"/>
        <v>0</v>
      </c>
      <c r="M158" s="240">
        <f t="shared" si="1"/>
        <v>0</v>
      </c>
      <c r="N158" s="240">
        <f t="shared" si="1"/>
        <v>0</v>
      </c>
      <c r="O158" s="240">
        <f t="shared" si="1"/>
        <v>0</v>
      </c>
      <c r="P158" s="240">
        <f t="shared" si="1"/>
        <v>0</v>
      </c>
      <c r="Q158" s="240">
        <f t="shared" si="1"/>
        <v>0</v>
      </c>
    </row>
    <row r="159" spans="1:17" x14ac:dyDescent="0.25">
      <c r="A159" s="76" t="s">
        <v>82</v>
      </c>
      <c r="B159" s="239">
        <f t="shared" ref="B159:Q159" si="2">IF(B$7=0,0,B$7/B$5)</f>
        <v>0</v>
      </c>
      <c r="C159" s="239">
        <f t="shared" si="2"/>
        <v>0</v>
      </c>
      <c r="D159" s="239">
        <f t="shared" si="2"/>
        <v>0</v>
      </c>
      <c r="E159" s="239">
        <f t="shared" si="2"/>
        <v>0</v>
      </c>
      <c r="F159" s="239">
        <f t="shared" si="2"/>
        <v>0</v>
      </c>
      <c r="G159" s="239">
        <f t="shared" si="2"/>
        <v>0</v>
      </c>
      <c r="H159" s="239">
        <f t="shared" si="2"/>
        <v>0</v>
      </c>
      <c r="I159" s="239">
        <f t="shared" si="2"/>
        <v>0</v>
      </c>
      <c r="J159" s="239">
        <f t="shared" si="2"/>
        <v>0</v>
      </c>
      <c r="K159" s="239">
        <f t="shared" si="2"/>
        <v>0</v>
      </c>
      <c r="L159" s="239">
        <f t="shared" si="2"/>
        <v>0</v>
      </c>
      <c r="M159" s="239">
        <f t="shared" si="2"/>
        <v>0</v>
      </c>
      <c r="N159" s="239">
        <f t="shared" si="2"/>
        <v>0</v>
      </c>
      <c r="O159" s="239">
        <f t="shared" si="2"/>
        <v>0</v>
      </c>
      <c r="P159" s="239">
        <f t="shared" si="2"/>
        <v>0</v>
      </c>
      <c r="Q159" s="239">
        <f t="shared" si="2"/>
        <v>0</v>
      </c>
    </row>
    <row r="160" spans="1:17" x14ac:dyDescent="0.25">
      <c r="A160" s="76" t="s">
        <v>81</v>
      </c>
      <c r="B160" s="239">
        <f t="shared" ref="B160:Q160" si="3">IF(B$8=0,0,B$8/B$5)</f>
        <v>0</v>
      </c>
      <c r="C160" s="239">
        <f t="shared" si="3"/>
        <v>0</v>
      </c>
      <c r="D160" s="239">
        <f t="shared" si="3"/>
        <v>0</v>
      </c>
      <c r="E160" s="239">
        <f t="shared" si="3"/>
        <v>0</v>
      </c>
      <c r="F160" s="239">
        <f t="shared" si="3"/>
        <v>0</v>
      </c>
      <c r="G160" s="239">
        <f t="shared" si="3"/>
        <v>0</v>
      </c>
      <c r="H160" s="239">
        <f t="shared" si="3"/>
        <v>0</v>
      </c>
      <c r="I160" s="239">
        <f t="shared" si="3"/>
        <v>0</v>
      </c>
      <c r="J160" s="239">
        <f t="shared" si="3"/>
        <v>0</v>
      </c>
      <c r="K160" s="239">
        <f t="shared" si="3"/>
        <v>0</v>
      </c>
      <c r="L160" s="239">
        <f t="shared" si="3"/>
        <v>0</v>
      </c>
      <c r="M160" s="239">
        <f t="shared" si="3"/>
        <v>0</v>
      </c>
      <c r="N160" s="239">
        <f t="shared" si="3"/>
        <v>0</v>
      </c>
      <c r="O160" s="239">
        <f t="shared" si="3"/>
        <v>0</v>
      </c>
      <c r="P160" s="239">
        <f t="shared" si="3"/>
        <v>0</v>
      </c>
      <c r="Q160" s="239">
        <f t="shared" si="3"/>
        <v>0</v>
      </c>
    </row>
    <row r="161" spans="1:17" x14ac:dyDescent="0.25">
      <c r="A161" s="76" t="s">
        <v>80</v>
      </c>
      <c r="B161" s="239">
        <f t="shared" ref="B161:Q161" si="4">IF(B$9=0,0,B$9/B$5)</f>
        <v>0</v>
      </c>
      <c r="C161" s="239">
        <f t="shared" si="4"/>
        <v>0</v>
      </c>
      <c r="D161" s="239">
        <f t="shared" si="4"/>
        <v>0</v>
      </c>
      <c r="E161" s="239">
        <f t="shared" si="4"/>
        <v>0</v>
      </c>
      <c r="F161" s="239">
        <f t="shared" si="4"/>
        <v>0</v>
      </c>
      <c r="G161" s="239">
        <f t="shared" si="4"/>
        <v>0</v>
      </c>
      <c r="H161" s="239">
        <f t="shared" si="4"/>
        <v>0</v>
      </c>
      <c r="I161" s="239">
        <f t="shared" si="4"/>
        <v>0</v>
      </c>
      <c r="J161" s="239">
        <f t="shared" si="4"/>
        <v>0</v>
      </c>
      <c r="K161" s="239">
        <f t="shared" si="4"/>
        <v>0</v>
      </c>
      <c r="L161" s="239">
        <f t="shared" si="4"/>
        <v>0</v>
      </c>
      <c r="M161" s="239">
        <f t="shared" si="4"/>
        <v>0</v>
      </c>
      <c r="N161" s="239">
        <f t="shared" si="4"/>
        <v>0</v>
      </c>
      <c r="O161" s="239">
        <f t="shared" si="4"/>
        <v>0</v>
      </c>
      <c r="P161" s="239">
        <f t="shared" si="4"/>
        <v>0</v>
      </c>
      <c r="Q161" s="239">
        <f t="shared" si="4"/>
        <v>0</v>
      </c>
    </row>
    <row r="162" spans="1:17" x14ac:dyDescent="0.25">
      <c r="A162" s="129" t="s">
        <v>79</v>
      </c>
      <c r="B162" s="238">
        <f t="shared" ref="B162:Q162" si="5">IF(B$10=0,0,B$10/B$5)</f>
        <v>0</v>
      </c>
      <c r="C162" s="238">
        <f t="shared" si="5"/>
        <v>0</v>
      </c>
      <c r="D162" s="238">
        <f t="shared" si="5"/>
        <v>0</v>
      </c>
      <c r="E162" s="238">
        <f t="shared" si="5"/>
        <v>0</v>
      </c>
      <c r="F162" s="238">
        <f t="shared" si="5"/>
        <v>0</v>
      </c>
      <c r="G162" s="238">
        <f t="shared" si="5"/>
        <v>0</v>
      </c>
      <c r="H162" s="238">
        <f t="shared" si="5"/>
        <v>0</v>
      </c>
      <c r="I162" s="238">
        <f t="shared" si="5"/>
        <v>0</v>
      </c>
      <c r="J162" s="238">
        <f t="shared" si="5"/>
        <v>0</v>
      </c>
      <c r="K162" s="238">
        <f t="shared" si="5"/>
        <v>0</v>
      </c>
      <c r="L162" s="238">
        <f t="shared" si="5"/>
        <v>0</v>
      </c>
      <c r="M162" s="238">
        <f t="shared" si="5"/>
        <v>0</v>
      </c>
      <c r="N162" s="238">
        <f t="shared" si="5"/>
        <v>0</v>
      </c>
      <c r="O162" s="238">
        <f t="shared" si="5"/>
        <v>0</v>
      </c>
      <c r="P162" s="238">
        <f t="shared" si="5"/>
        <v>0</v>
      </c>
      <c r="Q162" s="238">
        <f t="shared" si="5"/>
        <v>0</v>
      </c>
    </row>
    <row r="163" spans="1:17" x14ac:dyDescent="0.25">
      <c r="A163" s="232" t="s">
        <v>185</v>
      </c>
      <c r="B163" s="241">
        <f t="shared" ref="B163:Q163" si="6">IF(B$15=0,0,B$15/B$5)</f>
        <v>0</v>
      </c>
      <c r="C163" s="241">
        <f t="shared" si="6"/>
        <v>0</v>
      </c>
      <c r="D163" s="241">
        <f t="shared" si="6"/>
        <v>0</v>
      </c>
      <c r="E163" s="241">
        <f t="shared" si="6"/>
        <v>0</v>
      </c>
      <c r="F163" s="241">
        <f t="shared" si="6"/>
        <v>0</v>
      </c>
      <c r="G163" s="241">
        <f t="shared" si="6"/>
        <v>0</v>
      </c>
      <c r="H163" s="241">
        <f t="shared" si="6"/>
        <v>0</v>
      </c>
      <c r="I163" s="241">
        <f t="shared" si="6"/>
        <v>0</v>
      </c>
      <c r="J163" s="241">
        <f t="shared" si="6"/>
        <v>0</v>
      </c>
      <c r="K163" s="241">
        <f t="shared" si="6"/>
        <v>0</v>
      </c>
      <c r="L163" s="241">
        <f t="shared" si="6"/>
        <v>0</v>
      </c>
      <c r="M163" s="241">
        <f t="shared" si="6"/>
        <v>0</v>
      </c>
      <c r="N163" s="241">
        <f t="shared" si="6"/>
        <v>0</v>
      </c>
      <c r="O163" s="241">
        <f t="shared" si="6"/>
        <v>0</v>
      </c>
      <c r="P163" s="241">
        <f t="shared" si="6"/>
        <v>0</v>
      </c>
      <c r="Q163" s="241">
        <f t="shared" si="6"/>
        <v>0</v>
      </c>
    </row>
    <row r="164" spans="1:17" x14ac:dyDescent="0.25">
      <c r="A164" s="127" t="s">
        <v>184</v>
      </c>
      <c r="B164" s="237">
        <f t="shared" ref="B164:Q164" si="7">IF(B$24=0,0,B$24/B$5)</f>
        <v>0</v>
      </c>
      <c r="C164" s="237">
        <f t="shared" si="7"/>
        <v>0</v>
      </c>
      <c r="D164" s="237">
        <f t="shared" si="7"/>
        <v>0</v>
      </c>
      <c r="E164" s="237">
        <f t="shared" si="7"/>
        <v>0</v>
      </c>
      <c r="F164" s="237">
        <f t="shared" si="7"/>
        <v>0</v>
      </c>
      <c r="G164" s="237">
        <f t="shared" si="7"/>
        <v>0</v>
      </c>
      <c r="H164" s="237">
        <f t="shared" si="7"/>
        <v>0</v>
      </c>
      <c r="I164" s="237">
        <f t="shared" si="7"/>
        <v>0</v>
      </c>
      <c r="J164" s="237">
        <f t="shared" si="7"/>
        <v>0</v>
      </c>
      <c r="K164" s="237">
        <f t="shared" si="7"/>
        <v>0</v>
      </c>
      <c r="L164" s="237">
        <f t="shared" si="7"/>
        <v>0</v>
      </c>
      <c r="M164" s="237">
        <f t="shared" si="7"/>
        <v>0</v>
      </c>
      <c r="N164" s="237">
        <f t="shared" si="7"/>
        <v>0</v>
      </c>
      <c r="O164" s="237">
        <f t="shared" si="7"/>
        <v>0</v>
      </c>
      <c r="P164" s="237">
        <f t="shared" si="7"/>
        <v>0</v>
      </c>
      <c r="Q164" s="237">
        <f t="shared" si="7"/>
        <v>0</v>
      </c>
    </row>
    <row r="165" spans="1:17" x14ac:dyDescent="0.25">
      <c r="A165" s="127" t="s">
        <v>181</v>
      </c>
      <c r="B165" s="237">
        <f t="shared" ref="B165:Q165" si="8">IF(B$35=0,0,B$35/B$5)</f>
        <v>0</v>
      </c>
      <c r="C165" s="237">
        <f t="shared" si="8"/>
        <v>0</v>
      </c>
      <c r="D165" s="237">
        <f t="shared" si="8"/>
        <v>0</v>
      </c>
      <c r="E165" s="237">
        <f t="shared" si="8"/>
        <v>0</v>
      </c>
      <c r="F165" s="237">
        <f t="shared" si="8"/>
        <v>0</v>
      </c>
      <c r="G165" s="237">
        <f t="shared" si="8"/>
        <v>0</v>
      </c>
      <c r="H165" s="237">
        <f t="shared" si="8"/>
        <v>0</v>
      </c>
      <c r="I165" s="237">
        <f t="shared" si="8"/>
        <v>0</v>
      </c>
      <c r="J165" s="237">
        <f t="shared" si="8"/>
        <v>0</v>
      </c>
      <c r="K165" s="237">
        <f t="shared" si="8"/>
        <v>0</v>
      </c>
      <c r="L165" s="237">
        <f t="shared" si="8"/>
        <v>0</v>
      </c>
      <c r="M165" s="237">
        <f t="shared" si="8"/>
        <v>0</v>
      </c>
      <c r="N165" s="237">
        <f t="shared" si="8"/>
        <v>0</v>
      </c>
      <c r="O165" s="237">
        <f t="shared" si="8"/>
        <v>0</v>
      </c>
      <c r="P165" s="237">
        <f t="shared" si="8"/>
        <v>0</v>
      </c>
      <c r="Q165" s="237">
        <f t="shared" si="8"/>
        <v>0</v>
      </c>
    </row>
    <row r="166" spans="1:17" x14ac:dyDescent="0.25">
      <c r="A166" s="142" t="s">
        <v>190</v>
      </c>
      <c r="B166" s="235">
        <f t="shared" ref="B166:Q166" si="9">IF(B$36=0,0,B$36/B$5)</f>
        <v>0</v>
      </c>
      <c r="C166" s="235">
        <f t="shared" si="9"/>
        <v>0</v>
      </c>
      <c r="D166" s="235">
        <f t="shared" si="9"/>
        <v>0</v>
      </c>
      <c r="E166" s="235">
        <f t="shared" si="9"/>
        <v>0</v>
      </c>
      <c r="F166" s="235">
        <f t="shared" si="9"/>
        <v>0</v>
      </c>
      <c r="G166" s="235">
        <f t="shared" si="9"/>
        <v>0</v>
      </c>
      <c r="H166" s="235">
        <f t="shared" si="9"/>
        <v>0</v>
      </c>
      <c r="I166" s="235">
        <f t="shared" si="9"/>
        <v>0</v>
      </c>
      <c r="J166" s="235">
        <f t="shared" si="9"/>
        <v>0</v>
      </c>
      <c r="K166" s="235">
        <f t="shared" si="9"/>
        <v>0</v>
      </c>
      <c r="L166" s="235">
        <f t="shared" si="9"/>
        <v>0</v>
      </c>
      <c r="M166" s="235">
        <f t="shared" si="9"/>
        <v>0</v>
      </c>
      <c r="N166" s="235">
        <f t="shared" si="9"/>
        <v>0</v>
      </c>
      <c r="O166" s="235">
        <f t="shared" si="9"/>
        <v>0</v>
      </c>
      <c r="P166" s="235">
        <f t="shared" si="9"/>
        <v>0</v>
      </c>
      <c r="Q166" s="235">
        <f t="shared" si="9"/>
        <v>0</v>
      </c>
    </row>
    <row r="167" spans="1:17" x14ac:dyDescent="0.25">
      <c r="A167" s="142" t="s">
        <v>189</v>
      </c>
      <c r="B167" s="235">
        <f t="shared" ref="B167:Q167" si="10">IF(B$42=0,0,B$42/B$5)</f>
        <v>0</v>
      </c>
      <c r="C167" s="235">
        <f t="shared" si="10"/>
        <v>0</v>
      </c>
      <c r="D167" s="235">
        <f t="shared" si="10"/>
        <v>0</v>
      </c>
      <c r="E167" s="235">
        <f t="shared" si="10"/>
        <v>0</v>
      </c>
      <c r="F167" s="235">
        <f t="shared" si="10"/>
        <v>0</v>
      </c>
      <c r="G167" s="235">
        <f t="shared" si="10"/>
        <v>0</v>
      </c>
      <c r="H167" s="235">
        <f t="shared" si="10"/>
        <v>0</v>
      </c>
      <c r="I167" s="235">
        <f t="shared" si="10"/>
        <v>0</v>
      </c>
      <c r="J167" s="235">
        <f t="shared" si="10"/>
        <v>0</v>
      </c>
      <c r="K167" s="235">
        <f t="shared" si="10"/>
        <v>0</v>
      </c>
      <c r="L167" s="235">
        <f t="shared" si="10"/>
        <v>0</v>
      </c>
      <c r="M167" s="235">
        <f t="shared" si="10"/>
        <v>0</v>
      </c>
      <c r="N167" s="235">
        <f t="shared" si="10"/>
        <v>0</v>
      </c>
      <c r="O167" s="235">
        <f t="shared" si="10"/>
        <v>0</v>
      </c>
      <c r="P167" s="235">
        <f t="shared" si="10"/>
        <v>0</v>
      </c>
      <c r="Q167" s="235">
        <f t="shared" si="10"/>
        <v>0</v>
      </c>
    </row>
    <row r="168" spans="1:17" x14ac:dyDescent="0.25">
      <c r="A168" s="127" t="s">
        <v>180</v>
      </c>
      <c r="B168" s="236">
        <f t="shared" ref="B168:Q168" si="11">IF(B$43=0,0,B$43/B$5)</f>
        <v>0</v>
      </c>
      <c r="C168" s="236">
        <f t="shared" si="11"/>
        <v>0</v>
      </c>
      <c r="D168" s="236">
        <f t="shared" si="11"/>
        <v>0</v>
      </c>
      <c r="E168" s="236">
        <f t="shared" si="11"/>
        <v>0</v>
      </c>
      <c r="F168" s="236">
        <f t="shared" si="11"/>
        <v>0</v>
      </c>
      <c r="G168" s="236">
        <f t="shared" si="11"/>
        <v>0</v>
      </c>
      <c r="H168" s="236">
        <f t="shared" si="11"/>
        <v>0</v>
      </c>
      <c r="I168" s="236">
        <f t="shared" si="11"/>
        <v>0</v>
      </c>
      <c r="J168" s="236">
        <f t="shared" si="11"/>
        <v>0</v>
      </c>
      <c r="K168" s="236">
        <f t="shared" si="11"/>
        <v>0</v>
      </c>
      <c r="L168" s="236">
        <f t="shared" si="11"/>
        <v>0</v>
      </c>
      <c r="M168" s="236">
        <f t="shared" si="11"/>
        <v>0</v>
      </c>
      <c r="N168" s="236">
        <f t="shared" si="11"/>
        <v>0</v>
      </c>
      <c r="O168" s="236">
        <f t="shared" si="11"/>
        <v>0</v>
      </c>
      <c r="P168" s="236">
        <f t="shared" si="11"/>
        <v>0</v>
      </c>
      <c r="Q168" s="236">
        <f t="shared" si="11"/>
        <v>0</v>
      </c>
    </row>
    <row r="169" spans="1:17" x14ac:dyDescent="0.25">
      <c r="A169" s="142" t="s">
        <v>188</v>
      </c>
      <c r="B169" s="235">
        <f t="shared" ref="B169:Q169" si="12">IF(B$44=0,0,B$44/B$5)</f>
        <v>0</v>
      </c>
      <c r="C169" s="235">
        <f t="shared" si="12"/>
        <v>0</v>
      </c>
      <c r="D169" s="235">
        <f t="shared" si="12"/>
        <v>0</v>
      </c>
      <c r="E169" s="235">
        <f t="shared" si="12"/>
        <v>0</v>
      </c>
      <c r="F169" s="235">
        <f t="shared" si="12"/>
        <v>0</v>
      </c>
      <c r="G169" s="235">
        <f t="shared" si="12"/>
        <v>0</v>
      </c>
      <c r="H169" s="235">
        <f t="shared" si="12"/>
        <v>0</v>
      </c>
      <c r="I169" s="235">
        <f t="shared" si="12"/>
        <v>0</v>
      </c>
      <c r="J169" s="235">
        <f t="shared" si="12"/>
        <v>0</v>
      </c>
      <c r="K169" s="235">
        <f t="shared" si="12"/>
        <v>0</v>
      </c>
      <c r="L169" s="235">
        <f t="shared" si="12"/>
        <v>0</v>
      </c>
      <c r="M169" s="235">
        <f t="shared" si="12"/>
        <v>0</v>
      </c>
      <c r="N169" s="235">
        <f t="shared" si="12"/>
        <v>0</v>
      </c>
      <c r="O169" s="235">
        <f t="shared" si="12"/>
        <v>0</v>
      </c>
      <c r="P169" s="235">
        <f t="shared" si="12"/>
        <v>0</v>
      </c>
      <c r="Q169" s="235">
        <f t="shared" si="12"/>
        <v>0</v>
      </c>
    </row>
    <row r="170" spans="1:17" x14ac:dyDescent="0.25">
      <c r="A170" s="142" t="s">
        <v>187</v>
      </c>
      <c r="B170" s="235">
        <f t="shared" ref="B170:Q170" si="13">IF(B$45=0,0,B$45/B$5)</f>
        <v>0</v>
      </c>
      <c r="C170" s="235">
        <f t="shared" si="13"/>
        <v>0</v>
      </c>
      <c r="D170" s="235">
        <f t="shared" si="13"/>
        <v>0</v>
      </c>
      <c r="E170" s="235">
        <f t="shared" si="13"/>
        <v>0</v>
      </c>
      <c r="F170" s="235">
        <f t="shared" si="13"/>
        <v>0</v>
      </c>
      <c r="G170" s="235">
        <f t="shared" si="13"/>
        <v>0</v>
      </c>
      <c r="H170" s="235">
        <f t="shared" si="13"/>
        <v>0</v>
      </c>
      <c r="I170" s="235">
        <f t="shared" si="13"/>
        <v>0</v>
      </c>
      <c r="J170" s="235">
        <f t="shared" si="13"/>
        <v>0</v>
      </c>
      <c r="K170" s="235">
        <f t="shared" si="13"/>
        <v>0</v>
      </c>
      <c r="L170" s="235">
        <f t="shared" si="13"/>
        <v>0</v>
      </c>
      <c r="M170" s="235">
        <f t="shared" si="13"/>
        <v>0</v>
      </c>
      <c r="N170" s="235">
        <f t="shared" si="13"/>
        <v>0</v>
      </c>
      <c r="O170" s="235">
        <f t="shared" si="13"/>
        <v>0</v>
      </c>
      <c r="P170" s="235">
        <f t="shared" si="13"/>
        <v>0</v>
      </c>
      <c r="Q170" s="235">
        <f t="shared" si="13"/>
        <v>0</v>
      </c>
    </row>
    <row r="171" spans="1:17" x14ac:dyDescent="0.25">
      <c r="A171" s="142" t="s">
        <v>186</v>
      </c>
      <c r="B171" s="235">
        <f t="shared" ref="B171:Q171" si="14">IF(B$56=0,0,B$56/B$5)</f>
        <v>0</v>
      </c>
      <c r="C171" s="235">
        <f t="shared" si="14"/>
        <v>0</v>
      </c>
      <c r="D171" s="235">
        <f t="shared" si="14"/>
        <v>0</v>
      </c>
      <c r="E171" s="235">
        <f t="shared" si="14"/>
        <v>0</v>
      </c>
      <c r="F171" s="235">
        <f t="shared" si="14"/>
        <v>0</v>
      </c>
      <c r="G171" s="235">
        <f t="shared" si="14"/>
        <v>0</v>
      </c>
      <c r="H171" s="235">
        <f t="shared" si="14"/>
        <v>0</v>
      </c>
      <c r="I171" s="235">
        <f t="shared" si="14"/>
        <v>0</v>
      </c>
      <c r="J171" s="235">
        <f t="shared" si="14"/>
        <v>0</v>
      </c>
      <c r="K171" s="235">
        <f t="shared" si="14"/>
        <v>0</v>
      </c>
      <c r="L171" s="235">
        <f t="shared" si="14"/>
        <v>0</v>
      </c>
      <c r="M171" s="235">
        <f t="shared" si="14"/>
        <v>0</v>
      </c>
      <c r="N171" s="235">
        <f t="shared" si="14"/>
        <v>0</v>
      </c>
      <c r="O171" s="235">
        <f t="shared" si="14"/>
        <v>0</v>
      </c>
      <c r="P171" s="235">
        <f t="shared" si="14"/>
        <v>0</v>
      </c>
      <c r="Q171" s="235">
        <f t="shared" si="14"/>
        <v>0</v>
      </c>
    </row>
    <row r="172" spans="1:17" x14ac:dyDescent="0.25">
      <c r="A172" s="127" t="s">
        <v>179</v>
      </c>
      <c r="B172" s="236">
        <f t="shared" ref="B172:Q172" si="15">IF(B$57=0,0,B$57/B$5)</f>
        <v>0</v>
      </c>
      <c r="C172" s="236">
        <f t="shared" si="15"/>
        <v>0</v>
      </c>
      <c r="D172" s="236">
        <f t="shared" si="15"/>
        <v>0</v>
      </c>
      <c r="E172" s="236">
        <f t="shared" si="15"/>
        <v>0</v>
      </c>
      <c r="F172" s="236">
        <f t="shared" si="15"/>
        <v>0</v>
      </c>
      <c r="G172" s="236">
        <f t="shared" si="15"/>
        <v>0</v>
      </c>
      <c r="H172" s="236">
        <f t="shared" si="15"/>
        <v>0</v>
      </c>
      <c r="I172" s="236">
        <f t="shared" si="15"/>
        <v>0</v>
      </c>
      <c r="J172" s="236">
        <f t="shared" si="15"/>
        <v>0</v>
      </c>
      <c r="K172" s="236">
        <f t="shared" si="15"/>
        <v>0</v>
      </c>
      <c r="L172" s="236">
        <f t="shared" si="15"/>
        <v>0</v>
      </c>
      <c r="M172" s="236">
        <f t="shared" si="15"/>
        <v>0</v>
      </c>
      <c r="N172" s="236">
        <f t="shared" si="15"/>
        <v>0</v>
      </c>
      <c r="O172" s="236">
        <f t="shared" si="15"/>
        <v>0</v>
      </c>
      <c r="P172" s="236">
        <f t="shared" si="15"/>
        <v>0</v>
      </c>
      <c r="Q172" s="236">
        <f t="shared" si="15"/>
        <v>0</v>
      </c>
    </row>
    <row r="173" spans="1:17" x14ac:dyDescent="0.25">
      <c r="A173" s="177" t="s">
        <v>98</v>
      </c>
      <c r="B173" s="209">
        <f t="shared" ref="B173:Q173" si="16">IF(B$58=0,0,B$58/B$5)</f>
        <v>0</v>
      </c>
      <c r="C173" s="209">
        <f t="shared" si="16"/>
        <v>0</v>
      </c>
      <c r="D173" s="209">
        <f t="shared" si="16"/>
        <v>0</v>
      </c>
      <c r="E173" s="209">
        <f t="shared" si="16"/>
        <v>0</v>
      </c>
      <c r="F173" s="209">
        <f t="shared" si="16"/>
        <v>0</v>
      </c>
      <c r="G173" s="209">
        <f t="shared" si="16"/>
        <v>0</v>
      </c>
      <c r="H173" s="209">
        <f t="shared" si="16"/>
        <v>0</v>
      </c>
      <c r="I173" s="209">
        <f t="shared" si="16"/>
        <v>0</v>
      </c>
      <c r="J173" s="209">
        <f t="shared" si="16"/>
        <v>0</v>
      </c>
      <c r="K173" s="209">
        <f t="shared" si="16"/>
        <v>0</v>
      </c>
      <c r="L173" s="209">
        <f t="shared" si="16"/>
        <v>0</v>
      </c>
      <c r="M173" s="209">
        <f t="shared" si="16"/>
        <v>0</v>
      </c>
      <c r="N173" s="209">
        <f t="shared" si="16"/>
        <v>0</v>
      </c>
      <c r="O173" s="209">
        <f t="shared" si="16"/>
        <v>0</v>
      </c>
      <c r="P173" s="209">
        <f t="shared" si="16"/>
        <v>0</v>
      </c>
      <c r="Q173" s="209">
        <f t="shared" si="16"/>
        <v>0</v>
      </c>
    </row>
    <row r="174" spans="1:17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x14ac:dyDescent="0.25">
      <c r="A175" s="78" t="s">
        <v>40</v>
      </c>
      <c r="B175" s="77">
        <f t="shared" ref="B175:Q175" si="17">SUM(B$176:B$180,B$182:B$183,B$185:B$186,B$188:B$191,B192)</f>
        <v>0</v>
      </c>
      <c r="C175" s="77">
        <f t="shared" si="17"/>
        <v>0</v>
      </c>
      <c r="D175" s="77">
        <f t="shared" si="17"/>
        <v>0</v>
      </c>
      <c r="E175" s="77">
        <f t="shared" si="17"/>
        <v>0</v>
      </c>
      <c r="F175" s="77">
        <f t="shared" si="17"/>
        <v>0</v>
      </c>
      <c r="G175" s="77">
        <f t="shared" si="17"/>
        <v>0</v>
      </c>
      <c r="H175" s="77">
        <f t="shared" si="17"/>
        <v>0</v>
      </c>
      <c r="I175" s="77">
        <f t="shared" si="17"/>
        <v>0</v>
      </c>
      <c r="J175" s="77">
        <f t="shared" si="17"/>
        <v>0</v>
      </c>
      <c r="K175" s="77">
        <f t="shared" si="17"/>
        <v>0</v>
      </c>
      <c r="L175" s="77">
        <f t="shared" si="17"/>
        <v>0</v>
      </c>
      <c r="M175" s="77">
        <f t="shared" si="17"/>
        <v>0</v>
      </c>
      <c r="N175" s="77">
        <f t="shared" si="17"/>
        <v>0.99999999999999989</v>
      </c>
      <c r="O175" s="77">
        <f t="shared" si="17"/>
        <v>0</v>
      </c>
      <c r="P175" s="77">
        <f t="shared" si="17"/>
        <v>0.99999999999999989</v>
      </c>
      <c r="Q175" s="77">
        <f t="shared" si="17"/>
        <v>1</v>
      </c>
    </row>
    <row r="176" spans="1:17" x14ac:dyDescent="0.25">
      <c r="A176" s="132" t="s">
        <v>83</v>
      </c>
      <c r="B176" s="240">
        <f t="shared" ref="B176:Q176" si="18">IF(B$61=0,0,B$61/B$60)</f>
        <v>0</v>
      </c>
      <c r="C176" s="240">
        <f t="shared" si="18"/>
        <v>0</v>
      </c>
      <c r="D176" s="240">
        <f t="shared" si="18"/>
        <v>0</v>
      </c>
      <c r="E176" s="240">
        <f t="shared" si="18"/>
        <v>0</v>
      </c>
      <c r="F176" s="240">
        <f t="shared" si="18"/>
        <v>0</v>
      </c>
      <c r="G176" s="240">
        <f t="shared" si="18"/>
        <v>0</v>
      </c>
      <c r="H176" s="240">
        <f t="shared" si="18"/>
        <v>0</v>
      </c>
      <c r="I176" s="240">
        <f t="shared" si="18"/>
        <v>0</v>
      </c>
      <c r="J176" s="240">
        <f t="shared" si="18"/>
        <v>0</v>
      </c>
      <c r="K176" s="240">
        <f t="shared" si="18"/>
        <v>0</v>
      </c>
      <c r="L176" s="240">
        <f t="shared" si="18"/>
        <v>0</v>
      </c>
      <c r="M176" s="240">
        <f t="shared" si="18"/>
        <v>0</v>
      </c>
      <c r="N176" s="240">
        <f t="shared" si="18"/>
        <v>0</v>
      </c>
      <c r="O176" s="240">
        <f t="shared" si="18"/>
        <v>0</v>
      </c>
      <c r="P176" s="240">
        <f t="shared" si="18"/>
        <v>0</v>
      </c>
      <c r="Q176" s="240">
        <f t="shared" si="18"/>
        <v>0</v>
      </c>
    </row>
    <row r="177" spans="1:17" x14ac:dyDescent="0.25">
      <c r="A177" s="76" t="s">
        <v>82</v>
      </c>
      <c r="B177" s="239">
        <f t="shared" ref="B177:Q177" si="19">IF(B$62=0,0,B$62/B$60)</f>
        <v>0</v>
      </c>
      <c r="C177" s="239">
        <f t="shared" si="19"/>
        <v>0</v>
      </c>
      <c r="D177" s="239">
        <f t="shared" si="19"/>
        <v>0</v>
      </c>
      <c r="E177" s="239">
        <f t="shared" si="19"/>
        <v>0</v>
      </c>
      <c r="F177" s="239">
        <f t="shared" si="19"/>
        <v>0</v>
      </c>
      <c r="G177" s="239">
        <f t="shared" si="19"/>
        <v>0</v>
      </c>
      <c r="H177" s="239">
        <f t="shared" si="19"/>
        <v>0</v>
      </c>
      <c r="I177" s="239">
        <f t="shared" si="19"/>
        <v>0</v>
      </c>
      <c r="J177" s="239">
        <f t="shared" si="19"/>
        <v>0</v>
      </c>
      <c r="K177" s="239">
        <f t="shared" si="19"/>
        <v>0</v>
      </c>
      <c r="L177" s="239">
        <f t="shared" si="19"/>
        <v>0</v>
      </c>
      <c r="M177" s="239">
        <f t="shared" si="19"/>
        <v>0</v>
      </c>
      <c r="N177" s="239">
        <f t="shared" si="19"/>
        <v>0</v>
      </c>
      <c r="O177" s="239">
        <f t="shared" si="19"/>
        <v>0</v>
      </c>
      <c r="P177" s="239">
        <f t="shared" si="19"/>
        <v>0</v>
      </c>
      <c r="Q177" s="239">
        <f t="shared" si="19"/>
        <v>0</v>
      </c>
    </row>
    <row r="178" spans="1:17" x14ac:dyDescent="0.25">
      <c r="A178" s="76" t="s">
        <v>81</v>
      </c>
      <c r="B178" s="239">
        <f t="shared" ref="B178:Q178" si="20">IF(B$63=0,0,B$63/B$60)</f>
        <v>0</v>
      </c>
      <c r="C178" s="239">
        <f t="shared" si="20"/>
        <v>0</v>
      </c>
      <c r="D178" s="239">
        <f t="shared" si="20"/>
        <v>0</v>
      </c>
      <c r="E178" s="239">
        <f t="shared" si="20"/>
        <v>0</v>
      </c>
      <c r="F178" s="239">
        <f t="shared" si="20"/>
        <v>0</v>
      </c>
      <c r="G178" s="239">
        <f t="shared" si="20"/>
        <v>0</v>
      </c>
      <c r="H178" s="239">
        <f t="shared" si="20"/>
        <v>0</v>
      </c>
      <c r="I178" s="239">
        <f t="shared" si="20"/>
        <v>0</v>
      </c>
      <c r="J178" s="239">
        <f t="shared" si="20"/>
        <v>0</v>
      </c>
      <c r="K178" s="239">
        <f t="shared" si="20"/>
        <v>0</v>
      </c>
      <c r="L178" s="239">
        <f t="shared" si="20"/>
        <v>0</v>
      </c>
      <c r="M178" s="239">
        <f t="shared" si="20"/>
        <v>0</v>
      </c>
      <c r="N178" s="239">
        <f t="shared" si="20"/>
        <v>0</v>
      </c>
      <c r="O178" s="239">
        <f t="shared" si="20"/>
        <v>0</v>
      </c>
      <c r="P178" s="239">
        <f t="shared" si="20"/>
        <v>0</v>
      </c>
      <c r="Q178" s="239">
        <f t="shared" si="20"/>
        <v>0</v>
      </c>
    </row>
    <row r="179" spans="1:17" x14ac:dyDescent="0.25">
      <c r="A179" s="76" t="s">
        <v>80</v>
      </c>
      <c r="B179" s="239">
        <f t="shared" ref="B179:Q179" si="21">IF(B$64=0,0,B$64/B$60)</f>
        <v>0</v>
      </c>
      <c r="C179" s="239">
        <f t="shared" si="21"/>
        <v>0</v>
      </c>
      <c r="D179" s="239">
        <f t="shared" si="21"/>
        <v>0</v>
      </c>
      <c r="E179" s="239">
        <f t="shared" si="21"/>
        <v>0</v>
      </c>
      <c r="F179" s="239">
        <f t="shared" si="21"/>
        <v>0</v>
      </c>
      <c r="G179" s="239">
        <f t="shared" si="21"/>
        <v>0</v>
      </c>
      <c r="H179" s="239">
        <f t="shared" si="21"/>
        <v>0</v>
      </c>
      <c r="I179" s="239">
        <f t="shared" si="21"/>
        <v>0</v>
      </c>
      <c r="J179" s="239">
        <f t="shared" si="21"/>
        <v>0</v>
      </c>
      <c r="K179" s="239">
        <f t="shared" si="21"/>
        <v>0</v>
      </c>
      <c r="L179" s="239">
        <f t="shared" si="21"/>
        <v>0</v>
      </c>
      <c r="M179" s="239">
        <f t="shared" si="21"/>
        <v>0</v>
      </c>
      <c r="N179" s="239">
        <f t="shared" si="21"/>
        <v>0</v>
      </c>
      <c r="O179" s="239">
        <f t="shared" si="21"/>
        <v>0</v>
      </c>
      <c r="P179" s="239">
        <f t="shared" si="21"/>
        <v>0</v>
      </c>
      <c r="Q179" s="239">
        <f t="shared" si="21"/>
        <v>0</v>
      </c>
    </row>
    <row r="180" spans="1:17" x14ac:dyDescent="0.25">
      <c r="A180" s="129" t="s">
        <v>79</v>
      </c>
      <c r="B180" s="238">
        <f t="shared" ref="B180:Q180" si="22">IF(B$65=0,0,B$65/B$60)</f>
        <v>0</v>
      </c>
      <c r="C180" s="238">
        <f t="shared" si="22"/>
        <v>0</v>
      </c>
      <c r="D180" s="238">
        <f t="shared" si="22"/>
        <v>0</v>
      </c>
      <c r="E180" s="238">
        <f t="shared" si="22"/>
        <v>0</v>
      </c>
      <c r="F180" s="238">
        <f t="shared" si="22"/>
        <v>0</v>
      </c>
      <c r="G180" s="238">
        <f t="shared" si="22"/>
        <v>0</v>
      </c>
      <c r="H180" s="238">
        <f t="shared" si="22"/>
        <v>0</v>
      </c>
      <c r="I180" s="238">
        <f t="shared" si="22"/>
        <v>0</v>
      </c>
      <c r="J180" s="238">
        <f t="shared" si="22"/>
        <v>0</v>
      </c>
      <c r="K180" s="238">
        <f t="shared" si="22"/>
        <v>0</v>
      </c>
      <c r="L180" s="238">
        <f t="shared" si="22"/>
        <v>0</v>
      </c>
      <c r="M180" s="238">
        <f t="shared" si="22"/>
        <v>0</v>
      </c>
      <c r="N180" s="238">
        <f t="shared" si="22"/>
        <v>3.8202558451855793E-2</v>
      </c>
      <c r="O180" s="238">
        <f t="shared" si="22"/>
        <v>0</v>
      </c>
      <c r="P180" s="238">
        <f t="shared" si="22"/>
        <v>4.4021652295029662E-2</v>
      </c>
      <c r="Q180" s="238">
        <f t="shared" si="22"/>
        <v>2.6818738672902104E-2</v>
      </c>
    </row>
    <row r="181" spans="1:17" x14ac:dyDescent="0.25">
      <c r="A181" s="127" t="s">
        <v>183</v>
      </c>
      <c r="B181" s="237">
        <f t="shared" ref="B181:Q181" si="23">IF(B$70=0,0,B$70/B$60)</f>
        <v>0</v>
      </c>
      <c r="C181" s="237">
        <f t="shared" si="23"/>
        <v>0</v>
      </c>
      <c r="D181" s="237">
        <f t="shared" si="23"/>
        <v>0</v>
      </c>
      <c r="E181" s="237">
        <f t="shared" si="23"/>
        <v>0</v>
      </c>
      <c r="F181" s="237">
        <f t="shared" si="23"/>
        <v>0</v>
      </c>
      <c r="G181" s="237">
        <f t="shared" si="23"/>
        <v>0</v>
      </c>
      <c r="H181" s="237">
        <f t="shared" si="23"/>
        <v>0</v>
      </c>
      <c r="I181" s="237">
        <f t="shared" si="23"/>
        <v>0</v>
      </c>
      <c r="J181" s="237">
        <f t="shared" si="23"/>
        <v>0</v>
      </c>
      <c r="K181" s="237">
        <f t="shared" si="23"/>
        <v>0</v>
      </c>
      <c r="L181" s="237">
        <f t="shared" si="23"/>
        <v>0</v>
      </c>
      <c r="M181" s="237">
        <f t="shared" si="23"/>
        <v>0</v>
      </c>
      <c r="N181" s="237">
        <f t="shared" si="23"/>
        <v>0.12270265820146119</v>
      </c>
      <c r="O181" s="237">
        <f t="shared" si="23"/>
        <v>0</v>
      </c>
      <c r="P181" s="237">
        <f t="shared" si="23"/>
        <v>0.14139298449939805</v>
      </c>
      <c r="Q181" s="237">
        <f t="shared" si="23"/>
        <v>8.9975159156492179E-2</v>
      </c>
    </row>
    <row r="182" spans="1:17" x14ac:dyDescent="0.25">
      <c r="A182" s="142" t="s">
        <v>192</v>
      </c>
      <c r="B182" s="235">
        <f t="shared" ref="B182:Q182" si="24">IF(B$71=0,0,B$71/B$60)</f>
        <v>0</v>
      </c>
      <c r="C182" s="235">
        <f t="shared" si="24"/>
        <v>0</v>
      </c>
      <c r="D182" s="235">
        <f t="shared" si="24"/>
        <v>0</v>
      </c>
      <c r="E182" s="235">
        <f t="shared" si="24"/>
        <v>0</v>
      </c>
      <c r="F182" s="235">
        <f t="shared" si="24"/>
        <v>0</v>
      </c>
      <c r="G182" s="235">
        <f t="shared" si="24"/>
        <v>0</v>
      </c>
      <c r="H182" s="235">
        <f t="shared" si="24"/>
        <v>0</v>
      </c>
      <c r="I182" s="235">
        <f t="shared" si="24"/>
        <v>0</v>
      </c>
      <c r="J182" s="235">
        <f t="shared" si="24"/>
        <v>0</v>
      </c>
      <c r="K182" s="235">
        <f t="shared" si="24"/>
        <v>0</v>
      </c>
      <c r="L182" s="235">
        <f t="shared" si="24"/>
        <v>0</v>
      </c>
      <c r="M182" s="235">
        <f t="shared" si="24"/>
        <v>0</v>
      </c>
      <c r="N182" s="235">
        <f t="shared" si="24"/>
        <v>0.12270265820146119</v>
      </c>
      <c r="O182" s="235">
        <f t="shared" si="24"/>
        <v>0</v>
      </c>
      <c r="P182" s="235">
        <f t="shared" si="24"/>
        <v>0.14139298449939805</v>
      </c>
      <c r="Q182" s="235">
        <f t="shared" si="24"/>
        <v>8.9975159156492179E-2</v>
      </c>
    </row>
    <row r="183" spans="1:17" x14ac:dyDescent="0.25">
      <c r="A183" s="142" t="s">
        <v>191</v>
      </c>
      <c r="B183" s="235">
        <f t="shared" ref="B183:Q183" si="25">IF(B$82=0,0,B$82/B$60)</f>
        <v>0</v>
      </c>
      <c r="C183" s="235">
        <f t="shared" si="25"/>
        <v>0</v>
      </c>
      <c r="D183" s="235">
        <f t="shared" si="25"/>
        <v>0</v>
      </c>
      <c r="E183" s="235">
        <f t="shared" si="25"/>
        <v>0</v>
      </c>
      <c r="F183" s="235">
        <f t="shared" si="25"/>
        <v>0</v>
      </c>
      <c r="G183" s="235">
        <f t="shared" si="25"/>
        <v>0</v>
      </c>
      <c r="H183" s="235">
        <f t="shared" si="25"/>
        <v>0</v>
      </c>
      <c r="I183" s="235">
        <f t="shared" si="25"/>
        <v>0</v>
      </c>
      <c r="J183" s="235">
        <f t="shared" si="25"/>
        <v>0</v>
      </c>
      <c r="K183" s="235">
        <f t="shared" si="25"/>
        <v>0</v>
      </c>
      <c r="L183" s="235">
        <f t="shared" si="25"/>
        <v>0</v>
      </c>
      <c r="M183" s="235">
        <f t="shared" si="25"/>
        <v>0</v>
      </c>
      <c r="N183" s="235">
        <f t="shared" si="25"/>
        <v>0</v>
      </c>
      <c r="O183" s="235">
        <f t="shared" si="25"/>
        <v>0</v>
      </c>
      <c r="P183" s="235">
        <f t="shared" si="25"/>
        <v>0</v>
      </c>
      <c r="Q183" s="235">
        <f t="shared" si="25"/>
        <v>0</v>
      </c>
    </row>
    <row r="184" spans="1:17" x14ac:dyDescent="0.25">
      <c r="A184" s="127" t="s">
        <v>181</v>
      </c>
      <c r="B184" s="237">
        <f t="shared" ref="B184:Q184" si="26">IF(B$83=0,0,B$83/B$60)</f>
        <v>0</v>
      </c>
      <c r="C184" s="237">
        <f t="shared" si="26"/>
        <v>0</v>
      </c>
      <c r="D184" s="237">
        <f t="shared" si="26"/>
        <v>0</v>
      </c>
      <c r="E184" s="237">
        <f t="shared" si="26"/>
        <v>0</v>
      </c>
      <c r="F184" s="237">
        <f t="shared" si="26"/>
        <v>0</v>
      </c>
      <c r="G184" s="237">
        <f t="shared" si="26"/>
        <v>0</v>
      </c>
      <c r="H184" s="237">
        <f t="shared" si="26"/>
        <v>0</v>
      </c>
      <c r="I184" s="237">
        <f t="shared" si="26"/>
        <v>0</v>
      </c>
      <c r="J184" s="237">
        <f t="shared" si="26"/>
        <v>0</v>
      </c>
      <c r="K184" s="237">
        <f t="shared" si="26"/>
        <v>0</v>
      </c>
      <c r="L184" s="237">
        <f t="shared" si="26"/>
        <v>0</v>
      </c>
      <c r="M184" s="237">
        <f t="shared" si="26"/>
        <v>0</v>
      </c>
      <c r="N184" s="237">
        <f t="shared" si="26"/>
        <v>0.46280663152886858</v>
      </c>
      <c r="O184" s="237">
        <f t="shared" si="26"/>
        <v>0</v>
      </c>
      <c r="P184" s="237">
        <f t="shared" si="26"/>
        <v>0.38098021074075133</v>
      </c>
      <c r="Q184" s="237">
        <f t="shared" si="26"/>
        <v>0.6072822807573629</v>
      </c>
    </row>
    <row r="185" spans="1:17" x14ac:dyDescent="0.25">
      <c r="A185" s="142" t="s">
        <v>190</v>
      </c>
      <c r="B185" s="235">
        <f t="shared" ref="B185:Q185" si="27">IF(B$84=0,0,B$84/B$60)</f>
        <v>0</v>
      </c>
      <c r="C185" s="235">
        <f t="shared" si="27"/>
        <v>0</v>
      </c>
      <c r="D185" s="235">
        <f t="shared" si="27"/>
        <v>0</v>
      </c>
      <c r="E185" s="235">
        <f t="shared" si="27"/>
        <v>0</v>
      </c>
      <c r="F185" s="235">
        <f t="shared" si="27"/>
        <v>0</v>
      </c>
      <c r="G185" s="235">
        <f t="shared" si="27"/>
        <v>0</v>
      </c>
      <c r="H185" s="235">
        <f t="shared" si="27"/>
        <v>0</v>
      </c>
      <c r="I185" s="235">
        <f t="shared" si="27"/>
        <v>0</v>
      </c>
      <c r="J185" s="235">
        <f t="shared" si="27"/>
        <v>0</v>
      </c>
      <c r="K185" s="235">
        <f t="shared" si="27"/>
        <v>0</v>
      </c>
      <c r="L185" s="235">
        <f t="shared" si="27"/>
        <v>0</v>
      </c>
      <c r="M185" s="235">
        <f t="shared" si="27"/>
        <v>0</v>
      </c>
      <c r="N185" s="235">
        <f t="shared" si="27"/>
        <v>0.46280663152886858</v>
      </c>
      <c r="O185" s="235">
        <f t="shared" si="27"/>
        <v>0</v>
      </c>
      <c r="P185" s="235">
        <f t="shared" si="27"/>
        <v>0.38098021074075133</v>
      </c>
      <c r="Q185" s="235">
        <f t="shared" si="27"/>
        <v>0.6072822807573629</v>
      </c>
    </row>
    <row r="186" spans="1:17" x14ac:dyDescent="0.25">
      <c r="A186" s="142" t="s">
        <v>189</v>
      </c>
      <c r="B186" s="235">
        <f t="shared" ref="B186:Q186" si="28">IF(B$90=0,0,B$90/B$60)</f>
        <v>0</v>
      </c>
      <c r="C186" s="235">
        <f t="shared" si="28"/>
        <v>0</v>
      </c>
      <c r="D186" s="235">
        <f t="shared" si="28"/>
        <v>0</v>
      </c>
      <c r="E186" s="235">
        <f t="shared" si="28"/>
        <v>0</v>
      </c>
      <c r="F186" s="235">
        <f t="shared" si="28"/>
        <v>0</v>
      </c>
      <c r="G186" s="235">
        <f t="shared" si="28"/>
        <v>0</v>
      </c>
      <c r="H186" s="235">
        <f t="shared" si="28"/>
        <v>0</v>
      </c>
      <c r="I186" s="235">
        <f t="shared" si="28"/>
        <v>0</v>
      </c>
      <c r="J186" s="235">
        <f t="shared" si="28"/>
        <v>0</v>
      </c>
      <c r="K186" s="235">
        <f t="shared" si="28"/>
        <v>0</v>
      </c>
      <c r="L186" s="235">
        <f t="shared" si="28"/>
        <v>0</v>
      </c>
      <c r="M186" s="235">
        <f t="shared" si="28"/>
        <v>0</v>
      </c>
      <c r="N186" s="235">
        <f t="shared" si="28"/>
        <v>0</v>
      </c>
      <c r="O186" s="235">
        <f t="shared" si="28"/>
        <v>0</v>
      </c>
      <c r="P186" s="235">
        <f t="shared" si="28"/>
        <v>0</v>
      </c>
      <c r="Q186" s="235">
        <f t="shared" si="28"/>
        <v>0</v>
      </c>
    </row>
    <row r="187" spans="1:17" x14ac:dyDescent="0.25">
      <c r="A187" s="127" t="s">
        <v>180</v>
      </c>
      <c r="B187" s="236">
        <f t="shared" ref="B187:Q187" si="29">IF(B$91=0,0,B$91/B$60)</f>
        <v>0</v>
      </c>
      <c r="C187" s="236">
        <f t="shared" si="29"/>
        <v>0</v>
      </c>
      <c r="D187" s="236">
        <f t="shared" si="29"/>
        <v>0</v>
      </c>
      <c r="E187" s="236">
        <f t="shared" si="29"/>
        <v>0</v>
      </c>
      <c r="F187" s="236">
        <f t="shared" si="29"/>
        <v>0</v>
      </c>
      <c r="G187" s="236">
        <f t="shared" si="29"/>
        <v>0</v>
      </c>
      <c r="H187" s="236">
        <f t="shared" si="29"/>
        <v>0</v>
      </c>
      <c r="I187" s="236">
        <f t="shared" si="29"/>
        <v>0</v>
      </c>
      <c r="J187" s="236">
        <f t="shared" si="29"/>
        <v>0</v>
      </c>
      <c r="K187" s="236">
        <f t="shared" si="29"/>
        <v>0</v>
      </c>
      <c r="L187" s="236">
        <f t="shared" si="29"/>
        <v>0</v>
      </c>
      <c r="M187" s="236">
        <f t="shared" si="29"/>
        <v>0</v>
      </c>
      <c r="N187" s="236">
        <f t="shared" si="29"/>
        <v>0.37628815181781439</v>
      </c>
      <c r="O187" s="236">
        <f t="shared" si="29"/>
        <v>0</v>
      </c>
      <c r="P187" s="236">
        <f t="shared" si="29"/>
        <v>0.4336051524648209</v>
      </c>
      <c r="Q187" s="236">
        <f t="shared" si="29"/>
        <v>0.27592382141324273</v>
      </c>
    </row>
    <row r="188" spans="1:17" x14ac:dyDescent="0.25">
      <c r="A188" s="142" t="s">
        <v>188</v>
      </c>
      <c r="B188" s="235">
        <f t="shared" ref="B188:Q188" si="30">IF(B$92=0,0,B$92/B$60)</f>
        <v>0</v>
      </c>
      <c r="C188" s="235">
        <f t="shared" si="30"/>
        <v>0</v>
      </c>
      <c r="D188" s="235">
        <f t="shared" si="30"/>
        <v>0</v>
      </c>
      <c r="E188" s="235">
        <f t="shared" si="30"/>
        <v>0</v>
      </c>
      <c r="F188" s="235">
        <f t="shared" si="30"/>
        <v>0</v>
      </c>
      <c r="G188" s="235">
        <f t="shared" si="30"/>
        <v>0</v>
      </c>
      <c r="H188" s="235">
        <f t="shared" si="30"/>
        <v>0</v>
      </c>
      <c r="I188" s="235">
        <f t="shared" si="30"/>
        <v>0</v>
      </c>
      <c r="J188" s="235">
        <f t="shared" si="30"/>
        <v>0</v>
      </c>
      <c r="K188" s="235">
        <f t="shared" si="30"/>
        <v>0</v>
      </c>
      <c r="L188" s="235">
        <f t="shared" si="30"/>
        <v>0</v>
      </c>
      <c r="M188" s="235">
        <f t="shared" si="30"/>
        <v>0</v>
      </c>
      <c r="N188" s="235">
        <f t="shared" si="30"/>
        <v>0</v>
      </c>
      <c r="O188" s="235">
        <f t="shared" si="30"/>
        <v>0</v>
      </c>
      <c r="P188" s="235">
        <f t="shared" si="30"/>
        <v>0</v>
      </c>
      <c r="Q188" s="235">
        <f t="shared" si="30"/>
        <v>0</v>
      </c>
    </row>
    <row r="189" spans="1:17" x14ac:dyDescent="0.25">
      <c r="A189" s="142" t="s">
        <v>187</v>
      </c>
      <c r="B189" s="235">
        <f t="shared" ref="B189:Q189" si="31">IF(B$93=0,0,B$93/B$60)</f>
        <v>0</v>
      </c>
      <c r="C189" s="235">
        <f t="shared" si="31"/>
        <v>0</v>
      </c>
      <c r="D189" s="235">
        <f t="shared" si="31"/>
        <v>0</v>
      </c>
      <c r="E189" s="235">
        <f t="shared" si="31"/>
        <v>0</v>
      </c>
      <c r="F189" s="235">
        <f t="shared" si="31"/>
        <v>0</v>
      </c>
      <c r="G189" s="235">
        <f t="shared" si="31"/>
        <v>0</v>
      </c>
      <c r="H189" s="235">
        <f t="shared" si="31"/>
        <v>0</v>
      </c>
      <c r="I189" s="235">
        <f t="shared" si="31"/>
        <v>0</v>
      </c>
      <c r="J189" s="235">
        <f t="shared" si="31"/>
        <v>0</v>
      </c>
      <c r="K189" s="235">
        <f t="shared" si="31"/>
        <v>0</v>
      </c>
      <c r="L189" s="235">
        <f t="shared" si="31"/>
        <v>0</v>
      </c>
      <c r="M189" s="235">
        <f t="shared" si="31"/>
        <v>0</v>
      </c>
      <c r="N189" s="235">
        <f t="shared" si="31"/>
        <v>0.37628815181781439</v>
      </c>
      <c r="O189" s="235">
        <f t="shared" si="31"/>
        <v>0</v>
      </c>
      <c r="P189" s="235">
        <f t="shared" si="31"/>
        <v>0.4336051524648209</v>
      </c>
      <c r="Q189" s="235">
        <f t="shared" si="31"/>
        <v>0.27592382141324273</v>
      </c>
    </row>
    <row r="190" spans="1:17" x14ac:dyDescent="0.25">
      <c r="A190" s="142" t="s">
        <v>186</v>
      </c>
      <c r="B190" s="235">
        <f t="shared" ref="B190:Q190" si="32">IF(B$104=0,0,B$104/B$60)</f>
        <v>0</v>
      </c>
      <c r="C190" s="235">
        <f t="shared" si="32"/>
        <v>0</v>
      </c>
      <c r="D190" s="235">
        <f t="shared" si="32"/>
        <v>0</v>
      </c>
      <c r="E190" s="235">
        <f t="shared" si="32"/>
        <v>0</v>
      </c>
      <c r="F190" s="235">
        <f t="shared" si="32"/>
        <v>0</v>
      </c>
      <c r="G190" s="235">
        <f t="shared" si="32"/>
        <v>0</v>
      </c>
      <c r="H190" s="235">
        <f t="shared" si="32"/>
        <v>0</v>
      </c>
      <c r="I190" s="235">
        <f t="shared" si="32"/>
        <v>0</v>
      </c>
      <c r="J190" s="235">
        <f t="shared" si="32"/>
        <v>0</v>
      </c>
      <c r="K190" s="235">
        <f t="shared" si="32"/>
        <v>0</v>
      </c>
      <c r="L190" s="235">
        <f t="shared" si="32"/>
        <v>0</v>
      </c>
      <c r="M190" s="235">
        <f t="shared" si="32"/>
        <v>0</v>
      </c>
      <c r="N190" s="235">
        <f t="shared" si="32"/>
        <v>0</v>
      </c>
      <c r="O190" s="235">
        <f t="shared" si="32"/>
        <v>0</v>
      </c>
      <c r="P190" s="235">
        <f t="shared" si="32"/>
        <v>0</v>
      </c>
      <c r="Q190" s="235">
        <f t="shared" si="32"/>
        <v>0</v>
      </c>
    </row>
    <row r="191" spans="1:17" x14ac:dyDescent="0.25">
      <c r="A191" s="72" t="s">
        <v>179</v>
      </c>
      <c r="B191" s="234">
        <f t="shared" ref="B191:Q191" si="33">IF(B$105=0,0,B$105/B$60)</f>
        <v>0</v>
      </c>
      <c r="C191" s="234">
        <f t="shared" si="33"/>
        <v>0</v>
      </c>
      <c r="D191" s="234">
        <f t="shared" si="33"/>
        <v>0</v>
      </c>
      <c r="E191" s="234">
        <f t="shared" si="33"/>
        <v>0</v>
      </c>
      <c r="F191" s="234">
        <f t="shared" si="33"/>
        <v>0</v>
      </c>
      <c r="G191" s="234">
        <f t="shared" si="33"/>
        <v>0</v>
      </c>
      <c r="H191" s="234">
        <f t="shared" si="33"/>
        <v>0</v>
      </c>
      <c r="I191" s="234">
        <f t="shared" si="33"/>
        <v>0</v>
      </c>
      <c r="J191" s="234">
        <f t="shared" si="33"/>
        <v>0</v>
      </c>
      <c r="K191" s="234">
        <f t="shared" si="33"/>
        <v>0</v>
      </c>
      <c r="L191" s="234">
        <f t="shared" si="33"/>
        <v>0</v>
      </c>
      <c r="M191" s="234">
        <f t="shared" si="33"/>
        <v>0</v>
      </c>
      <c r="N191" s="234">
        <f t="shared" si="33"/>
        <v>0</v>
      </c>
      <c r="O191" s="234">
        <f t="shared" si="33"/>
        <v>0</v>
      </c>
      <c r="P191" s="234">
        <f t="shared" si="33"/>
        <v>0</v>
      </c>
      <c r="Q191" s="234">
        <f t="shared" si="33"/>
        <v>0</v>
      </c>
    </row>
    <row r="192" spans="1:17" x14ac:dyDescent="0.25">
      <c r="A192" s="177" t="s">
        <v>98</v>
      </c>
      <c r="B192" s="209">
        <f t="shared" ref="B192:Q192" si="34">IF(B$106=0,0,B$106/B$60)</f>
        <v>0</v>
      </c>
      <c r="C192" s="209">
        <f t="shared" si="34"/>
        <v>0</v>
      </c>
      <c r="D192" s="209">
        <f t="shared" si="34"/>
        <v>0</v>
      </c>
      <c r="E192" s="209">
        <f t="shared" si="34"/>
        <v>0</v>
      </c>
      <c r="F192" s="209">
        <f t="shared" si="34"/>
        <v>0</v>
      </c>
      <c r="G192" s="209">
        <f t="shared" si="34"/>
        <v>0</v>
      </c>
      <c r="H192" s="209">
        <f t="shared" si="34"/>
        <v>0</v>
      </c>
      <c r="I192" s="209">
        <f t="shared" si="34"/>
        <v>0</v>
      </c>
      <c r="J192" s="209">
        <f t="shared" si="34"/>
        <v>0</v>
      </c>
      <c r="K192" s="209">
        <f t="shared" si="34"/>
        <v>0</v>
      </c>
      <c r="L192" s="209">
        <f t="shared" si="34"/>
        <v>0</v>
      </c>
      <c r="M192" s="209">
        <f t="shared" si="34"/>
        <v>0</v>
      </c>
      <c r="N192" s="209">
        <f t="shared" si="34"/>
        <v>0</v>
      </c>
      <c r="O192" s="209">
        <f t="shared" si="34"/>
        <v>0</v>
      </c>
      <c r="P192" s="209">
        <f t="shared" si="34"/>
        <v>0</v>
      </c>
      <c r="Q192" s="209">
        <f t="shared" si="34"/>
        <v>0</v>
      </c>
    </row>
    <row r="193" spans="1:17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x14ac:dyDescent="0.25">
      <c r="A194" s="78" t="s">
        <v>39</v>
      </c>
      <c r="B194" s="77">
        <f t="shared" ref="B194:Q194" si="35">SUM(B$195:B$199,B$201:B$202,B$204:B$205,B$207:B$210)</f>
        <v>0</v>
      </c>
      <c r="C194" s="77">
        <f t="shared" si="35"/>
        <v>0</v>
      </c>
      <c r="D194" s="77">
        <f t="shared" si="35"/>
        <v>0</v>
      </c>
      <c r="E194" s="77">
        <f t="shared" si="35"/>
        <v>0</v>
      </c>
      <c r="F194" s="77">
        <f t="shared" si="35"/>
        <v>0</v>
      </c>
      <c r="G194" s="77">
        <f t="shared" si="35"/>
        <v>0</v>
      </c>
      <c r="H194" s="77">
        <f t="shared" si="35"/>
        <v>0</v>
      </c>
      <c r="I194" s="77">
        <f t="shared" si="35"/>
        <v>0</v>
      </c>
      <c r="J194" s="77">
        <f t="shared" si="35"/>
        <v>0</v>
      </c>
      <c r="K194" s="77">
        <f t="shared" si="35"/>
        <v>0</v>
      </c>
      <c r="L194" s="77">
        <f t="shared" si="35"/>
        <v>0</v>
      </c>
      <c r="M194" s="77">
        <f t="shared" si="35"/>
        <v>0</v>
      </c>
      <c r="N194" s="77">
        <f t="shared" si="35"/>
        <v>1</v>
      </c>
      <c r="O194" s="77">
        <f t="shared" si="35"/>
        <v>0</v>
      </c>
      <c r="P194" s="77">
        <f t="shared" si="35"/>
        <v>1</v>
      </c>
      <c r="Q194" s="77">
        <f t="shared" si="35"/>
        <v>0.99999999999999989</v>
      </c>
    </row>
    <row r="195" spans="1:17" x14ac:dyDescent="0.25">
      <c r="A195" s="132" t="s">
        <v>83</v>
      </c>
      <c r="B195" s="240">
        <f t="shared" ref="B195:Q195" si="36">IF(B$109=0,0,B$109/B$108)</f>
        <v>0</v>
      </c>
      <c r="C195" s="240">
        <f t="shared" si="36"/>
        <v>0</v>
      </c>
      <c r="D195" s="240">
        <f t="shared" si="36"/>
        <v>0</v>
      </c>
      <c r="E195" s="240">
        <f t="shared" si="36"/>
        <v>0</v>
      </c>
      <c r="F195" s="240">
        <f t="shared" si="36"/>
        <v>0</v>
      </c>
      <c r="G195" s="240">
        <f t="shared" si="36"/>
        <v>0</v>
      </c>
      <c r="H195" s="240">
        <f t="shared" si="36"/>
        <v>0</v>
      </c>
      <c r="I195" s="240">
        <f t="shared" si="36"/>
        <v>0</v>
      </c>
      <c r="J195" s="240">
        <f t="shared" si="36"/>
        <v>0</v>
      </c>
      <c r="K195" s="240">
        <f t="shared" si="36"/>
        <v>0</v>
      </c>
      <c r="L195" s="240">
        <f t="shared" si="36"/>
        <v>0</v>
      </c>
      <c r="M195" s="240">
        <f t="shared" si="36"/>
        <v>0</v>
      </c>
      <c r="N195" s="240">
        <f t="shared" si="36"/>
        <v>0</v>
      </c>
      <c r="O195" s="240">
        <f t="shared" si="36"/>
        <v>0</v>
      </c>
      <c r="P195" s="240">
        <f t="shared" si="36"/>
        <v>0</v>
      </c>
      <c r="Q195" s="240">
        <f t="shared" si="36"/>
        <v>0</v>
      </c>
    </row>
    <row r="196" spans="1:17" x14ac:dyDescent="0.25">
      <c r="A196" s="76" t="s">
        <v>82</v>
      </c>
      <c r="B196" s="239">
        <f t="shared" ref="B196:Q196" si="37">IF(B$110=0,0,B$110/B$108)</f>
        <v>0</v>
      </c>
      <c r="C196" s="239">
        <f t="shared" si="37"/>
        <v>0</v>
      </c>
      <c r="D196" s="239">
        <f t="shared" si="37"/>
        <v>0</v>
      </c>
      <c r="E196" s="239">
        <f t="shared" si="37"/>
        <v>0</v>
      </c>
      <c r="F196" s="239">
        <f t="shared" si="37"/>
        <v>0</v>
      </c>
      <c r="G196" s="239">
        <f t="shared" si="37"/>
        <v>0</v>
      </c>
      <c r="H196" s="239">
        <f t="shared" si="37"/>
        <v>0</v>
      </c>
      <c r="I196" s="239">
        <f t="shared" si="37"/>
        <v>0</v>
      </c>
      <c r="J196" s="239">
        <f t="shared" si="37"/>
        <v>0</v>
      </c>
      <c r="K196" s="239">
        <f t="shared" si="37"/>
        <v>0</v>
      </c>
      <c r="L196" s="239">
        <f t="shared" si="37"/>
        <v>0</v>
      </c>
      <c r="M196" s="239">
        <f t="shared" si="37"/>
        <v>0</v>
      </c>
      <c r="N196" s="239">
        <f t="shared" si="37"/>
        <v>0</v>
      </c>
      <c r="O196" s="239">
        <f t="shared" si="37"/>
        <v>0</v>
      </c>
      <c r="P196" s="239">
        <f t="shared" si="37"/>
        <v>0</v>
      </c>
      <c r="Q196" s="239">
        <f t="shared" si="37"/>
        <v>0</v>
      </c>
    </row>
    <row r="197" spans="1:17" x14ac:dyDescent="0.25">
      <c r="A197" s="76" t="s">
        <v>81</v>
      </c>
      <c r="B197" s="239">
        <f t="shared" ref="B197:Q197" si="38">IF(B$111=0,0,B$111/B$108)</f>
        <v>0</v>
      </c>
      <c r="C197" s="239">
        <f t="shared" si="38"/>
        <v>0</v>
      </c>
      <c r="D197" s="239">
        <f t="shared" si="38"/>
        <v>0</v>
      </c>
      <c r="E197" s="239">
        <f t="shared" si="38"/>
        <v>0</v>
      </c>
      <c r="F197" s="239">
        <f t="shared" si="38"/>
        <v>0</v>
      </c>
      <c r="G197" s="239">
        <f t="shared" si="38"/>
        <v>0</v>
      </c>
      <c r="H197" s="239">
        <f t="shared" si="38"/>
        <v>0</v>
      </c>
      <c r="I197" s="239">
        <f t="shared" si="38"/>
        <v>0</v>
      </c>
      <c r="J197" s="239">
        <f t="shared" si="38"/>
        <v>0</v>
      </c>
      <c r="K197" s="239">
        <f t="shared" si="38"/>
        <v>0</v>
      </c>
      <c r="L197" s="239">
        <f t="shared" si="38"/>
        <v>0</v>
      </c>
      <c r="M197" s="239">
        <f t="shared" si="38"/>
        <v>0</v>
      </c>
      <c r="N197" s="239">
        <f t="shared" si="38"/>
        <v>0</v>
      </c>
      <c r="O197" s="239">
        <f t="shared" si="38"/>
        <v>0</v>
      </c>
      <c r="P197" s="239">
        <f t="shared" si="38"/>
        <v>0</v>
      </c>
      <c r="Q197" s="239">
        <f t="shared" si="38"/>
        <v>0</v>
      </c>
    </row>
    <row r="198" spans="1:17" x14ac:dyDescent="0.25">
      <c r="A198" s="76" t="s">
        <v>80</v>
      </c>
      <c r="B198" s="239">
        <f t="shared" ref="B198:Q198" si="39">IF(B$112=0,0,B$112/B$108)</f>
        <v>0</v>
      </c>
      <c r="C198" s="239">
        <f t="shared" si="39"/>
        <v>0</v>
      </c>
      <c r="D198" s="239">
        <f t="shared" si="39"/>
        <v>0</v>
      </c>
      <c r="E198" s="239">
        <f t="shared" si="39"/>
        <v>0</v>
      </c>
      <c r="F198" s="239">
        <f t="shared" si="39"/>
        <v>0</v>
      </c>
      <c r="G198" s="239">
        <f t="shared" si="39"/>
        <v>0</v>
      </c>
      <c r="H198" s="239">
        <f t="shared" si="39"/>
        <v>0</v>
      </c>
      <c r="I198" s="239">
        <f t="shared" si="39"/>
        <v>0</v>
      </c>
      <c r="J198" s="239">
        <f t="shared" si="39"/>
        <v>0</v>
      </c>
      <c r="K198" s="239">
        <f t="shared" si="39"/>
        <v>0</v>
      </c>
      <c r="L198" s="239">
        <f t="shared" si="39"/>
        <v>0</v>
      </c>
      <c r="M198" s="239">
        <f t="shared" si="39"/>
        <v>0</v>
      </c>
      <c r="N198" s="239">
        <f t="shared" si="39"/>
        <v>0</v>
      </c>
      <c r="O198" s="239">
        <f t="shared" si="39"/>
        <v>0</v>
      </c>
      <c r="P198" s="239">
        <f t="shared" si="39"/>
        <v>0</v>
      </c>
      <c r="Q198" s="239">
        <f t="shared" si="39"/>
        <v>0</v>
      </c>
    </row>
    <row r="199" spans="1:17" x14ac:dyDescent="0.25">
      <c r="A199" s="129" t="s">
        <v>79</v>
      </c>
      <c r="B199" s="238">
        <f t="shared" ref="B199:Q199" si="40">IF(B$113=0,0,B$113/B$108)</f>
        <v>0</v>
      </c>
      <c r="C199" s="238">
        <f t="shared" si="40"/>
        <v>0</v>
      </c>
      <c r="D199" s="238">
        <f t="shared" si="40"/>
        <v>0</v>
      </c>
      <c r="E199" s="238">
        <f t="shared" si="40"/>
        <v>0</v>
      </c>
      <c r="F199" s="238">
        <f t="shared" si="40"/>
        <v>0</v>
      </c>
      <c r="G199" s="238">
        <f t="shared" si="40"/>
        <v>0</v>
      </c>
      <c r="H199" s="238">
        <f t="shared" si="40"/>
        <v>0</v>
      </c>
      <c r="I199" s="238">
        <f t="shared" si="40"/>
        <v>0</v>
      </c>
      <c r="J199" s="238">
        <f t="shared" si="40"/>
        <v>0</v>
      </c>
      <c r="K199" s="238">
        <f t="shared" si="40"/>
        <v>0</v>
      </c>
      <c r="L199" s="238">
        <f t="shared" si="40"/>
        <v>0</v>
      </c>
      <c r="M199" s="238">
        <f t="shared" si="40"/>
        <v>0</v>
      </c>
      <c r="N199" s="238">
        <f t="shared" si="40"/>
        <v>3.5494525298875819E-2</v>
      </c>
      <c r="O199" s="238">
        <f t="shared" si="40"/>
        <v>0</v>
      </c>
      <c r="P199" s="238">
        <f t="shared" si="40"/>
        <v>3.9406265466934605E-2</v>
      </c>
      <c r="Q199" s="238">
        <f t="shared" si="40"/>
        <v>2.6696666442197765E-2</v>
      </c>
    </row>
    <row r="200" spans="1:17" x14ac:dyDescent="0.25">
      <c r="A200" s="127" t="s">
        <v>183</v>
      </c>
      <c r="B200" s="237">
        <f t="shared" ref="B200:Q200" si="41">IF(B$118=0,0,B$118/B$108)</f>
        <v>0</v>
      </c>
      <c r="C200" s="237">
        <f t="shared" si="41"/>
        <v>0</v>
      </c>
      <c r="D200" s="237">
        <f t="shared" si="41"/>
        <v>0</v>
      </c>
      <c r="E200" s="237">
        <f t="shared" si="41"/>
        <v>0</v>
      </c>
      <c r="F200" s="237">
        <f t="shared" si="41"/>
        <v>0</v>
      </c>
      <c r="G200" s="237">
        <f t="shared" si="41"/>
        <v>0</v>
      </c>
      <c r="H200" s="237">
        <f t="shared" si="41"/>
        <v>0</v>
      </c>
      <c r="I200" s="237">
        <f t="shared" si="41"/>
        <v>0</v>
      </c>
      <c r="J200" s="237">
        <f t="shared" si="41"/>
        <v>0</v>
      </c>
      <c r="K200" s="237">
        <f t="shared" si="41"/>
        <v>0</v>
      </c>
      <c r="L200" s="237">
        <f t="shared" si="41"/>
        <v>0</v>
      </c>
      <c r="M200" s="237">
        <f t="shared" si="41"/>
        <v>0</v>
      </c>
      <c r="N200" s="237">
        <f t="shared" si="41"/>
        <v>0.41353846956560303</v>
      </c>
      <c r="O200" s="237">
        <f t="shared" si="41"/>
        <v>0</v>
      </c>
      <c r="P200" s="237">
        <f t="shared" si="41"/>
        <v>0.45911324564208594</v>
      </c>
      <c r="Q200" s="237">
        <f t="shared" si="41"/>
        <v>0.32488849464173286</v>
      </c>
    </row>
    <row r="201" spans="1:17" x14ac:dyDescent="0.25">
      <c r="A201" s="142" t="s">
        <v>192</v>
      </c>
      <c r="B201" s="235">
        <f t="shared" ref="B201:Q201" si="42">IF(B$119=0,0,B$119/B$108)</f>
        <v>0</v>
      </c>
      <c r="C201" s="235">
        <f t="shared" si="42"/>
        <v>0</v>
      </c>
      <c r="D201" s="235">
        <f t="shared" si="42"/>
        <v>0</v>
      </c>
      <c r="E201" s="235">
        <f t="shared" si="42"/>
        <v>0</v>
      </c>
      <c r="F201" s="235">
        <f t="shared" si="42"/>
        <v>0</v>
      </c>
      <c r="G201" s="235">
        <f t="shared" si="42"/>
        <v>0</v>
      </c>
      <c r="H201" s="235">
        <f t="shared" si="42"/>
        <v>0</v>
      </c>
      <c r="I201" s="235">
        <f t="shared" si="42"/>
        <v>0</v>
      </c>
      <c r="J201" s="235">
        <f t="shared" si="42"/>
        <v>0</v>
      </c>
      <c r="K201" s="235">
        <f t="shared" si="42"/>
        <v>0</v>
      </c>
      <c r="L201" s="235">
        <f t="shared" si="42"/>
        <v>0</v>
      </c>
      <c r="M201" s="235">
        <f t="shared" si="42"/>
        <v>0</v>
      </c>
      <c r="N201" s="235">
        <f t="shared" si="42"/>
        <v>0.41353846956560303</v>
      </c>
      <c r="O201" s="235">
        <f t="shared" si="42"/>
        <v>0</v>
      </c>
      <c r="P201" s="235">
        <f t="shared" si="42"/>
        <v>0.45911324564208594</v>
      </c>
      <c r="Q201" s="235">
        <f t="shared" si="42"/>
        <v>0.32488849464173286</v>
      </c>
    </row>
    <row r="202" spans="1:17" x14ac:dyDescent="0.25">
      <c r="A202" s="142" t="s">
        <v>191</v>
      </c>
      <c r="B202" s="235">
        <f t="shared" ref="B202:Q202" si="43">IF(B$130=0,0,B$130/B$108)</f>
        <v>0</v>
      </c>
      <c r="C202" s="235">
        <f t="shared" si="43"/>
        <v>0</v>
      </c>
      <c r="D202" s="235">
        <f t="shared" si="43"/>
        <v>0</v>
      </c>
      <c r="E202" s="235">
        <f t="shared" si="43"/>
        <v>0</v>
      </c>
      <c r="F202" s="235">
        <f t="shared" si="43"/>
        <v>0</v>
      </c>
      <c r="G202" s="235">
        <f t="shared" si="43"/>
        <v>0</v>
      </c>
      <c r="H202" s="235">
        <f t="shared" si="43"/>
        <v>0</v>
      </c>
      <c r="I202" s="235">
        <f t="shared" si="43"/>
        <v>0</v>
      </c>
      <c r="J202" s="235">
        <f t="shared" si="43"/>
        <v>0</v>
      </c>
      <c r="K202" s="235">
        <f t="shared" si="43"/>
        <v>0</v>
      </c>
      <c r="L202" s="235">
        <f t="shared" si="43"/>
        <v>0</v>
      </c>
      <c r="M202" s="235">
        <f t="shared" si="43"/>
        <v>0</v>
      </c>
      <c r="N202" s="235">
        <f t="shared" si="43"/>
        <v>0</v>
      </c>
      <c r="O202" s="235">
        <f t="shared" si="43"/>
        <v>0</v>
      </c>
      <c r="P202" s="235">
        <f t="shared" si="43"/>
        <v>0</v>
      </c>
      <c r="Q202" s="235">
        <f t="shared" si="43"/>
        <v>0</v>
      </c>
    </row>
    <row r="203" spans="1:17" x14ac:dyDescent="0.25">
      <c r="A203" s="127" t="s">
        <v>181</v>
      </c>
      <c r="B203" s="237">
        <f t="shared" ref="B203:Q203" si="44">IF(B$131=0,0,B$131/B$108)</f>
        <v>0</v>
      </c>
      <c r="C203" s="237">
        <f t="shared" si="44"/>
        <v>0</v>
      </c>
      <c r="D203" s="237">
        <f t="shared" si="44"/>
        <v>0</v>
      </c>
      <c r="E203" s="237">
        <f t="shared" si="44"/>
        <v>0</v>
      </c>
      <c r="F203" s="237">
        <f t="shared" si="44"/>
        <v>0</v>
      </c>
      <c r="G203" s="237">
        <f t="shared" si="44"/>
        <v>0</v>
      </c>
      <c r="H203" s="237">
        <f t="shared" si="44"/>
        <v>0</v>
      </c>
      <c r="I203" s="237">
        <f t="shared" si="44"/>
        <v>0</v>
      </c>
      <c r="J203" s="237">
        <f t="shared" si="44"/>
        <v>0</v>
      </c>
      <c r="K203" s="237">
        <f t="shared" si="44"/>
        <v>0</v>
      </c>
      <c r="L203" s="237">
        <f t="shared" si="44"/>
        <v>0</v>
      </c>
      <c r="M203" s="237">
        <f t="shared" si="44"/>
        <v>0</v>
      </c>
      <c r="N203" s="237">
        <f t="shared" si="44"/>
        <v>0.34754838314238473</v>
      </c>
      <c r="O203" s="237">
        <f t="shared" si="44"/>
        <v>0</v>
      </c>
      <c r="P203" s="237">
        <f t="shared" si="44"/>
        <v>0.27564373937306313</v>
      </c>
      <c r="Q203" s="237">
        <f t="shared" si="44"/>
        <v>0.48860293568281593</v>
      </c>
    </row>
    <row r="204" spans="1:17" x14ac:dyDescent="0.25">
      <c r="A204" s="142" t="s">
        <v>190</v>
      </c>
      <c r="B204" s="235">
        <f t="shared" ref="B204:Q204" si="45">IF(B$132=0,0,B$132/B$108)</f>
        <v>0</v>
      </c>
      <c r="C204" s="235">
        <f t="shared" si="45"/>
        <v>0</v>
      </c>
      <c r="D204" s="235">
        <f t="shared" si="45"/>
        <v>0</v>
      </c>
      <c r="E204" s="235">
        <f t="shared" si="45"/>
        <v>0</v>
      </c>
      <c r="F204" s="235">
        <f t="shared" si="45"/>
        <v>0</v>
      </c>
      <c r="G204" s="235">
        <f t="shared" si="45"/>
        <v>0</v>
      </c>
      <c r="H204" s="235">
        <f t="shared" si="45"/>
        <v>0</v>
      </c>
      <c r="I204" s="235">
        <f t="shared" si="45"/>
        <v>0</v>
      </c>
      <c r="J204" s="235">
        <f t="shared" si="45"/>
        <v>0</v>
      </c>
      <c r="K204" s="235">
        <f t="shared" si="45"/>
        <v>0</v>
      </c>
      <c r="L204" s="235">
        <f t="shared" si="45"/>
        <v>0</v>
      </c>
      <c r="M204" s="235">
        <f t="shared" si="45"/>
        <v>0</v>
      </c>
      <c r="N204" s="235">
        <f t="shared" si="45"/>
        <v>0.34754838314238473</v>
      </c>
      <c r="O204" s="235">
        <f t="shared" si="45"/>
        <v>0</v>
      </c>
      <c r="P204" s="235">
        <f t="shared" si="45"/>
        <v>0.27564373937306313</v>
      </c>
      <c r="Q204" s="235">
        <f t="shared" si="45"/>
        <v>0.48860293568281593</v>
      </c>
    </row>
    <row r="205" spans="1:17" x14ac:dyDescent="0.25">
      <c r="A205" s="142" t="s">
        <v>189</v>
      </c>
      <c r="B205" s="235">
        <f t="shared" ref="B205:Q205" si="46">IF(B$138=0,0,B$138/B$108)</f>
        <v>0</v>
      </c>
      <c r="C205" s="235">
        <f t="shared" si="46"/>
        <v>0</v>
      </c>
      <c r="D205" s="235">
        <f t="shared" si="46"/>
        <v>0</v>
      </c>
      <c r="E205" s="235">
        <f t="shared" si="46"/>
        <v>0</v>
      </c>
      <c r="F205" s="235">
        <f t="shared" si="46"/>
        <v>0</v>
      </c>
      <c r="G205" s="235">
        <f t="shared" si="46"/>
        <v>0</v>
      </c>
      <c r="H205" s="235">
        <f t="shared" si="46"/>
        <v>0</v>
      </c>
      <c r="I205" s="235">
        <f t="shared" si="46"/>
        <v>0</v>
      </c>
      <c r="J205" s="235">
        <f t="shared" si="46"/>
        <v>0</v>
      </c>
      <c r="K205" s="235">
        <f t="shared" si="46"/>
        <v>0</v>
      </c>
      <c r="L205" s="235">
        <f t="shared" si="46"/>
        <v>0</v>
      </c>
      <c r="M205" s="235">
        <f t="shared" si="46"/>
        <v>0</v>
      </c>
      <c r="N205" s="235">
        <f t="shared" si="46"/>
        <v>0</v>
      </c>
      <c r="O205" s="235">
        <f t="shared" si="46"/>
        <v>0</v>
      </c>
      <c r="P205" s="235">
        <f t="shared" si="46"/>
        <v>0</v>
      </c>
      <c r="Q205" s="235">
        <f t="shared" si="46"/>
        <v>0</v>
      </c>
    </row>
    <row r="206" spans="1:17" x14ac:dyDescent="0.25">
      <c r="A206" s="127" t="s">
        <v>180</v>
      </c>
      <c r="B206" s="236">
        <f t="shared" ref="B206:Q206" si="47">IF(B$139=0,0,B$139/B$108)</f>
        <v>0</v>
      </c>
      <c r="C206" s="236">
        <f t="shared" si="47"/>
        <v>0</v>
      </c>
      <c r="D206" s="236">
        <f t="shared" si="47"/>
        <v>0</v>
      </c>
      <c r="E206" s="236">
        <f t="shared" si="47"/>
        <v>0</v>
      </c>
      <c r="F206" s="236">
        <f t="shared" si="47"/>
        <v>0</v>
      </c>
      <c r="G206" s="236">
        <f t="shared" si="47"/>
        <v>0</v>
      </c>
      <c r="H206" s="236">
        <f t="shared" si="47"/>
        <v>0</v>
      </c>
      <c r="I206" s="236">
        <f t="shared" si="47"/>
        <v>0</v>
      </c>
      <c r="J206" s="236">
        <f t="shared" si="47"/>
        <v>0</v>
      </c>
      <c r="K206" s="236">
        <f t="shared" si="47"/>
        <v>0</v>
      </c>
      <c r="L206" s="236">
        <f t="shared" si="47"/>
        <v>0</v>
      </c>
      <c r="M206" s="236">
        <f t="shared" si="47"/>
        <v>0</v>
      </c>
      <c r="N206" s="236">
        <f t="shared" si="47"/>
        <v>0.20341862199313651</v>
      </c>
      <c r="O206" s="236">
        <f t="shared" si="47"/>
        <v>0</v>
      </c>
      <c r="P206" s="236">
        <f t="shared" si="47"/>
        <v>0.22583674951791635</v>
      </c>
      <c r="Q206" s="236">
        <f t="shared" si="47"/>
        <v>0.15981190323325337</v>
      </c>
    </row>
    <row r="207" spans="1:17" x14ac:dyDescent="0.25">
      <c r="A207" s="142" t="s">
        <v>188</v>
      </c>
      <c r="B207" s="235">
        <f t="shared" ref="B207:Q207" si="48">IF(B$140=0,0,B$140/B$108)</f>
        <v>0</v>
      </c>
      <c r="C207" s="235">
        <f t="shared" si="48"/>
        <v>0</v>
      </c>
      <c r="D207" s="235">
        <f t="shared" si="48"/>
        <v>0</v>
      </c>
      <c r="E207" s="235">
        <f t="shared" si="48"/>
        <v>0</v>
      </c>
      <c r="F207" s="235">
        <f t="shared" si="48"/>
        <v>0</v>
      </c>
      <c r="G207" s="235">
        <f t="shared" si="48"/>
        <v>0</v>
      </c>
      <c r="H207" s="235">
        <f t="shared" si="48"/>
        <v>0</v>
      </c>
      <c r="I207" s="235">
        <f t="shared" si="48"/>
        <v>0</v>
      </c>
      <c r="J207" s="235">
        <f t="shared" si="48"/>
        <v>0</v>
      </c>
      <c r="K207" s="235">
        <f t="shared" si="48"/>
        <v>0</v>
      </c>
      <c r="L207" s="235">
        <f t="shared" si="48"/>
        <v>0</v>
      </c>
      <c r="M207" s="235">
        <f t="shared" si="48"/>
        <v>0</v>
      </c>
      <c r="N207" s="235">
        <f t="shared" si="48"/>
        <v>0</v>
      </c>
      <c r="O207" s="235">
        <f t="shared" si="48"/>
        <v>0</v>
      </c>
      <c r="P207" s="235">
        <f t="shared" si="48"/>
        <v>0</v>
      </c>
      <c r="Q207" s="235">
        <f t="shared" si="48"/>
        <v>0</v>
      </c>
    </row>
    <row r="208" spans="1:17" x14ac:dyDescent="0.25">
      <c r="A208" s="142" t="s">
        <v>187</v>
      </c>
      <c r="B208" s="235">
        <f t="shared" ref="B208:Q208" si="49">IF(B$141=0,0,B$141/B$108)</f>
        <v>0</v>
      </c>
      <c r="C208" s="235">
        <f t="shared" si="49"/>
        <v>0</v>
      </c>
      <c r="D208" s="235">
        <f t="shared" si="49"/>
        <v>0</v>
      </c>
      <c r="E208" s="235">
        <f t="shared" si="49"/>
        <v>0</v>
      </c>
      <c r="F208" s="235">
        <f t="shared" si="49"/>
        <v>0</v>
      </c>
      <c r="G208" s="235">
        <f t="shared" si="49"/>
        <v>0</v>
      </c>
      <c r="H208" s="235">
        <f t="shared" si="49"/>
        <v>0</v>
      </c>
      <c r="I208" s="235">
        <f t="shared" si="49"/>
        <v>0</v>
      </c>
      <c r="J208" s="235">
        <f t="shared" si="49"/>
        <v>0</v>
      </c>
      <c r="K208" s="235">
        <f t="shared" si="49"/>
        <v>0</v>
      </c>
      <c r="L208" s="235">
        <f t="shared" si="49"/>
        <v>0</v>
      </c>
      <c r="M208" s="235">
        <f t="shared" si="49"/>
        <v>0</v>
      </c>
      <c r="N208" s="235">
        <f t="shared" si="49"/>
        <v>0.20341862199313651</v>
      </c>
      <c r="O208" s="235">
        <f t="shared" si="49"/>
        <v>0</v>
      </c>
      <c r="P208" s="235">
        <f t="shared" si="49"/>
        <v>0.22583674951791635</v>
      </c>
      <c r="Q208" s="235">
        <f t="shared" si="49"/>
        <v>0.15981190323325337</v>
      </c>
    </row>
    <row r="209" spans="1:17" x14ac:dyDescent="0.25">
      <c r="A209" s="142" t="s">
        <v>186</v>
      </c>
      <c r="B209" s="235">
        <f t="shared" ref="B209:Q209" si="50">IF(B$152=0,0,B$152/B$108)</f>
        <v>0</v>
      </c>
      <c r="C209" s="235">
        <f t="shared" si="50"/>
        <v>0</v>
      </c>
      <c r="D209" s="235">
        <f t="shared" si="50"/>
        <v>0</v>
      </c>
      <c r="E209" s="235">
        <f t="shared" si="50"/>
        <v>0</v>
      </c>
      <c r="F209" s="235">
        <f t="shared" si="50"/>
        <v>0</v>
      </c>
      <c r="G209" s="235">
        <f t="shared" si="50"/>
        <v>0</v>
      </c>
      <c r="H209" s="235">
        <f t="shared" si="50"/>
        <v>0</v>
      </c>
      <c r="I209" s="235">
        <f t="shared" si="50"/>
        <v>0</v>
      </c>
      <c r="J209" s="235">
        <f t="shared" si="50"/>
        <v>0</v>
      </c>
      <c r="K209" s="235">
        <f t="shared" si="50"/>
        <v>0</v>
      </c>
      <c r="L209" s="235">
        <f t="shared" si="50"/>
        <v>0</v>
      </c>
      <c r="M209" s="235">
        <f t="shared" si="50"/>
        <v>0</v>
      </c>
      <c r="N209" s="235">
        <f t="shared" si="50"/>
        <v>0</v>
      </c>
      <c r="O209" s="235">
        <f t="shared" si="50"/>
        <v>0</v>
      </c>
      <c r="P209" s="235">
        <f t="shared" si="50"/>
        <v>0</v>
      </c>
      <c r="Q209" s="235">
        <f t="shared" si="50"/>
        <v>0</v>
      </c>
    </row>
    <row r="210" spans="1:17" x14ac:dyDescent="0.25">
      <c r="A210" s="72" t="s">
        <v>179</v>
      </c>
      <c r="B210" s="234">
        <f t="shared" ref="B210:Q210" si="51">IF(B$153=0,0,B$153/B$108)</f>
        <v>0</v>
      </c>
      <c r="C210" s="234">
        <f t="shared" si="51"/>
        <v>0</v>
      </c>
      <c r="D210" s="234">
        <f t="shared" si="51"/>
        <v>0</v>
      </c>
      <c r="E210" s="234">
        <f t="shared" si="51"/>
        <v>0</v>
      </c>
      <c r="F210" s="234">
        <f t="shared" si="51"/>
        <v>0</v>
      </c>
      <c r="G210" s="234">
        <f t="shared" si="51"/>
        <v>0</v>
      </c>
      <c r="H210" s="234">
        <f t="shared" si="51"/>
        <v>0</v>
      </c>
      <c r="I210" s="234">
        <f t="shared" si="51"/>
        <v>0</v>
      </c>
      <c r="J210" s="234">
        <f t="shared" si="51"/>
        <v>0</v>
      </c>
      <c r="K210" s="234">
        <f t="shared" si="51"/>
        <v>0</v>
      </c>
      <c r="L210" s="234">
        <f t="shared" si="51"/>
        <v>0</v>
      </c>
      <c r="M210" s="234">
        <f t="shared" si="51"/>
        <v>0</v>
      </c>
      <c r="N210" s="234">
        <f t="shared" si="51"/>
        <v>0</v>
      </c>
      <c r="O210" s="234">
        <f t="shared" si="51"/>
        <v>0</v>
      </c>
      <c r="P210" s="234">
        <f t="shared" si="51"/>
        <v>0</v>
      </c>
      <c r="Q210" s="234">
        <f t="shared" si="51"/>
        <v>0</v>
      </c>
    </row>
    <row r="211" spans="1:17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ht="12.75" x14ac:dyDescent="0.25">
      <c r="A212" s="137" t="s">
        <v>133</v>
      </c>
      <c r="B212" s="233"/>
      <c r="C212" s="233"/>
      <c r="D212" s="233"/>
      <c r="E212" s="233"/>
      <c r="F212" s="233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  <c r="Q212" s="233"/>
    </row>
    <row r="213" spans="1:17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x14ac:dyDescent="0.25">
      <c r="A214" s="78" t="s">
        <v>196</v>
      </c>
      <c r="B214" s="230">
        <f>IF(B$5=0,0,(B$5-B$15-B$58)/(CHI_fec!B$5-CHI_fec!B$15))</f>
        <v>0</v>
      </c>
      <c r="C214" s="230">
        <f>IF(C$5=0,0,(C$5-C$15-C$58)/(CHI_fec!C$5-CHI_fec!C$15))</f>
        <v>0</v>
      </c>
      <c r="D214" s="230">
        <f>IF(D$5=0,0,(D$5-D$15-D$58)/(CHI_fec!D$5-CHI_fec!D$15))</f>
        <v>0</v>
      </c>
      <c r="E214" s="230">
        <f>IF(E$5=0,0,(E$5-E$15-E$58)/(CHI_fec!E$5-CHI_fec!E$15))</f>
        <v>0</v>
      </c>
      <c r="F214" s="230">
        <f>IF(F$5=0,0,(F$5-F$15-F$58)/(CHI_fec!F$5-CHI_fec!F$15))</f>
        <v>0</v>
      </c>
      <c r="G214" s="230">
        <f>IF(G$5=0,0,(G$5-G$15-G$58)/(CHI_fec!G$5-CHI_fec!G$15))</f>
        <v>0</v>
      </c>
      <c r="H214" s="230">
        <f>IF(H$5=0,0,(H$5-H$15-H$58)/(CHI_fec!H$5-CHI_fec!H$15))</f>
        <v>0</v>
      </c>
      <c r="I214" s="230">
        <f>IF(I$5=0,0,(I$5-I$15-I$58)/(CHI_fec!I$5-CHI_fec!I$15))</f>
        <v>0</v>
      </c>
      <c r="J214" s="230">
        <f>IF(J$5=0,0,(J$5-J$15-J$58)/(CHI_fec!J$5-CHI_fec!J$15))</f>
        <v>0</v>
      </c>
      <c r="K214" s="230">
        <f>IF(K$5=0,0,(K$5-K$15-K$58)/(CHI_fec!K$5-CHI_fec!K$15))</f>
        <v>0</v>
      </c>
      <c r="L214" s="230">
        <f>IF(L$5=0,0,(L$5-L$15-L$58)/(CHI_fec!L$5-CHI_fec!L$15))</f>
        <v>0</v>
      </c>
      <c r="M214" s="230">
        <f>IF(M$5=0,0,(M$5-M$15-M$58)/(CHI_fec!M$5-CHI_fec!M$15))</f>
        <v>0</v>
      </c>
      <c r="N214" s="230">
        <f>IF(N$5=0,0,(N$5-N$15-N$58)/(CHI_fec!N$5-CHI_fec!N$15))</f>
        <v>0</v>
      </c>
      <c r="O214" s="230">
        <f>IF(O$5=0,0,(O$5-O$15-O$58)/(CHI_fec!O$5-CHI_fec!O$15))</f>
        <v>0</v>
      </c>
      <c r="P214" s="230">
        <f>IF(P$5=0,0,(P$5-P$15-P$58)/(CHI_fec!P$5-CHI_fec!P$15))</f>
        <v>0</v>
      </c>
      <c r="Q214" s="230">
        <f>IF(Q$5=0,0,(Q$5-Q$15-Q$58)/(CHI_fec!Q$5-CHI_fec!Q$15))</f>
        <v>0</v>
      </c>
    </row>
    <row r="215" spans="1:17" x14ac:dyDescent="0.25">
      <c r="A215" s="132" t="s">
        <v>83</v>
      </c>
      <c r="B215" s="229">
        <f>IF(B$6=0,0,B$6/CHI_fec!B$6)</f>
        <v>0</v>
      </c>
      <c r="C215" s="229">
        <f>IF(C$6=0,0,C$6/CHI_fec!C$6)</f>
        <v>0</v>
      </c>
      <c r="D215" s="229">
        <f>IF(D$6=0,0,D$6/CHI_fec!D$6)</f>
        <v>0</v>
      </c>
      <c r="E215" s="229">
        <f>IF(E$6=0,0,E$6/CHI_fec!E$6)</f>
        <v>0</v>
      </c>
      <c r="F215" s="229">
        <f>IF(F$6=0,0,F$6/CHI_fec!F$6)</f>
        <v>0</v>
      </c>
      <c r="G215" s="229">
        <f>IF(G$6=0,0,G$6/CHI_fec!G$6)</f>
        <v>0</v>
      </c>
      <c r="H215" s="229">
        <f>IF(H$6=0,0,H$6/CHI_fec!H$6)</f>
        <v>0</v>
      </c>
      <c r="I215" s="229">
        <f>IF(I$6=0,0,I$6/CHI_fec!I$6)</f>
        <v>0</v>
      </c>
      <c r="J215" s="229">
        <f>IF(J$6=0,0,J$6/CHI_fec!J$6)</f>
        <v>0</v>
      </c>
      <c r="K215" s="229">
        <f>IF(K$6=0,0,K$6/CHI_fec!K$6)</f>
        <v>0</v>
      </c>
      <c r="L215" s="229">
        <f>IF(L$6=0,0,L$6/CHI_fec!L$6)</f>
        <v>0</v>
      </c>
      <c r="M215" s="229">
        <f>IF(M$6=0,0,M$6/CHI_fec!M$6)</f>
        <v>0</v>
      </c>
      <c r="N215" s="229">
        <f>IF(N$6=0,0,N$6/CHI_fec!N$6)</f>
        <v>0</v>
      </c>
      <c r="O215" s="229">
        <f>IF(O$6=0,0,O$6/CHI_fec!O$6)</f>
        <v>0</v>
      </c>
      <c r="P215" s="229">
        <f>IF(P$6=0,0,P$6/CHI_fec!P$6)</f>
        <v>0</v>
      </c>
      <c r="Q215" s="229">
        <f>IF(Q$6=0,0,Q$6/CHI_fec!Q$6)</f>
        <v>0</v>
      </c>
    </row>
    <row r="216" spans="1:17" x14ac:dyDescent="0.25">
      <c r="A216" s="76" t="s">
        <v>82</v>
      </c>
      <c r="B216" s="228">
        <f>IF(B$7=0,0,B$7/CHI_fec!B$7)</f>
        <v>0</v>
      </c>
      <c r="C216" s="228">
        <f>IF(C$7=0,0,C$7/CHI_fec!C$7)</f>
        <v>0</v>
      </c>
      <c r="D216" s="228">
        <f>IF(D$7=0,0,D$7/CHI_fec!D$7)</f>
        <v>0</v>
      </c>
      <c r="E216" s="228">
        <f>IF(E$7=0,0,E$7/CHI_fec!E$7)</f>
        <v>0</v>
      </c>
      <c r="F216" s="228">
        <f>IF(F$7=0,0,F$7/CHI_fec!F$7)</f>
        <v>0</v>
      </c>
      <c r="G216" s="228">
        <f>IF(G$7=0,0,G$7/CHI_fec!G$7)</f>
        <v>0</v>
      </c>
      <c r="H216" s="228">
        <f>IF(H$7=0,0,H$7/CHI_fec!H$7)</f>
        <v>0</v>
      </c>
      <c r="I216" s="228">
        <f>IF(I$7=0,0,I$7/CHI_fec!I$7)</f>
        <v>0</v>
      </c>
      <c r="J216" s="228">
        <f>IF(J$7=0,0,J$7/CHI_fec!J$7)</f>
        <v>0</v>
      </c>
      <c r="K216" s="228">
        <f>IF(K$7=0,0,K$7/CHI_fec!K$7)</f>
        <v>0</v>
      </c>
      <c r="L216" s="228">
        <f>IF(L$7=0,0,L$7/CHI_fec!L$7)</f>
        <v>0</v>
      </c>
      <c r="M216" s="228">
        <f>IF(M$7=0,0,M$7/CHI_fec!M$7)</f>
        <v>0</v>
      </c>
      <c r="N216" s="228">
        <f>IF(N$7=0,0,N$7/CHI_fec!N$7)</f>
        <v>0</v>
      </c>
      <c r="O216" s="228">
        <f>IF(O$7=0,0,O$7/CHI_fec!O$7)</f>
        <v>0</v>
      </c>
      <c r="P216" s="228">
        <f>IF(P$7=0,0,P$7/CHI_fec!P$7)</f>
        <v>0</v>
      </c>
      <c r="Q216" s="228">
        <f>IF(Q$7=0,0,Q$7/CHI_fec!Q$7)</f>
        <v>0</v>
      </c>
    </row>
    <row r="217" spans="1:17" x14ac:dyDescent="0.25">
      <c r="A217" s="76" t="s">
        <v>81</v>
      </c>
      <c r="B217" s="228">
        <f>IF(B$8=0,0,B$8/CHI_fec!B$8)</f>
        <v>0</v>
      </c>
      <c r="C217" s="228">
        <f>IF(C$8=0,0,C$8/CHI_fec!C$8)</f>
        <v>0</v>
      </c>
      <c r="D217" s="228">
        <f>IF(D$8=0,0,D$8/CHI_fec!D$8)</f>
        <v>0</v>
      </c>
      <c r="E217" s="228">
        <f>IF(E$8=0,0,E$8/CHI_fec!E$8)</f>
        <v>0</v>
      </c>
      <c r="F217" s="228">
        <f>IF(F$8=0,0,F$8/CHI_fec!F$8)</f>
        <v>0</v>
      </c>
      <c r="G217" s="228">
        <f>IF(G$8=0,0,G$8/CHI_fec!G$8)</f>
        <v>0</v>
      </c>
      <c r="H217" s="228">
        <f>IF(H$8=0,0,H$8/CHI_fec!H$8)</f>
        <v>0</v>
      </c>
      <c r="I217" s="228">
        <f>IF(I$8=0,0,I$8/CHI_fec!I$8)</f>
        <v>0</v>
      </c>
      <c r="J217" s="228">
        <f>IF(J$8=0,0,J$8/CHI_fec!J$8)</f>
        <v>0</v>
      </c>
      <c r="K217" s="228">
        <f>IF(K$8=0,0,K$8/CHI_fec!K$8)</f>
        <v>0</v>
      </c>
      <c r="L217" s="228">
        <f>IF(L$8=0,0,L$8/CHI_fec!L$8)</f>
        <v>0</v>
      </c>
      <c r="M217" s="228">
        <f>IF(M$8=0,0,M$8/CHI_fec!M$8)</f>
        <v>0</v>
      </c>
      <c r="N217" s="228">
        <f>IF(N$8=0,0,N$8/CHI_fec!N$8)</f>
        <v>0</v>
      </c>
      <c r="O217" s="228">
        <f>IF(O$8=0,0,O$8/CHI_fec!O$8)</f>
        <v>0</v>
      </c>
      <c r="P217" s="228">
        <f>IF(P$8=0,0,P$8/CHI_fec!P$8)</f>
        <v>0</v>
      </c>
      <c r="Q217" s="228">
        <f>IF(Q$8=0,0,Q$8/CHI_fec!Q$8)</f>
        <v>0</v>
      </c>
    </row>
    <row r="218" spans="1:17" x14ac:dyDescent="0.25">
      <c r="A218" s="76" t="s">
        <v>80</v>
      </c>
      <c r="B218" s="228">
        <f>IF(B$9=0,0,B$9/CHI_fec!B$9)</f>
        <v>0</v>
      </c>
      <c r="C218" s="228">
        <f>IF(C$9=0,0,C$9/CHI_fec!C$9)</f>
        <v>0</v>
      </c>
      <c r="D218" s="228">
        <f>IF(D$9=0,0,D$9/CHI_fec!D$9)</f>
        <v>0</v>
      </c>
      <c r="E218" s="228">
        <f>IF(E$9=0,0,E$9/CHI_fec!E$9)</f>
        <v>0</v>
      </c>
      <c r="F218" s="228">
        <f>IF(F$9=0,0,F$9/CHI_fec!F$9)</f>
        <v>0</v>
      </c>
      <c r="G218" s="228">
        <f>IF(G$9=0,0,G$9/CHI_fec!G$9)</f>
        <v>0</v>
      </c>
      <c r="H218" s="228">
        <f>IF(H$9=0,0,H$9/CHI_fec!H$9)</f>
        <v>0</v>
      </c>
      <c r="I218" s="228">
        <f>IF(I$9=0,0,I$9/CHI_fec!I$9)</f>
        <v>0</v>
      </c>
      <c r="J218" s="228">
        <f>IF(J$9=0,0,J$9/CHI_fec!J$9)</f>
        <v>0</v>
      </c>
      <c r="K218" s="228">
        <f>IF(K$9=0,0,K$9/CHI_fec!K$9)</f>
        <v>0</v>
      </c>
      <c r="L218" s="228">
        <f>IF(L$9=0,0,L$9/CHI_fec!L$9)</f>
        <v>0</v>
      </c>
      <c r="M218" s="228">
        <f>IF(M$9=0,0,M$9/CHI_fec!M$9)</f>
        <v>0</v>
      </c>
      <c r="N218" s="228">
        <f>IF(N$9=0,0,N$9/CHI_fec!N$9)</f>
        <v>0</v>
      </c>
      <c r="O218" s="228">
        <f>IF(O$9=0,0,O$9/CHI_fec!O$9)</f>
        <v>0</v>
      </c>
      <c r="P218" s="228">
        <f>IF(P$9=0,0,P$9/CHI_fec!P$9)</f>
        <v>0</v>
      </c>
      <c r="Q218" s="228">
        <f>IF(Q$9=0,0,Q$9/CHI_fec!Q$9)</f>
        <v>0</v>
      </c>
    </row>
    <row r="219" spans="1:17" x14ac:dyDescent="0.25">
      <c r="A219" s="129" t="s">
        <v>79</v>
      </c>
      <c r="B219" s="227">
        <f>IF(B$10=0,0,B$10/CHI_fec!B$10)</f>
        <v>0</v>
      </c>
      <c r="C219" s="227">
        <f>IF(C$10=0,0,C$10/CHI_fec!C$10)</f>
        <v>0</v>
      </c>
      <c r="D219" s="227">
        <f>IF(D$10=0,0,D$10/CHI_fec!D$10)</f>
        <v>0</v>
      </c>
      <c r="E219" s="227">
        <f>IF(E$10=0,0,E$10/CHI_fec!E$10)</f>
        <v>0</v>
      </c>
      <c r="F219" s="227">
        <f>IF(F$10=0,0,F$10/CHI_fec!F$10)</f>
        <v>0</v>
      </c>
      <c r="G219" s="227">
        <f>IF(G$10=0,0,G$10/CHI_fec!G$10)</f>
        <v>0</v>
      </c>
      <c r="H219" s="227">
        <f>IF(H$10=0,0,H$10/CHI_fec!H$10)</f>
        <v>0</v>
      </c>
      <c r="I219" s="227">
        <f>IF(I$10=0,0,I$10/CHI_fec!I$10)</f>
        <v>0</v>
      </c>
      <c r="J219" s="227">
        <f>IF(J$10=0,0,J$10/CHI_fec!J$10)</f>
        <v>0</v>
      </c>
      <c r="K219" s="227">
        <f>IF(K$10=0,0,K$10/CHI_fec!K$10)</f>
        <v>0</v>
      </c>
      <c r="L219" s="227">
        <f>IF(L$10=0,0,L$10/CHI_fec!L$10)</f>
        <v>0</v>
      </c>
      <c r="M219" s="227">
        <f>IF(M$10=0,0,M$10/CHI_fec!M$10)</f>
        <v>0</v>
      </c>
      <c r="N219" s="227">
        <f>IF(N$10=0,0,N$10/CHI_fec!N$10)</f>
        <v>0</v>
      </c>
      <c r="O219" s="227">
        <f>IF(O$10=0,0,O$10/CHI_fec!O$10)</f>
        <v>0</v>
      </c>
      <c r="P219" s="227">
        <f>IF(P$10=0,0,P$10/CHI_fec!P$10)</f>
        <v>0</v>
      </c>
      <c r="Q219" s="227">
        <f>IF(Q$10=0,0,Q$10/CHI_fec!Q$10)</f>
        <v>0</v>
      </c>
    </row>
    <row r="220" spans="1:17" x14ac:dyDescent="0.25">
      <c r="A220" s="232" t="s">
        <v>185</v>
      </c>
      <c r="B220" s="231">
        <f>IF(B$15=0,0,B$15/CHI_fec!B$15)</f>
        <v>0</v>
      </c>
      <c r="C220" s="231">
        <f>IF(C$15=0,0,C$15/CHI_fec!C$15)</f>
        <v>0</v>
      </c>
      <c r="D220" s="231">
        <f>IF(D$15=0,0,D$15/CHI_fec!D$15)</f>
        <v>0</v>
      </c>
      <c r="E220" s="231">
        <f>IF(E$15=0,0,E$15/CHI_fec!E$15)</f>
        <v>0</v>
      </c>
      <c r="F220" s="231">
        <f>IF(F$15=0,0,F$15/CHI_fec!F$15)</f>
        <v>0</v>
      </c>
      <c r="G220" s="231">
        <f>IF(G$15=0,0,G$15/CHI_fec!G$15)</f>
        <v>0</v>
      </c>
      <c r="H220" s="231">
        <f>IF(H$15=0,0,H$15/CHI_fec!H$15)</f>
        <v>0</v>
      </c>
      <c r="I220" s="231">
        <f>IF(I$15=0,0,I$15/CHI_fec!I$15)</f>
        <v>0</v>
      </c>
      <c r="J220" s="231">
        <f>IF(J$15=0,0,J$15/CHI_fec!J$15)</f>
        <v>0</v>
      </c>
      <c r="K220" s="231">
        <f>IF(K$15=0,0,K$15/CHI_fec!K$15)</f>
        <v>0</v>
      </c>
      <c r="L220" s="231">
        <f>IF(L$15=0,0,L$15/CHI_fec!L$15)</f>
        <v>0</v>
      </c>
      <c r="M220" s="231">
        <f>IF(M$15=0,0,M$15/CHI_fec!M$15)</f>
        <v>0</v>
      </c>
      <c r="N220" s="231">
        <f>IF(N$15=0,0,N$15/CHI_fec!N$15)</f>
        <v>0</v>
      </c>
      <c r="O220" s="231">
        <f>IF(O$15=0,0,O$15/CHI_fec!O$15)</f>
        <v>0</v>
      </c>
      <c r="P220" s="231">
        <f>IF(P$15=0,0,P$15/CHI_fec!P$15)</f>
        <v>0</v>
      </c>
      <c r="Q220" s="231">
        <f>IF(Q$15=0,0,Q$15/CHI_fec!Q$15)</f>
        <v>0</v>
      </c>
    </row>
    <row r="221" spans="1:17" x14ac:dyDescent="0.25">
      <c r="A221" s="127" t="s">
        <v>184</v>
      </c>
      <c r="B221" s="226">
        <f>IF(B$24=0,0,B$24/CHI_fec!B$24)</f>
        <v>0</v>
      </c>
      <c r="C221" s="226">
        <f>IF(C$24=0,0,C$24/CHI_fec!C$24)</f>
        <v>0</v>
      </c>
      <c r="D221" s="226">
        <f>IF(D$24=0,0,D$24/CHI_fec!D$24)</f>
        <v>0</v>
      </c>
      <c r="E221" s="226">
        <f>IF(E$24=0,0,E$24/CHI_fec!E$24)</f>
        <v>0</v>
      </c>
      <c r="F221" s="226">
        <f>IF(F$24=0,0,F$24/CHI_fec!F$24)</f>
        <v>0</v>
      </c>
      <c r="G221" s="226">
        <f>IF(G$24=0,0,G$24/CHI_fec!G$24)</f>
        <v>0</v>
      </c>
      <c r="H221" s="226">
        <f>IF(H$24=0,0,H$24/CHI_fec!H$24)</f>
        <v>0</v>
      </c>
      <c r="I221" s="226">
        <f>IF(I$24=0,0,I$24/CHI_fec!I$24)</f>
        <v>0</v>
      </c>
      <c r="J221" s="226">
        <f>IF(J$24=0,0,J$24/CHI_fec!J$24)</f>
        <v>0</v>
      </c>
      <c r="K221" s="226">
        <f>IF(K$24=0,0,K$24/CHI_fec!K$24)</f>
        <v>0</v>
      </c>
      <c r="L221" s="226">
        <f>IF(L$24=0,0,L$24/CHI_fec!L$24)</f>
        <v>0</v>
      </c>
      <c r="M221" s="226">
        <f>IF(M$24=0,0,M$24/CHI_fec!M$24)</f>
        <v>0</v>
      </c>
      <c r="N221" s="226">
        <f>IF(N$24=0,0,N$24/CHI_fec!N$24)</f>
        <v>0</v>
      </c>
      <c r="O221" s="226">
        <f>IF(O$24=0,0,O$24/CHI_fec!O$24)</f>
        <v>0</v>
      </c>
      <c r="P221" s="226">
        <f>IF(P$24=0,0,P$24/CHI_fec!P$24)</f>
        <v>0</v>
      </c>
      <c r="Q221" s="226">
        <f>IF(Q$24=0,0,Q$24/CHI_fec!Q$24)</f>
        <v>0</v>
      </c>
    </row>
    <row r="222" spans="1:17" x14ac:dyDescent="0.25">
      <c r="A222" s="127" t="s">
        <v>181</v>
      </c>
      <c r="B222" s="226">
        <f>IF(B$35=0,0,B$35/CHI_fec!B$35)</f>
        <v>0</v>
      </c>
      <c r="C222" s="226">
        <f>IF(C$35=0,0,C$35/CHI_fec!C$35)</f>
        <v>0</v>
      </c>
      <c r="D222" s="226">
        <f>IF(D$35=0,0,D$35/CHI_fec!D$35)</f>
        <v>0</v>
      </c>
      <c r="E222" s="226">
        <f>IF(E$35=0,0,E$35/CHI_fec!E$35)</f>
        <v>0</v>
      </c>
      <c r="F222" s="226">
        <f>IF(F$35=0,0,F$35/CHI_fec!F$35)</f>
        <v>0</v>
      </c>
      <c r="G222" s="226">
        <f>IF(G$35=0,0,G$35/CHI_fec!G$35)</f>
        <v>0</v>
      </c>
      <c r="H222" s="226">
        <f>IF(H$35=0,0,H$35/CHI_fec!H$35)</f>
        <v>0</v>
      </c>
      <c r="I222" s="226">
        <f>IF(I$35=0,0,I$35/CHI_fec!I$35)</f>
        <v>0</v>
      </c>
      <c r="J222" s="226">
        <f>IF(J$35=0,0,J$35/CHI_fec!J$35)</f>
        <v>0</v>
      </c>
      <c r="K222" s="226">
        <f>IF(K$35=0,0,K$35/CHI_fec!K$35)</f>
        <v>0</v>
      </c>
      <c r="L222" s="226">
        <f>IF(L$35=0,0,L$35/CHI_fec!L$35)</f>
        <v>0</v>
      </c>
      <c r="M222" s="226">
        <f>IF(M$35=0,0,M$35/CHI_fec!M$35)</f>
        <v>0</v>
      </c>
      <c r="N222" s="226">
        <f>IF(N$35=0,0,N$35/CHI_fec!N$35)</f>
        <v>0</v>
      </c>
      <c r="O222" s="226">
        <f>IF(O$35=0,0,O$35/CHI_fec!O$35)</f>
        <v>0</v>
      </c>
      <c r="P222" s="226">
        <f>IF(P$35=0,0,P$35/CHI_fec!P$35)</f>
        <v>0</v>
      </c>
      <c r="Q222" s="226">
        <f>IF(Q$35=0,0,Q$35/CHI_fec!Q$35)</f>
        <v>0</v>
      </c>
    </row>
    <row r="223" spans="1:17" x14ac:dyDescent="0.25">
      <c r="A223" s="127" t="s">
        <v>180</v>
      </c>
      <c r="B223" s="225">
        <f>IF(B$43=0,0,B$43/CHI_fec!B$43)</f>
        <v>0</v>
      </c>
      <c r="C223" s="225">
        <f>IF(C$43=0,0,C$43/CHI_fec!C$43)</f>
        <v>0</v>
      </c>
      <c r="D223" s="225">
        <f>IF(D$43=0,0,D$43/CHI_fec!D$43)</f>
        <v>0</v>
      </c>
      <c r="E223" s="225">
        <f>IF(E$43=0,0,E$43/CHI_fec!E$43)</f>
        <v>0</v>
      </c>
      <c r="F223" s="225">
        <f>IF(F$43=0,0,F$43/CHI_fec!F$43)</f>
        <v>0</v>
      </c>
      <c r="G223" s="225">
        <f>IF(G$43=0,0,G$43/CHI_fec!G$43)</f>
        <v>0</v>
      </c>
      <c r="H223" s="225">
        <f>IF(H$43=0,0,H$43/CHI_fec!H$43)</f>
        <v>0</v>
      </c>
      <c r="I223" s="225">
        <f>IF(I$43=0,0,I$43/CHI_fec!I$43)</f>
        <v>0</v>
      </c>
      <c r="J223" s="225">
        <f>IF(J$43=0,0,J$43/CHI_fec!J$43)</f>
        <v>0</v>
      </c>
      <c r="K223" s="225">
        <f>IF(K$43=0,0,K$43/CHI_fec!K$43)</f>
        <v>0</v>
      </c>
      <c r="L223" s="225">
        <f>IF(L$43=0,0,L$43/CHI_fec!L$43)</f>
        <v>0</v>
      </c>
      <c r="M223" s="225">
        <f>IF(M$43=0,0,M$43/CHI_fec!M$43)</f>
        <v>0</v>
      </c>
      <c r="N223" s="225">
        <f>IF(N$43=0,0,N$43/CHI_fec!N$43)</f>
        <v>0</v>
      </c>
      <c r="O223" s="225">
        <f>IF(O$43=0,0,O$43/CHI_fec!O$43)</f>
        <v>0</v>
      </c>
      <c r="P223" s="225">
        <f>IF(P$43=0,0,P$43/CHI_fec!P$43)</f>
        <v>0</v>
      </c>
      <c r="Q223" s="225">
        <f>IF(Q$43=0,0,Q$43/CHI_fec!Q$43)</f>
        <v>0</v>
      </c>
    </row>
    <row r="224" spans="1:17" x14ac:dyDescent="0.25">
      <c r="A224" s="72" t="s">
        <v>179</v>
      </c>
      <c r="B224" s="224">
        <f>IF(B$57=0,0,B$57/CHI_fec!B$57)</f>
        <v>0</v>
      </c>
      <c r="C224" s="224">
        <f>IF(C$57=0,0,C$57/CHI_fec!C$57)</f>
        <v>0</v>
      </c>
      <c r="D224" s="224">
        <f>IF(D$57=0,0,D$57/CHI_fec!D$57)</f>
        <v>0</v>
      </c>
      <c r="E224" s="224">
        <f>IF(E$57=0,0,E$57/CHI_fec!E$57)</f>
        <v>0</v>
      </c>
      <c r="F224" s="224">
        <f>IF(F$57=0,0,F$57/CHI_fec!F$57)</f>
        <v>0</v>
      </c>
      <c r="G224" s="224">
        <f>IF(G$57=0,0,G$57/CHI_fec!G$57)</f>
        <v>0</v>
      </c>
      <c r="H224" s="224">
        <f>IF(H$57=0,0,H$57/CHI_fec!H$57)</f>
        <v>0</v>
      </c>
      <c r="I224" s="224">
        <f>IF(I$57=0,0,I$57/CHI_fec!I$57)</f>
        <v>0</v>
      </c>
      <c r="J224" s="224">
        <f>IF(J$57=0,0,J$57/CHI_fec!J$57)</f>
        <v>0</v>
      </c>
      <c r="K224" s="224">
        <f>IF(K$57=0,0,K$57/CHI_fec!K$57)</f>
        <v>0</v>
      </c>
      <c r="L224" s="224">
        <f>IF(L$57=0,0,L$57/CHI_fec!L$57)</f>
        <v>0</v>
      </c>
      <c r="M224" s="224">
        <f>IF(M$57=0,0,M$57/CHI_fec!M$57)</f>
        <v>0</v>
      </c>
      <c r="N224" s="224">
        <f>IF(N$57=0,0,N$57/CHI_fec!N$57)</f>
        <v>0</v>
      </c>
      <c r="O224" s="224">
        <f>IF(O$57=0,0,O$57/CHI_fec!O$57)</f>
        <v>0</v>
      </c>
      <c r="P224" s="224">
        <f>IF(P$57=0,0,P$57/CHI_fec!P$57)</f>
        <v>0</v>
      </c>
      <c r="Q224" s="224">
        <f>IF(Q$57=0,0,Q$57/CHI_fec!Q$57)</f>
        <v>0</v>
      </c>
    </row>
    <row r="225" spans="1:17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x14ac:dyDescent="0.25">
      <c r="A226" s="78" t="s">
        <v>195</v>
      </c>
      <c r="B226" s="230">
        <f>IF(B$60=0,0,(B$60-B$106)/CHI_fec!B$60)</f>
        <v>0</v>
      </c>
      <c r="C226" s="230">
        <f>IF(C$60=0,0,(C$60-C$106)/CHI_fec!C$60)</f>
        <v>0</v>
      </c>
      <c r="D226" s="230">
        <f>IF(D$60=0,0,(D$60-D$106)/CHI_fec!D$60)</f>
        <v>0</v>
      </c>
      <c r="E226" s="230">
        <f>IF(E$60=0,0,(E$60-E$106)/CHI_fec!E$60)</f>
        <v>0</v>
      </c>
      <c r="F226" s="230">
        <f>IF(F$60=0,0,(F$60-F$106)/CHI_fec!F$60)</f>
        <v>0</v>
      </c>
      <c r="G226" s="230">
        <f>IF(G$60=0,0,(G$60-G$106)/CHI_fec!G$60)</f>
        <v>0</v>
      </c>
      <c r="H226" s="230">
        <f>IF(H$60=0,0,(H$60-H$106)/CHI_fec!H$60)</f>
        <v>0</v>
      </c>
      <c r="I226" s="230">
        <f>IF(I$60=0,0,(I$60-I$106)/CHI_fec!I$60)</f>
        <v>0</v>
      </c>
      <c r="J226" s="230">
        <f>IF(J$60=0,0,(J$60-J$106)/CHI_fec!J$60)</f>
        <v>0</v>
      </c>
      <c r="K226" s="230">
        <f>IF(K$60=0,0,(K$60-K$106)/CHI_fec!K$60)</f>
        <v>0</v>
      </c>
      <c r="L226" s="230">
        <f>IF(L$60=0,0,(L$60-L$106)/CHI_fec!L$60)</f>
        <v>0</v>
      </c>
      <c r="M226" s="230">
        <f>IF(M$60=0,0,(M$60-M$106)/CHI_fec!M$60)</f>
        <v>0</v>
      </c>
      <c r="N226" s="230">
        <f>IF(N$60=0,0,(N$60-N$106)/CHI_fec!N$60)</f>
        <v>0.85547500503625729</v>
      </c>
      <c r="O226" s="230">
        <f>IF(O$60=0,0,(O$60-O$106)/CHI_fec!O$60)</f>
        <v>0</v>
      </c>
      <c r="P226" s="230">
        <f>IF(P$60=0,0,(P$60-P$106)/CHI_fec!P$60)</f>
        <v>0.7423922588132652</v>
      </c>
      <c r="Q226" s="230">
        <f>IF(Q$60=0,0,(Q$60-Q$106)/CHI_fec!Q$60)</f>
        <v>1.2186007061182467</v>
      </c>
    </row>
    <row r="227" spans="1:17" x14ac:dyDescent="0.25">
      <c r="A227" s="132" t="s">
        <v>83</v>
      </c>
      <c r="B227" s="229">
        <f>IF(B$61=0,0,B$61/CHI_fec!B$61)</f>
        <v>0</v>
      </c>
      <c r="C227" s="229">
        <f>IF(C$61=0,0,C$61/CHI_fec!C$61)</f>
        <v>0</v>
      </c>
      <c r="D227" s="229">
        <f>IF(D$61=0,0,D$61/CHI_fec!D$61)</f>
        <v>0</v>
      </c>
      <c r="E227" s="229">
        <f>IF(E$61=0,0,E$61/CHI_fec!E$61)</f>
        <v>0</v>
      </c>
      <c r="F227" s="229">
        <f>IF(F$61=0,0,F$61/CHI_fec!F$61)</f>
        <v>0</v>
      </c>
      <c r="G227" s="229">
        <f>IF(G$61=0,0,G$61/CHI_fec!G$61)</f>
        <v>0</v>
      </c>
      <c r="H227" s="229">
        <f>IF(H$61=0,0,H$61/CHI_fec!H$61)</f>
        <v>0</v>
      </c>
      <c r="I227" s="229">
        <f>IF(I$61=0,0,I$61/CHI_fec!I$61)</f>
        <v>0</v>
      </c>
      <c r="J227" s="229">
        <f>IF(J$61=0,0,J$61/CHI_fec!J$61)</f>
        <v>0</v>
      </c>
      <c r="K227" s="229">
        <f>IF(K$61=0,0,K$61/CHI_fec!K$61)</f>
        <v>0</v>
      </c>
      <c r="L227" s="229">
        <f>IF(L$61=0,0,L$61/CHI_fec!L$61)</f>
        <v>0</v>
      </c>
      <c r="M227" s="229">
        <f>IF(M$61=0,0,M$61/CHI_fec!M$61)</f>
        <v>0</v>
      </c>
      <c r="N227" s="229">
        <f>IF(N$61=0,0,N$61/CHI_fec!N$61)</f>
        <v>0</v>
      </c>
      <c r="O227" s="229">
        <f>IF(O$61=0,0,O$61/CHI_fec!O$61)</f>
        <v>0</v>
      </c>
      <c r="P227" s="229">
        <f>IF(P$61=0,0,P$61/CHI_fec!P$61)</f>
        <v>0</v>
      </c>
      <c r="Q227" s="229">
        <f>IF(Q$61=0,0,Q$61/CHI_fec!Q$61)</f>
        <v>0</v>
      </c>
    </row>
    <row r="228" spans="1:17" x14ac:dyDescent="0.25">
      <c r="A228" s="76" t="s">
        <v>82</v>
      </c>
      <c r="B228" s="228">
        <f>IF(B$62=0,0,B$62/CHI_fec!B$62)</f>
        <v>0</v>
      </c>
      <c r="C228" s="228">
        <f>IF(C$62=0,0,C$62/CHI_fec!C$62)</f>
        <v>0</v>
      </c>
      <c r="D228" s="228">
        <f>IF(D$62=0,0,D$62/CHI_fec!D$62)</f>
        <v>0</v>
      </c>
      <c r="E228" s="228">
        <f>IF(E$62=0,0,E$62/CHI_fec!E$62)</f>
        <v>0</v>
      </c>
      <c r="F228" s="228">
        <f>IF(F$62=0,0,F$62/CHI_fec!F$62)</f>
        <v>0</v>
      </c>
      <c r="G228" s="228">
        <f>IF(G$62=0,0,G$62/CHI_fec!G$62)</f>
        <v>0</v>
      </c>
      <c r="H228" s="228">
        <f>IF(H$62=0,0,H$62/CHI_fec!H$62)</f>
        <v>0</v>
      </c>
      <c r="I228" s="228">
        <f>IF(I$62=0,0,I$62/CHI_fec!I$62)</f>
        <v>0</v>
      </c>
      <c r="J228" s="228">
        <f>IF(J$62=0,0,J$62/CHI_fec!J$62)</f>
        <v>0</v>
      </c>
      <c r="K228" s="228">
        <f>IF(K$62=0,0,K$62/CHI_fec!K$62)</f>
        <v>0</v>
      </c>
      <c r="L228" s="228">
        <f>IF(L$62=0,0,L$62/CHI_fec!L$62)</f>
        <v>0</v>
      </c>
      <c r="M228" s="228">
        <f>IF(M$62=0,0,M$62/CHI_fec!M$62)</f>
        <v>0</v>
      </c>
      <c r="N228" s="228">
        <f>IF(N$62=0,0,N$62/CHI_fec!N$62)</f>
        <v>0</v>
      </c>
      <c r="O228" s="228">
        <f>IF(O$62=0,0,O$62/CHI_fec!O$62)</f>
        <v>0</v>
      </c>
      <c r="P228" s="228">
        <f>IF(P$62=0,0,P$62/CHI_fec!P$62)</f>
        <v>0</v>
      </c>
      <c r="Q228" s="228">
        <f>IF(Q$62=0,0,Q$62/CHI_fec!Q$62)</f>
        <v>0</v>
      </c>
    </row>
    <row r="229" spans="1:17" x14ac:dyDescent="0.25">
      <c r="A229" s="76" t="s">
        <v>81</v>
      </c>
      <c r="B229" s="228">
        <f>IF(B$63=0,0,B$63/CHI_fec!B$63)</f>
        <v>0</v>
      </c>
      <c r="C229" s="228">
        <f>IF(C$63=0,0,C$63/CHI_fec!C$63)</f>
        <v>0</v>
      </c>
      <c r="D229" s="228">
        <f>IF(D$63=0,0,D$63/CHI_fec!D$63)</f>
        <v>0</v>
      </c>
      <c r="E229" s="228">
        <f>IF(E$63=0,0,E$63/CHI_fec!E$63)</f>
        <v>0</v>
      </c>
      <c r="F229" s="228">
        <f>IF(F$63=0,0,F$63/CHI_fec!F$63)</f>
        <v>0</v>
      </c>
      <c r="G229" s="228">
        <f>IF(G$63=0,0,G$63/CHI_fec!G$63)</f>
        <v>0</v>
      </c>
      <c r="H229" s="228">
        <f>IF(H$63=0,0,H$63/CHI_fec!H$63)</f>
        <v>0</v>
      </c>
      <c r="I229" s="228">
        <f>IF(I$63=0,0,I$63/CHI_fec!I$63)</f>
        <v>0</v>
      </c>
      <c r="J229" s="228">
        <f>IF(J$63=0,0,J$63/CHI_fec!J$63)</f>
        <v>0</v>
      </c>
      <c r="K229" s="228">
        <f>IF(K$63=0,0,K$63/CHI_fec!K$63)</f>
        <v>0</v>
      </c>
      <c r="L229" s="228">
        <f>IF(L$63=0,0,L$63/CHI_fec!L$63)</f>
        <v>0</v>
      </c>
      <c r="M229" s="228">
        <f>IF(M$63=0,0,M$63/CHI_fec!M$63)</f>
        <v>0</v>
      </c>
      <c r="N229" s="228">
        <f>IF(N$63=0,0,N$63/CHI_fec!N$63)</f>
        <v>0</v>
      </c>
      <c r="O229" s="228">
        <f>IF(O$63=0,0,O$63/CHI_fec!O$63)</f>
        <v>0</v>
      </c>
      <c r="P229" s="228">
        <f>IF(P$63=0,0,P$63/CHI_fec!P$63)</f>
        <v>0</v>
      </c>
      <c r="Q229" s="228">
        <f>IF(Q$63=0,0,Q$63/CHI_fec!Q$63)</f>
        <v>0</v>
      </c>
    </row>
    <row r="230" spans="1:17" x14ac:dyDescent="0.25">
      <c r="A230" s="76" t="s">
        <v>80</v>
      </c>
      <c r="B230" s="228">
        <f>IF(B$64=0,0,B$64/CHI_fec!B$64)</f>
        <v>0</v>
      </c>
      <c r="C230" s="228">
        <f>IF(C$64=0,0,C$64/CHI_fec!C$64)</f>
        <v>0</v>
      </c>
      <c r="D230" s="228">
        <f>IF(D$64=0,0,D$64/CHI_fec!D$64)</f>
        <v>0</v>
      </c>
      <c r="E230" s="228">
        <f>IF(E$64=0,0,E$64/CHI_fec!E$64)</f>
        <v>0</v>
      </c>
      <c r="F230" s="228">
        <f>IF(F$64=0,0,F$64/CHI_fec!F$64)</f>
        <v>0</v>
      </c>
      <c r="G230" s="228">
        <f>IF(G$64=0,0,G$64/CHI_fec!G$64)</f>
        <v>0</v>
      </c>
      <c r="H230" s="228">
        <f>IF(H$64=0,0,H$64/CHI_fec!H$64)</f>
        <v>0</v>
      </c>
      <c r="I230" s="228">
        <f>IF(I$64=0,0,I$64/CHI_fec!I$64)</f>
        <v>0</v>
      </c>
      <c r="J230" s="228">
        <f>IF(J$64=0,0,J$64/CHI_fec!J$64)</f>
        <v>0</v>
      </c>
      <c r="K230" s="228">
        <f>IF(K$64=0,0,K$64/CHI_fec!K$64)</f>
        <v>0</v>
      </c>
      <c r="L230" s="228">
        <f>IF(L$64=0,0,L$64/CHI_fec!L$64)</f>
        <v>0</v>
      </c>
      <c r="M230" s="228">
        <f>IF(M$64=0,0,M$64/CHI_fec!M$64)</f>
        <v>0</v>
      </c>
      <c r="N230" s="228">
        <f>IF(N$64=0,0,N$64/CHI_fec!N$64)</f>
        <v>0</v>
      </c>
      <c r="O230" s="228">
        <f>IF(O$64=0,0,O$64/CHI_fec!O$64)</f>
        <v>0</v>
      </c>
      <c r="P230" s="228">
        <f>IF(P$64=0,0,P$64/CHI_fec!P$64)</f>
        <v>0</v>
      </c>
      <c r="Q230" s="228">
        <f>IF(Q$64=0,0,Q$64/CHI_fec!Q$64)</f>
        <v>0</v>
      </c>
    </row>
    <row r="231" spans="1:17" x14ac:dyDescent="0.25">
      <c r="A231" s="129" t="s">
        <v>79</v>
      </c>
      <c r="B231" s="227">
        <f>IF(B$65=0,0,B$65/CHI_fec!B$65)</f>
        <v>0</v>
      </c>
      <c r="C231" s="227">
        <f>IF(C$65=0,0,C$65/CHI_fec!C$65)</f>
        <v>0</v>
      </c>
      <c r="D231" s="227">
        <f>IF(D$65=0,0,D$65/CHI_fec!D$65)</f>
        <v>0</v>
      </c>
      <c r="E231" s="227">
        <f>IF(E$65=0,0,E$65/CHI_fec!E$65)</f>
        <v>0</v>
      </c>
      <c r="F231" s="227">
        <f>IF(F$65=0,0,F$65/CHI_fec!F$65)</f>
        <v>0</v>
      </c>
      <c r="G231" s="227">
        <f>IF(G$65=0,0,G$65/CHI_fec!G$65)</f>
        <v>0</v>
      </c>
      <c r="H231" s="227">
        <f>IF(H$65=0,0,H$65/CHI_fec!H$65)</f>
        <v>0</v>
      </c>
      <c r="I231" s="227">
        <f>IF(I$65=0,0,I$65/CHI_fec!I$65)</f>
        <v>0</v>
      </c>
      <c r="J231" s="227">
        <f>IF(J$65=0,0,J$65/CHI_fec!J$65)</f>
        <v>0</v>
      </c>
      <c r="K231" s="227">
        <f>IF(K$65=0,0,K$65/CHI_fec!K$65)</f>
        <v>0</v>
      </c>
      <c r="L231" s="227">
        <f>IF(L$65=0,0,L$65/CHI_fec!L$65)</f>
        <v>0</v>
      </c>
      <c r="M231" s="227">
        <f>IF(M$65=0,0,M$65/CHI_fec!M$65)</f>
        <v>0</v>
      </c>
      <c r="N231" s="227">
        <f>IF(N$65=0,0,N$65/CHI_fec!N$65)</f>
        <v>1.5512094000000001</v>
      </c>
      <c r="O231" s="227">
        <f>IF(O$65=0,0,O$65/CHI_fec!O$65)</f>
        <v>0</v>
      </c>
      <c r="P231" s="227">
        <f>IF(P$65=0,0,P$65/CHI_fec!P$65)</f>
        <v>1.5512093999999998</v>
      </c>
      <c r="Q231" s="227">
        <f>IF(Q$65=0,0,Q$65/CHI_fec!Q$65)</f>
        <v>1.5512094000000001</v>
      </c>
    </row>
    <row r="232" spans="1:17" x14ac:dyDescent="0.25">
      <c r="A232" s="127" t="s">
        <v>183</v>
      </c>
      <c r="B232" s="226">
        <f>IF(B$70=0,0,B$70/CHI_fec!B$70)</f>
        <v>0</v>
      </c>
      <c r="C232" s="226">
        <f>IF(C$70=0,0,C$70/CHI_fec!C$70)</f>
        <v>0</v>
      </c>
      <c r="D232" s="226">
        <f>IF(D$70=0,0,D$70/CHI_fec!D$70)</f>
        <v>0</v>
      </c>
      <c r="E232" s="226">
        <f>IF(E$70=0,0,E$70/CHI_fec!E$70)</f>
        <v>0</v>
      </c>
      <c r="F232" s="226">
        <f>IF(F$70=0,0,F$70/CHI_fec!F$70)</f>
        <v>0</v>
      </c>
      <c r="G232" s="226">
        <f>IF(G$70=0,0,G$70/CHI_fec!G$70)</f>
        <v>0</v>
      </c>
      <c r="H232" s="226">
        <f>IF(H$70=0,0,H$70/CHI_fec!H$70)</f>
        <v>0</v>
      </c>
      <c r="I232" s="226">
        <f>IF(I$70=0,0,I$70/CHI_fec!I$70)</f>
        <v>0</v>
      </c>
      <c r="J232" s="226">
        <f>IF(J$70=0,0,J$70/CHI_fec!J$70)</f>
        <v>0</v>
      </c>
      <c r="K232" s="226">
        <f>IF(K$70=0,0,K$70/CHI_fec!K$70)</f>
        <v>0</v>
      </c>
      <c r="L232" s="226">
        <f>IF(L$70=0,0,L$70/CHI_fec!L$70)</f>
        <v>0</v>
      </c>
      <c r="M232" s="226">
        <f>IF(M$70=0,0,M$70/CHI_fec!M$70)</f>
        <v>0</v>
      </c>
      <c r="N232" s="226">
        <f>IF(N$70=0,0,N$70/CHI_fec!N$70)</f>
        <v>2.7921769199999997</v>
      </c>
      <c r="O232" s="226">
        <f>IF(O$70=0,0,O$70/CHI_fec!O$70)</f>
        <v>0</v>
      </c>
      <c r="P232" s="226">
        <f>IF(P$70=0,0,P$70/CHI_fec!P$70)</f>
        <v>2.7921769199999997</v>
      </c>
      <c r="Q232" s="226">
        <f>IF(Q$70=0,0,Q$70/CHI_fec!Q$70)</f>
        <v>2.9165248799999999</v>
      </c>
    </row>
    <row r="233" spans="1:17" x14ac:dyDescent="0.25">
      <c r="A233" s="127" t="s">
        <v>181</v>
      </c>
      <c r="B233" s="226">
        <f>IF(B$83=0,0,B$83/CHI_fec!B$83)</f>
        <v>0</v>
      </c>
      <c r="C233" s="226">
        <f>IF(C$83=0,0,C$83/CHI_fec!C$83)</f>
        <v>0</v>
      </c>
      <c r="D233" s="226">
        <f>IF(D$83=0,0,D$83/CHI_fec!D$83)</f>
        <v>0</v>
      </c>
      <c r="E233" s="226">
        <f>IF(E$83=0,0,E$83/CHI_fec!E$83)</f>
        <v>0</v>
      </c>
      <c r="F233" s="226">
        <f>IF(F$83=0,0,F$83/CHI_fec!F$83)</f>
        <v>0</v>
      </c>
      <c r="G233" s="226">
        <f>IF(G$83=0,0,G$83/CHI_fec!G$83)</f>
        <v>0</v>
      </c>
      <c r="H233" s="226">
        <f>IF(H$83=0,0,H$83/CHI_fec!H$83)</f>
        <v>0</v>
      </c>
      <c r="I233" s="226">
        <f>IF(I$83=0,0,I$83/CHI_fec!I$83)</f>
        <v>0</v>
      </c>
      <c r="J233" s="226">
        <f>IF(J$83=0,0,J$83/CHI_fec!J$83)</f>
        <v>0</v>
      </c>
      <c r="K233" s="226">
        <f>IF(K$83=0,0,K$83/CHI_fec!K$83)</f>
        <v>0</v>
      </c>
      <c r="L233" s="226">
        <f>IF(L$83=0,0,L$83/CHI_fec!L$83)</f>
        <v>0</v>
      </c>
      <c r="M233" s="226">
        <f>IF(M$83=0,0,M$83/CHI_fec!M$83)</f>
        <v>0</v>
      </c>
      <c r="N233" s="226">
        <f>IF(N$83=0,0,N$83/CHI_fec!N$83)</f>
        <v>0.71174479838479709</v>
      </c>
      <c r="O233" s="226">
        <f>IF(O$83=0,0,O$83/CHI_fec!O$83)</f>
        <v>0</v>
      </c>
      <c r="P233" s="226">
        <f>IF(P$83=0,0,P$83/CHI_fec!P$83)</f>
        <v>0.50845585882561162</v>
      </c>
      <c r="Q233" s="226">
        <f>IF(Q$83=0,0,Q$83/CHI_fec!Q$83)</f>
        <v>1.3303607966536954</v>
      </c>
    </row>
    <row r="234" spans="1:17" x14ac:dyDescent="0.25">
      <c r="A234" s="127" t="s">
        <v>180</v>
      </c>
      <c r="B234" s="225">
        <f>IF(B$91=0,0,B$91/CHI_fec!B$91)</f>
        <v>0</v>
      </c>
      <c r="C234" s="225">
        <f>IF(C$91=0,0,C$91/CHI_fec!C$91)</f>
        <v>0</v>
      </c>
      <c r="D234" s="225">
        <f>IF(D$91=0,0,D$91/CHI_fec!D$91)</f>
        <v>0</v>
      </c>
      <c r="E234" s="225">
        <f>IF(E$91=0,0,E$91/CHI_fec!E$91)</f>
        <v>0</v>
      </c>
      <c r="F234" s="225">
        <f>IF(F$91=0,0,F$91/CHI_fec!F$91)</f>
        <v>0</v>
      </c>
      <c r="G234" s="225">
        <f>IF(G$91=0,0,G$91/CHI_fec!G$91)</f>
        <v>0</v>
      </c>
      <c r="H234" s="225">
        <f>IF(H$91=0,0,H$91/CHI_fec!H$91)</f>
        <v>0</v>
      </c>
      <c r="I234" s="225">
        <f>IF(I$91=0,0,I$91/CHI_fec!I$91)</f>
        <v>0</v>
      </c>
      <c r="J234" s="225">
        <f>IF(J$91=0,0,J$91/CHI_fec!J$91)</f>
        <v>0</v>
      </c>
      <c r="K234" s="225">
        <f>IF(K$91=0,0,K$91/CHI_fec!K$91)</f>
        <v>0</v>
      </c>
      <c r="L234" s="225">
        <f>IF(L$91=0,0,L$91/CHI_fec!L$91)</f>
        <v>0</v>
      </c>
      <c r="M234" s="225">
        <f>IF(M$91=0,0,M$91/CHI_fec!M$91)</f>
        <v>0</v>
      </c>
      <c r="N234" s="225">
        <f>IF(N$91=0,0,N$91/CHI_fec!N$91)</f>
        <v>2.3785210800000001</v>
      </c>
      <c r="O234" s="225">
        <f>IF(O$91=0,0,O$91/CHI_fec!O$91)</f>
        <v>0</v>
      </c>
      <c r="P234" s="225">
        <f>IF(P$91=0,0,P$91/CHI_fec!P$91)</f>
        <v>2.3785210800000001</v>
      </c>
      <c r="Q234" s="225">
        <f>IF(Q$91=0,0,Q$91/CHI_fec!Q$91)</f>
        <v>2.48444712</v>
      </c>
    </row>
    <row r="235" spans="1:17" x14ac:dyDescent="0.25">
      <c r="A235" s="72" t="s">
        <v>179</v>
      </c>
      <c r="B235" s="224">
        <f>IF(B$105=0,0,B$105/CHI_fec!B$105)</f>
        <v>0</v>
      </c>
      <c r="C235" s="224">
        <f>IF(C$105=0,0,C$105/CHI_fec!C$105)</f>
        <v>0</v>
      </c>
      <c r="D235" s="224">
        <f>IF(D$105=0,0,D$105/CHI_fec!D$105)</f>
        <v>0</v>
      </c>
      <c r="E235" s="224">
        <f>IF(E$105=0,0,E$105/CHI_fec!E$105)</f>
        <v>0</v>
      </c>
      <c r="F235" s="224">
        <f>IF(F$105=0,0,F$105/CHI_fec!F$105)</f>
        <v>0</v>
      </c>
      <c r="G235" s="224">
        <f>IF(G$105=0,0,G$105/CHI_fec!G$105)</f>
        <v>0</v>
      </c>
      <c r="H235" s="224">
        <f>IF(H$105=0,0,H$105/CHI_fec!H$105)</f>
        <v>0</v>
      </c>
      <c r="I235" s="224">
        <f>IF(I$105=0,0,I$105/CHI_fec!I$105)</f>
        <v>0</v>
      </c>
      <c r="J235" s="224">
        <f>IF(J$105=0,0,J$105/CHI_fec!J$105)</f>
        <v>0</v>
      </c>
      <c r="K235" s="224">
        <f>IF(K$105=0,0,K$105/CHI_fec!K$105)</f>
        <v>0</v>
      </c>
      <c r="L235" s="224">
        <f>IF(L$105=0,0,L$105/CHI_fec!L$105)</f>
        <v>0</v>
      </c>
      <c r="M235" s="224">
        <f>IF(M$105=0,0,M$105/CHI_fec!M$105)</f>
        <v>0</v>
      </c>
      <c r="N235" s="224">
        <f>IF(N$105=0,0,N$105/CHI_fec!N$105)</f>
        <v>0</v>
      </c>
      <c r="O235" s="224">
        <f>IF(O$105=0,0,O$105/CHI_fec!O$105)</f>
        <v>0</v>
      </c>
      <c r="P235" s="224">
        <f>IF(P$105=0,0,P$105/CHI_fec!P$105)</f>
        <v>0</v>
      </c>
      <c r="Q235" s="224">
        <f>IF(Q$105=0,0,Q$105/CHI_fec!Q$105)</f>
        <v>0</v>
      </c>
    </row>
    <row r="236" spans="1:17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x14ac:dyDescent="0.25">
      <c r="A237" s="78" t="s">
        <v>39</v>
      </c>
      <c r="B237" s="230">
        <f>IF(B$108=0,0,B$108/CHI_fec!B$108)</f>
        <v>0</v>
      </c>
      <c r="C237" s="230">
        <f>IF(C$108=0,0,C$108/CHI_fec!C$108)</f>
        <v>0</v>
      </c>
      <c r="D237" s="230">
        <f>IF(D$108=0,0,D$108/CHI_fec!D$108)</f>
        <v>0</v>
      </c>
      <c r="E237" s="230">
        <f>IF(E$108=0,0,E$108/CHI_fec!E$108)</f>
        <v>0</v>
      </c>
      <c r="F237" s="230">
        <f>IF(F$108=0,0,F$108/CHI_fec!F$108)</f>
        <v>0</v>
      </c>
      <c r="G237" s="230">
        <f>IF(G$108=0,0,G$108/CHI_fec!G$108)</f>
        <v>0</v>
      </c>
      <c r="H237" s="230">
        <f>IF(H$108=0,0,H$108/CHI_fec!H$108)</f>
        <v>0</v>
      </c>
      <c r="I237" s="230">
        <f>IF(I$108=0,0,I$108/CHI_fec!I$108)</f>
        <v>0</v>
      </c>
      <c r="J237" s="230">
        <f>IF(J$108=0,0,J$108/CHI_fec!J$108)</f>
        <v>0</v>
      </c>
      <c r="K237" s="230">
        <f>IF(K$108=0,0,K$108/CHI_fec!K$108)</f>
        <v>0</v>
      </c>
      <c r="L237" s="230">
        <f>IF(L$108=0,0,L$108/CHI_fec!L$108)</f>
        <v>0</v>
      </c>
      <c r="M237" s="230">
        <f>IF(M$108=0,0,M$108/CHI_fec!M$108)</f>
        <v>0</v>
      </c>
      <c r="N237" s="230">
        <f>IF(N$108=0,0,N$108/CHI_fec!N$108)</f>
        <v>0.8176126541363703</v>
      </c>
      <c r="O237" s="230">
        <f>IF(O$108=0,0,O$108/CHI_fec!O$108)</f>
        <v>0</v>
      </c>
      <c r="P237" s="230">
        <f>IF(P$108=0,0,P$108/CHI_fec!P$108)</f>
        <v>0.73645073170598818</v>
      </c>
      <c r="Q237" s="230">
        <f>IF(Q$108=0,0,Q$108/CHI_fec!Q$108)</f>
        <v>1.0870560599675869</v>
      </c>
    </row>
    <row r="238" spans="1:17" x14ac:dyDescent="0.25">
      <c r="A238" s="132" t="s">
        <v>83</v>
      </c>
      <c r="B238" s="229">
        <f>IF(B$109=0,0,B$109/CHI_fec!B$109)</f>
        <v>0</v>
      </c>
      <c r="C238" s="229">
        <f>IF(C$109=0,0,C$109/CHI_fec!C$109)</f>
        <v>0</v>
      </c>
      <c r="D238" s="229">
        <f>IF(D$109=0,0,D$109/CHI_fec!D$109)</f>
        <v>0</v>
      </c>
      <c r="E238" s="229">
        <f>IF(E$109=0,0,E$109/CHI_fec!E$109)</f>
        <v>0</v>
      </c>
      <c r="F238" s="229">
        <f>IF(F$109=0,0,F$109/CHI_fec!F$109)</f>
        <v>0</v>
      </c>
      <c r="G238" s="229">
        <f>IF(G$109=0,0,G$109/CHI_fec!G$109)</f>
        <v>0</v>
      </c>
      <c r="H238" s="229">
        <f>IF(H$109=0,0,H$109/CHI_fec!H$109)</f>
        <v>0</v>
      </c>
      <c r="I238" s="229">
        <f>IF(I$109=0,0,I$109/CHI_fec!I$109)</f>
        <v>0</v>
      </c>
      <c r="J238" s="229">
        <f>IF(J$109=0,0,J$109/CHI_fec!J$109)</f>
        <v>0</v>
      </c>
      <c r="K238" s="229">
        <f>IF(K$109=0,0,K$109/CHI_fec!K$109)</f>
        <v>0</v>
      </c>
      <c r="L238" s="229">
        <f>IF(L$109=0,0,L$109/CHI_fec!L$109)</f>
        <v>0</v>
      </c>
      <c r="M238" s="229">
        <f>IF(M$109=0,0,M$109/CHI_fec!M$109)</f>
        <v>0</v>
      </c>
      <c r="N238" s="229">
        <f>IF(N$109=0,0,N$109/CHI_fec!N$109)</f>
        <v>0</v>
      </c>
      <c r="O238" s="229">
        <f>IF(O$109=0,0,O$109/CHI_fec!O$109)</f>
        <v>0</v>
      </c>
      <c r="P238" s="229">
        <f>IF(P$109=0,0,P$109/CHI_fec!P$109)</f>
        <v>0</v>
      </c>
      <c r="Q238" s="229">
        <f>IF(Q$109=0,0,Q$109/CHI_fec!Q$109)</f>
        <v>0</v>
      </c>
    </row>
    <row r="239" spans="1:17" x14ac:dyDescent="0.25">
      <c r="A239" s="76" t="s">
        <v>82</v>
      </c>
      <c r="B239" s="228">
        <f>IF(B$110=0,0,B$110/CHI_fec!B$110)</f>
        <v>0</v>
      </c>
      <c r="C239" s="228">
        <f>IF(C$110=0,0,C$110/CHI_fec!C$110)</f>
        <v>0</v>
      </c>
      <c r="D239" s="228">
        <f>IF(D$110=0,0,D$110/CHI_fec!D$110)</f>
        <v>0</v>
      </c>
      <c r="E239" s="228">
        <f>IF(E$110=0,0,E$110/CHI_fec!E$110)</f>
        <v>0</v>
      </c>
      <c r="F239" s="228">
        <f>IF(F$110=0,0,F$110/CHI_fec!F$110)</f>
        <v>0</v>
      </c>
      <c r="G239" s="228">
        <f>IF(G$110=0,0,G$110/CHI_fec!G$110)</f>
        <v>0</v>
      </c>
      <c r="H239" s="228">
        <f>IF(H$110=0,0,H$110/CHI_fec!H$110)</f>
        <v>0</v>
      </c>
      <c r="I239" s="228">
        <f>IF(I$110=0,0,I$110/CHI_fec!I$110)</f>
        <v>0</v>
      </c>
      <c r="J239" s="228">
        <f>IF(J$110=0,0,J$110/CHI_fec!J$110)</f>
        <v>0</v>
      </c>
      <c r="K239" s="228">
        <f>IF(K$110=0,0,K$110/CHI_fec!K$110)</f>
        <v>0</v>
      </c>
      <c r="L239" s="228">
        <f>IF(L$110=0,0,L$110/CHI_fec!L$110)</f>
        <v>0</v>
      </c>
      <c r="M239" s="228">
        <f>IF(M$110=0,0,M$110/CHI_fec!M$110)</f>
        <v>0</v>
      </c>
      <c r="N239" s="228">
        <f>IF(N$110=0,0,N$110/CHI_fec!N$110)</f>
        <v>0</v>
      </c>
      <c r="O239" s="228">
        <f>IF(O$110=0,0,O$110/CHI_fec!O$110)</f>
        <v>0</v>
      </c>
      <c r="P239" s="228">
        <f>IF(P$110=0,0,P$110/CHI_fec!P$110)</f>
        <v>0</v>
      </c>
      <c r="Q239" s="228">
        <f>IF(Q$110=0,0,Q$110/CHI_fec!Q$110)</f>
        <v>0</v>
      </c>
    </row>
    <row r="240" spans="1:17" x14ac:dyDescent="0.25">
      <c r="A240" s="76" t="s">
        <v>81</v>
      </c>
      <c r="B240" s="228">
        <f>IF(B$111=0,0,B$111/CHI_fec!B$111)</f>
        <v>0</v>
      </c>
      <c r="C240" s="228">
        <f>IF(C$111=0,0,C$111/CHI_fec!C$111)</f>
        <v>0</v>
      </c>
      <c r="D240" s="228">
        <f>IF(D$111=0,0,D$111/CHI_fec!D$111)</f>
        <v>0</v>
      </c>
      <c r="E240" s="228">
        <f>IF(E$111=0,0,E$111/CHI_fec!E$111)</f>
        <v>0</v>
      </c>
      <c r="F240" s="228">
        <f>IF(F$111=0,0,F$111/CHI_fec!F$111)</f>
        <v>0</v>
      </c>
      <c r="G240" s="228">
        <f>IF(G$111=0,0,G$111/CHI_fec!G$111)</f>
        <v>0</v>
      </c>
      <c r="H240" s="228">
        <f>IF(H$111=0,0,H$111/CHI_fec!H$111)</f>
        <v>0</v>
      </c>
      <c r="I240" s="228">
        <f>IF(I$111=0,0,I$111/CHI_fec!I$111)</f>
        <v>0</v>
      </c>
      <c r="J240" s="228">
        <f>IF(J$111=0,0,J$111/CHI_fec!J$111)</f>
        <v>0</v>
      </c>
      <c r="K240" s="228">
        <f>IF(K$111=0,0,K$111/CHI_fec!K$111)</f>
        <v>0</v>
      </c>
      <c r="L240" s="228">
        <f>IF(L$111=0,0,L$111/CHI_fec!L$111)</f>
        <v>0</v>
      </c>
      <c r="M240" s="228">
        <f>IF(M$111=0,0,M$111/CHI_fec!M$111)</f>
        <v>0</v>
      </c>
      <c r="N240" s="228">
        <f>IF(N$111=0,0,N$111/CHI_fec!N$111)</f>
        <v>0</v>
      </c>
      <c r="O240" s="228">
        <f>IF(O$111=0,0,O$111/CHI_fec!O$111)</f>
        <v>0</v>
      </c>
      <c r="P240" s="228">
        <f>IF(P$111=0,0,P$111/CHI_fec!P$111)</f>
        <v>0</v>
      </c>
      <c r="Q240" s="228">
        <f>IF(Q$111=0,0,Q$111/CHI_fec!Q$111)</f>
        <v>0</v>
      </c>
    </row>
    <row r="241" spans="1:17" x14ac:dyDescent="0.25">
      <c r="A241" s="76" t="s">
        <v>80</v>
      </c>
      <c r="B241" s="228">
        <f>IF(B$112=0,0,B$112/CHI_fec!B$112)</f>
        <v>0</v>
      </c>
      <c r="C241" s="228">
        <f>IF(C$112=0,0,C$112/CHI_fec!C$112)</f>
        <v>0</v>
      </c>
      <c r="D241" s="228">
        <f>IF(D$112=0,0,D$112/CHI_fec!D$112)</f>
        <v>0</v>
      </c>
      <c r="E241" s="228">
        <f>IF(E$112=0,0,E$112/CHI_fec!E$112)</f>
        <v>0</v>
      </c>
      <c r="F241" s="228">
        <f>IF(F$112=0,0,F$112/CHI_fec!F$112)</f>
        <v>0</v>
      </c>
      <c r="G241" s="228">
        <f>IF(G$112=0,0,G$112/CHI_fec!G$112)</f>
        <v>0</v>
      </c>
      <c r="H241" s="228">
        <f>IF(H$112=0,0,H$112/CHI_fec!H$112)</f>
        <v>0</v>
      </c>
      <c r="I241" s="228">
        <f>IF(I$112=0,0,I$112/CHI_fec!I$112)</f>
        <v>0</v>
      </c>
      <c r="J241" s="228">
        <f>IF(J$112=0,0,J$112/CHI_fec!J$112)</f>
        <v>0</v>
      </c>
      <c r="K241" s="228">
        <f>IF(K$112=0,0,K$112/CHI_fec!K$112)</f>
        <v>0</v>
      </c>
      <c r="L241" s="228">
        <f>IF(L$112=0,0,L$112/CHI_fec!L$112)</f>
        <v>0</v>
      </c>
      <c r="M241" s="228">
        <f>IF(M$112=0,0,M$112/CHI_fec!M$112)</f>
        <v>0</v>
      </c>
      <c r="N241" s="228">
        <f>IF(N$112=0,0,N$112/CHI_fec!N$112)</f>
        <v>0</v>
      </c>
      <c r="O241" s="228">
        <f>IF(O$112=0,0,O$112/CHI_fec!O$112)</f>
        <v>0</v>
      </c>
      <c r="P241" s="228">
        <f>IF(P$112=0,0,P$112/CHI_fec!P$112)</f>
        <v>0</v>
      </c>
      <c r="Q241" s="228">
        <f>IF(Q$112=0,0,Q$112/CHI_fec!Q$112)</f>
        <v>0</v>
      </c>
    </row>
    <row r="242" spans="1:17" x14ac:dyDescent="0.25">
      <c r="A242" s="129" t="s">
        <v>79</v>
      </c>
      <c r="B242" s="227">
        <f>IF(B$113=0,0,B$113/CHI_fec!B$113)</f>
        <v>0</v>
      </c>
      <c r="C242" s="227">
        <f>IF(C$113=0,0,C$113/CHI_fec!C$113)</f>
        <v>0</v>
      </c>
      <c r="D242" s="227">
        <f>IF(D$113=0,0,D$113/CHI_fec!D$113)</f>
        <v>0</v>
      </c>
      <c r="E242" s="227">
        <f>IF(E$113=0,0,E$113/CHI_fec!E$113)</f>
        <v>0</v>
      </c>
      <c r="F242" s="227">
        <f>IF(F$113=0,0,F$113/CHI_fec!F$113)</f>
        <v>0</v>
      </c>
      <c r="G242" s="227">
        <f>IF(G$113=0,0,G$113/CHI_fec!G$113)</f>
        <v>0</v>
      </c>
      <c r="H242" s="227">
        <f>IF(H$113=0,0,H$113/CHI_fec!H$113)</f>
        <v>0</v>
      </c>
      <c r="I242" s="227">
        <f>IF(I$113=0,0,I$113/CHI_fec!I$113)</f>
        <v>0</v>
      </c>
      <c r="J242" s="227">
        <f>IF(J$113=0,0,J$113/CHI_fec!J$113)</f>
        <v>0</v>
      </c>
      <c r="K242" s="227">
        <f>IF(K$113=0,0,K$113/CHI_fec!K$113)</f>
        <v>0</v>
      </c>
      <c r="L242" s="227">
        <f>IF(L$113=0,0,L$113/CHI_fec!L$113)</f>
        <v>0</v>
      </c>
      <c r="M242" s="227">
        <f>IF(M$113=0,0,M$113/CHI_fec!M$113)</f>
        <v>0</v>
      </c>
      <c r="N242" s="227">
        <f>IF(N$113=0,0,N$113/CHI_fec!N$113)</f>
        <v>1.5512094000000001</v>
      </c>
      <c r="O242" s="227">
        <f>IF(O$113=0,0,O$113/CHI_fec!O$113)</f>
        <v>0</v>
      </c>
      <c r="P242" s="227">
        <f>IF(P$113=0,0,P$113/CHI_fec!P$113)</f>
        <v>1.5512094000000001</v>
      </c>
      <c r="Q242" s="227">
        <f>IF(Q$113=0,0,Q$113/CHI_fec!Q$113)</f>
        <v>1.5512094000000003</v>
      </c>
    </row>
    <row r="243" spans="1:17" x14ac:dyDescent="0.25">
      <c r="A243" s="127" t="s">
        <v>182</v>
      </c>
      <c r="B243" s="226">
        <f>IF(B$118=0,0,B$118/CHI_fec!B$118)</f>
        <v>0</v>
      </c>
      <c r="C243" s="226">
        <f>IF(C$118=0,0,C$118/CHI_fec!C$118)</f>
        <v>0</v>
      </c>
      <c r="D243" s="226">
        <f>IF(D$118=0,0,D$118/CHI_fec!D$118)</f>
        <v>0</v>
      </c>
      <c r="E243" s="226">
        <f>IF(E$118=0,0,E$118/CHI_fec!E$118)</f>
        <v>0</v>
      </c>
      <c r="F243" s="226">
        <f>IF(F$118=0,0,F$118/CHI_fec!F$118)</f>
        <v>0</v>
      </c>
      <c r="G243" s="226">
        <f>IF(G$118=0,0,G$118/CHI_fec!G$118)</f>
        <v>0</v>
      </c>
      <c r="H243" s="226">
        <f>IF(H$118=0,0,H$118/CHI_fec!H$118)</f>
        <v>0</v>
      </c>
      <c r="I243" s="226">
        <f>IF(I$118=0,0,I$118/CHI_fec!I$118)</f>
        <v>0</v>
      </c>
      <c r="J243" s="226">
        <f>IF(J$118=0,0,J$118/CHI_fec!J$118)</f>
        <v>0</v>
      </c>
      <c r="K243" s="226">
        <f>IF(K$118=0,0,K$118/CHI_fec!K$118)</f>
        <v>0</v>
      </c>
      <c r="L243" s="226">
        <f>IF(L$118=0,0,L$118/CHI_fec!L$118)</f>
        <v>0</v>
      </c>
      <c r="M243" s="226">
        <f>IF(M$118=0,0,M$118/CHI_fec!M$118)</f>
        <v>0</v>
      </c>
      <c r="N243" s="226">
        <f>IF(N$118=0,0,N$118/CHI_fec!N$118)</f>
        <v>2.7921769200000002</v>
      </c>
      <c r="O243" s="226">
        <f>IF(O$118=0,0,O$118/CHI_fec!O$118)</f>
        <v>0</v>
      </c>
      <c r="P243" s="226">
        <f>IF(P$118=0,0,P$118/CHI_fec!P$118)</f>
        <v>2.7921769200000002</v>
      </c>
      <c r="Q243" s="226">
        <f>IF(Q$118=0,0,Q$118/CHI_fec!Q$118)</f>
        <v>2.9165248800000008</v>
      </c>
    </row>
    <row r="244" spans="1:17" x14ac:dyDescent="0.25">
      <c r="A244" s="127" t="s">
        <v>181</v>
      </c>
      <c r="B244" s="226">
        <f>IF(B$131=0,0,B$131/CHI_fec!B$131)</f>
        <v>0</v>
      </c>
      <c r="C244" s="226">
        <f>IF(C$131=0,0,C$131/CHI_fec!C$131)</f>
        <v>0</v>
      </c>
      <c r="D244" s="226">
        <f>IF(D$131=0,0,D$131/CHI_fec!D$131)</f>
        <v>0</v>
      </c>
      <c r="E244" s="226">
        <f>IF(E$131=0,0,E$131/CHI_fec!E$131)</f>
        <v>0</v>
      </c>
      <c r="F244" s="226">
        <f>IF(F$131=0,0,F$131/CHI_fec!F$131)</f>
        <v>0</v>
      </c>
      <c r="G244" s="226">
        <f>IF(G$131=0,0,G$131/CHI_fec!G$131)</f>
        <v>0</v>
      </c>
      <c r="H244" s="226">
        <f>IF(H$131=0,0,H$131/CHI_fec!H$131)</f>
        <v>0</v>
      </c>
      <c r="I244" s="226">
        <f>IF(I$131=0,0,I$131/CHI_fec!I$131)</f>
        <v>0</v>
      </c>
      <c r="J244" s="226">
        <f>IF(J$131=0,0,J$131/CHI_fec!J$131)</f>
        <v>0</v>
      </c>
      <c r="K244" s="226">
        <f>IF(K$131=0,0,K$131/CHI_fec!K$131)</f>
        <v>0</v>
      </c>
      <c r="L244" s="226">
        <f>IF(L$131=0,0,L$131/CHI_fec!L$131)</f>
        <v>0</v>
      </c>
      <c r="M244" s="226">
        <f>IF(M$131=0,0,M$131/CHI_fec!M$131)</f>
        <v>0</v>
      </c>
      <c r="N244" s="226">
        <f>IF(N$131=0,0,N$131/CHI_fec!N$131)</f>
        <v>0.71174479838479709</v>
      </c>
      <c r="O244" s="226">
        <f>IF(O$131=0,0,O$131/CHI_fec!O$131)</f>
        <v>0</v>
      </c>
      <c r="P244" s="226">
        <f>IF(P$131=0,0,P$131/CHI_fec!P$131)</f>
        <v>0.50845585882561162</v>
      </c>
      <c r="Q244" s="226">
        <f>IF(Q$131=0,0,Q$131/CHI_fec!Q$131)</f>
        <v>1.3303607966536952</v>
      </c>
    </row>
    <row r="245" spans="1:17" x14ac:dyDescent="0.25">
      <c r="A245" s="127" t="s">
        <v>180</v>
      </c>
      <c r="B245" s="225">
        <f>IF(B$139=0,0,B$139/CHI_fec!B$139)</f>
        <v>0</v>
      </c>
      <c r="C245" s="225">
        <f>IF(C$139=0,0,C$139/CHI_fec!C$139)</f>
        <v>0</v>
      </c>
      <c r="D245" s="225">
        <f>IF(D$139=0,0,D$139/CHI_fec!D$139)</f>
        <v>0</v>
      </c>
      <c r="E245" s="225">
        <f>IF(E$139=0,0,E$139/CHI_fec!E$139)</f>
        <v>0</v>
      </c>
      <c r="F245" s="225">
        <f>IF(F$139=0,0,F$139/CHI_fec!F$139)</f>
        <v>0</v>
      </c>
      <c r="G245" s="225">
        <f>IF(G$139=0,0,G$139/CHI_fec!G$139)</f>
        <v>0</v>
      </c>
      <c r="H245" s="225">
        <f>IF(H$139=0,0,H$139/CHI_fec!H$139)</f>
        <v>0</v>
      </c>
      <c r="I245" s="225">
        <f>IF(I$139=0,0,I$139/CHI_fec!I$139)</f>
        <v>0</v>
      </c>
      <c r="J245" s="225">
        <f>IF(J$139=0,0,J$139/CHI_fec!J$139)</f>
        <v>0</v>
      </c>
      <c r="K245" s="225">
        <f>IF(K$139=0,0,K$139/CHI_fec!K$139)</f>
        <v>0</v>
      </c>
      <c r="L245" s="225">
        <f>IF(L$139=0,0,L$139/CHI_fec!L$139)</f>
        <v>0</v>
      </c>
      <c r="M245" s="225">
        <f>IF(M$139=0,0,M$139/CHI_fec!M$139)</f>
        <v>0</v>
      </c>
      <c r="N245" s="225">
        <f>IF(N$139=0,0,N$139/CHI_fec!N$139)</f>
        <v>1.4746830696</v>
      </c>
      <c r="O245" s="225">
        <f>IF(O$139=0,0,O$139/CHI_fec!O$139)</f>
        <v>0</v>
      </c>
      <c r="P245" s="225">
        <f>IF(P$139=0,0,P$139/CHI_fec!P$139)</f>
        <v>1.4746830696</v>
      </c>
      <c r="Q245" s="225">
        <f>IF(Q$139=0,0,Q$139/CHI_fec!Q$139)</f>
        <v>1.5403572144000004</v>
      </c>
    </row>
    <row r="246" spans="1:17" x14ac:dyDescent="0.25">
      <c r="A246" s="72" t="s">
        <v>179</v>
      </c>
      <c r="B246" s="224">
        <f>IF(B$153=0,0,B$153/CHI_fec!B$153)</f>
        <v>0</v>
      </c>
      <c r="C246" s="224">
        <f>IF(C$153=0,0,C$153/CHI_fec!C$153)</f>
        <v>0</v>
      </c>
      <c r="D246" s="224">
        <f>IF(D$153=0,0,D$153/CHI_fec!D$153)</f>
        <v>0</v>
      </c>
      <c r="E246" s="224">
        <f>IF(E$153=0,0,E$153/CHI_fec!E$153)</f>
        <v>0</v>
      </c>
      <c r="F246" s="224">
        <f>IF(F$153=0,0,F$153/CHI_fec!F$153)</f>
        <v>0</v>
      </c>
      <c r="G246" s="224">
        <f>IF(G$153=0,0,G$153/CHI_fec!G$153)</f>
        <v>0</v>
      </c>
      <c r="H246" s="224">
        <f>IF(H$153=0,0,H$153/CHI_fec!H$153)</f>
        <v>0</v>
      </c>
      <c r="I246" s="224">
        <f>IF(I$153=0,0,I$153/CHI_fec!I$153)</f>
        <v>0</v>
      </c>
      <c r="J246" s="224">
        <f>IF(J$153=0,0,J$153/CHI_fec!J$153)</f>
        <v>0</v>
      </c>
      <c r="K246" s="224">
        <f>IF(K$153=0,0,K$153/CHI_fec!K$153)</f>
        <v>0</v>
      </c>
      <c r="L246" s="224">
        <f>IF(L$153=0,0,L$153/CHI_fec!L$153)</f>
        <v>0</v>
      </c>
      <c r="M246" s="224">
        <f>IF(M$153=0,0,M$153/CHI_fec!M$153)</f>
        <v>0</v>
      </c>
      <c r="N246" s="224">
        <f>IF(N$153=0,0,N$153/CHI_fec!N$153)</f>
        <v>0</v>
      </c>
      <c r="O246" s="224">
        <f>IF(O$153=0,0,O$153/CHI_fec!O$153)</f>
        <v>0</v>
      </c>
      <c r="P246" s="224">
        <f>IF(P$153=0,0,P$153/CHI_fec!P$153)</f>
        <v>0</v>
      </c>
      <c r="Q246" s="224">
        <f>IF(Q$153=0,0,Q$153/CHI_fec!Q$153)</f>
        <v>0</v>
      </c>
    </row>
    <row r="249" spans="1:17" x14ac:dyDescent="0.25">
      <c r="B249" s="13"/>
    </row>
    <row r="250" spans="1:17" x14ac:dyDescent="0.25">
      <c r="B250" s="13"/>
    </row>
    <row r="251" spans="1:17" x14ac:dyDescent="0.25">
      <c r="B251" s="13"/>
    </row>
    <row r="252" spans="1:17" x14ac:dyDescent="0.25">
      <c r="B252" s="13"/>
    </row>
    <row r="253" spans="1:17" x14ac:dyDescent="0.25">
      <c r="B253" s="13"/>
    </row>
    <row r="254" spans="1:17" x14ac:dyDescent="0.25">
      <c r="B254" s="13"/>
    </row>
    <row r="255" spans="1:17" x14ac:dyDescent="0.25">
      <c r="B255" s="13"/>
    </row>
  </sheetData>
  <pageMargins left="0.39370078740157483" right="0.39370078740157483" top="0.39370078740157483" bottom="0.39370078740157483" header="0.31496062992125984" footer="0.31496062992125984"/>
  <pageSetup paperSize="9" scale="2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79998168889431442"/>
    <pageSetUpPr fitToPage="1"/>
  </sheetPr>
  <dimension ref="A1:Q78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367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31" t="s">
        <v>78</v>
      </c>
      <c r="B3" s="46">
        <f>SUM(B4:B6)</f>
        <v>132.55465478157296</v>
      </c>
      <c r="C3" s="46">
        <f t="shared" ref="C3:Q3" si="0">SUM(C4:C6)</f>
        <v>132.97046067429693</v>
      </c>
      <c r="D3" s="46">
        <f t="shared" si="0"/>
        <v>150.07751937984497</v>
      </c>
      <c r="E3" s="46">
        <f t="shared" si="0"/>
        <v>156.7101770715922</v>
      </c>
      <c r="F3" s="46">
        <f t="shared" si="0"/>
        <v>175.63532064069122</v>
      </c>
      <c r="G3" s="46">
        <f t="shared" si="0"/>
        <v>184.74932589918194</v>
      </c>
      <c r="H3" s="46">
        <f t="shared" si="0"/>
        <v>193.15752749504369</v>
      </c>
      <c r="I3" s="46">
        <f t="shared" si="0"/>
        <v>194.4071394532773</v>
      </c>
      <c r="J3" s="46">
        <f t="shared" si="0"/>
        <v>189.05617580039331</v>
      </c>
      <c r="K3" s="46">
        <f t="shared" si="0"/>
        <v>156.95571314708468</v>
      </c>
      <c r="L3" s="46">
        <f t="shared" si="0"/>
        <v>141</v>
      </c>
      <c r="M3" s="46">
        <f t="shared" si="0"/>
        <v>126.5280697656311</v>
      </c>
      <c r="N3" s="46">
        <f t="shared" si="0"/>
        <v>88.086766900034434</v>
      </c>
      <c r="O3" s="46">
        <f t="shared" si="0"/>
        <v>59.675879954110314</v>
      </c>
      <c r="P3" s="46">
        <f t="shared" si="0"/>
        <v>71.988164152873082</v>
      </c>
      <c r="Q3" s="46">
        <f t="shared" si="0"/>
        <v>83.119177642145843</v>
      </c>
    </row>
    <row r="4" spans="1:17" x14ac:dyDescent="0.25">
      <c r="A4" s="257" t="s">
        <v>38</v>
      </c>
      <c r="B4" s="215">
        <v>78.590802729593648</v>
      </c>
      <c r="C4" s="215">
        <v>77.998871661928973</v>
      </c>
      <c r="D4" s="215">
        <v>83.236863369462071</v>
      </c>
      <c r="E4" s="215">
        <v>86.964356167158812</v>
      </c>
      <c r="F4" s="215">
        <v>88.020813839068467</v>
      </c>
      <c r="G4" s="215">
        <v>86.599666630114086</v>
      </c>
      <c r="H4" s="215">
        <v>92.767041888103236</v>
      </c>
      <c r="I4" s="215">
        <v>138.74353858741947</v>
      </c>
      <c r="J4" s="215">
        <v>130.35291607412537</v>
      </c>
      <c r="K4" s="215">
        <v>103.8451763939932</v>
      </c>
      <c r="L4" s="215">
        <v>91.82749871186671</v>
      </c>
      <c r="M4" s="215">
        <v>78.25615940494167</v>
      </c>
      <c r="N4" s="215">
        <v>44.741642037894657</v>
      </c>
      <c r="O4" s="215">
        <v>33.759229850949325</v>
      </c>
      <c r="P4" s="215">
        <v>40.701446226820181</v>
      </c>
      <c r="Q4" s="215">
        <v>29.866408236641583</v>
      </c>
    </row>
    <row r="5" spans="1:17" x14ac:dyDescent="0.25">
      <c r="A5" s="256" t="s">
        <v>37</v>
      </c>
      <c r="B5" s="214">
        <v>53.963852051979316</v>
      </c>
      <c r="C5" s="214">
        <v>54.971589012367957</v>
      </c>
      <c r="D5" s="214">
        <v>66.840656010382901</v>
      </c>
      <c r="E5" s="214">
        <v>69.745820904433387</v>
      </c>
      <c r="F5" s="214">
        <v>87.614506801622753</v>
      </c>
      <c r="G5" s="214">
        <v>98.149659269067854</v>
      </c>
      <c r="H5" s="214">
        <v>100.39048560694046</v>
      </c>
      <c r="I5" s="214">
        <v>55.663600865857831</v>
      </c>
      <c r="J5" s="214">
        <v>58.70325972626793</v>
      </c>
      <c r="K5" s="214">
        <v>53.11053675309148</v>
      </c>
      <c r="L5" s="214">
        <v>49.17250128813329</v>
      </c>
      <c r="M5" s="214">
        <v>48.271910360689432</v>
      </c>
      <c r="N5" s="214">
        <v>43.345124862139777</v>
      </c>
      <c r="O5" s="214">
        <v>25.91665010316099</v>
      </c>
      <c r="P5" s="214">
        <v>31.286717926052901</v>
      </c>
      <c r="Q5" s="214">
        <v>53.25276940550426</v>
      </c>
    </row>
    <row r="6" spans="1:17" x14ac:dyDescent="0.25">
      <c r="A6" s="223" t="s">
        <v>57</v>
      </c>
      <c r="B6" s="213">
        <v>0</v>
      </c>
      <c r="C6" s="213">
        <v>0</v>
      </c>
      <c r="D6" s="213">
        <v>0</v>
      </c>
      <c r="E6" s="213">
        <v>0</v>
      </c>
      <c r="F6" s="213">
        <v>0</v>
      </c>
      <c r="G6" s="213">
        <v>0</v>
      </c>
      <c r="H6" s="213">
        <v>0</v>
      </c>
      <c r="I6" s="213">
        <v>0</v>
      </c>
      <c r="J6" s="213">
        <v>0</v>
      </c>
      <c r="K6" s="213">
        <v>0</v>
      </c>
      <c r="L6" s="213">
        <v>0</v>
      </c>
      <c r="M6" s="213">
        <v>0</v>
      </c>
      <c r="N6" s="213">
        <v>0</v>
      </c>
      <c r="O6" s="213">
        <v>0</v>
      </c>
      <c r="P6" s="213">
        <v>0</v>
      </c>
      <c r="Q6" s="213">
        <v>0</v>
      </c>
    </row>
    <row r="7" spans="1:17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s="31" t="s">
        <v>143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</row>
    <row r="9" spans="1:17" x14ac:dyDescent="0.25">
      <c r="A9" s="257" t="s">
        <v>202</v>
      </c>
      <c r="B9" s="215">
        <v>1398</v>
      </c>
      <c r="C9" s="215">
        <v>1369</v>
      </c>
      <c r="D9" s="215">
        <v>1438</v>
      </c>
      <c r="E9" s="215">
        <v>1636.8789999999999</v>
      </c>
      <c r="F9" s="215">
        <v>1688.9169999999999</v>
      </c>
      <c r="G9" s="215">
        <v>1554.645</v>
      </c>
      <c r="H9" s="215">
        <v>1536.4880000000001</v>
      </c>
      <c r="I9" s="215">
        <v>1872.5309999999999</v>
      </c>
      <c r="J9" s="215">
        <v>1914</v>
      </c>
      <c r="K9" s="215">
        <v>1481</v>
      </c>
      <c r="L9" s="215">
        <v>1329</v>
      </c>
      <c r="M9" s="215">
        <v>1207</v>
      </c>
      <c r="N9" s="215">
        <v>1026</v>
      </c>
      <c r="O9" s="215">
        <v>855</v>
      </c>
      <c r="P9" s="215">
        <v>735</v>
      </c>
      <c r="Q9" s="215">
        <v>496.29640784880837</v>
      </c>
    </row>
    <row r="10" spans="1:17" x14ac:dyDescent="0.25">
      <c r="A10" s="256" t="s">
        <v>201</v>
      </c>
      <c r="B10" s="214">
        <v>425.55898000000002</v>
      </c>
      <c r="C10" s="214">
        <v>427.73500000000001</v>
      </c>
      <c r="D10" s="214">
        <v>511.92372</v>
      </c>
      <c r="E10" s="214">
        <v>581.98910000000001</v>
      </c>
      <c r="F10" s="214">
        <v>745.28146000000004</v>
      </c>
      <c r="G10" s="214">
        <v>781.13335000000006</v>
      </c>
      <c r="H10" s="214">
        <v>737.13900000000001</v>
      </c>
      <c r="I10" s="214">
        <v>333.0496</v>
      </c>
      <c r="J10" s="214">
        <v>382.12440000000004</v>
      </c>
      <c r="K10" s="214">
        <v>605.52639999999997</v>
      </c>
      <c r="L10" s="214">
        <v>495.46499999999997</v>
      </c>
      <c r="M10" s="214">
        <v>111.4875</v>
      </c>
      <c r="N10" s="214">
        <v>167.98699999999999</v>
      </c>
      <c r="O10" s="214">
        <v>818.59049999999991</v>
      </c>
      <c r="P10" s="214">
        <v>1490.3228000000001</v>
      </c>
      <c r="Q10" s="214">
        <v>1579.5889999999999</v>
      </c>
    </row>
    <row r="11" spans="1:17" x14ac:dyDescent="0.25">
      <c r="A11" s="223" t="s">
        <v>200</v>
      </c>
      <c r="B11" s="213">
        <v>0</v>
      </c>
      <c r="C11" s="213">
        <v>0</v>
      </c>
      <c r="D11" s="213">
        <v>0</v>
      </c>
      <c r="E11" s="213">
        <v>0</v>
      </c>
      <c r="F11" s="213">
        <v>0</v>
      </c>
      <c r="G11" s="213">
        <v>0</v>
      </c>
      <c r="H11" s="213">
        <v>0</v>
      </c>
      <c r="I11" s="213">
        <v>0</v>
      </c>
      <c r="J11" s="213">
        <v>0</v>
      </c>
      <c r="K11" s="213">
        <v>0</v>
      </c>
      <c r="L11" s="213">
        <v>0</v>
      </c>
      <c r="M11" s="213">
        <v>0</v>
      </c>
      <c r="N11" s="213">
        <v>0</v>
      </c>
      <c r="O11" s="213">
        <v>0</v>
      </c>
      <c r="P11" s="213">
        <v>0</v>
      </c>
      <c r="Q11" s="213">
        <v>0</v>
      </c>
    </row>
    <row r="12" spans="1:17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5">
      <c r="A13" s="31" t="s">
        <v>142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</row>
    <row r="14" spans="1:17" x14ac:dyDescent="0.25">
      <c r="A14" s="110" t="s">
        <v>202</v>
      </c>
      <c r="B14" s="120">
        <v>1611.1111111111113</v>
      </c>
      <c r="C14" s="120">
        <v>1476.7580174410623</v>
      </c>
      <c r="D14" s="120">
        <v>1611.1111111111109</v>
      </c>
      <c r="E14" s="120">
        <v>1745.4642047811599</v>
      </c>
      <c r="F14" s="120">
        <v>1879.8172984512087</v>
      </c>
      <c r="G14" s="120">
        <v>1879.8172984512087</v>
      </c>
      <c r="H14" s="120">
        <v>1745.4642047811599</v>
      </c>
      <c r="I14" s="120">
        <v>2014.1703921212575</v>
      </c>
      <c r="J14" s="120">
        <v>2148.5234857913065</v>
      </c>
      <c r="K14" s="120">
        <v>2014.1703921212579</v>
      </c>
      <c r="L14" s="120">
        <v>2014.1703921212577</v>
      </c>
      <c r="M14" s="120">
        <v>1879.8172984512089</v>
      </c>
      <c r="N14" s="120">
        <v>1879.8172984512089</v>
      </c>
      <c r="O14" s="120">
        <v>1745.4642047811601</v>
      </c>
      <c r="P14" s="120">
        <v>1611.1111111111113</v>
      </c>
      <c r="Q14" s="120">
        <v>1611.1111111111113</v>
      </c>
    </row>
    <row r="15" spans="1:17" x14ac:dyDescent="0.25">
      <c r="A15" s="180" t="s">
        <v>201</v>
      </c>
      <c r="B15" s="189">
        <v>500</v>
      </c>
      <c r="C15" s="189">
        <v>500</v>
      </c>
      <c r="D15" s="189">
        <v>541.43429353738782</v>
      </c>
      <c r="E15" s="189">
        <v>624.30288061216334</v>
      </c>
      <c r="F15" s="189">
        <v>790.04005476171437</v>
      </c>
      <c r="G15" s="189">
        <v>831.4743482991023</v>
      </c>
      <c r="H15" s="189">
        <v>831.4743482991023</v>
      </c>
      <c r="I15" s="189">
        <v>790.04005476171449</v>
      </c>
      <c r="J15" s="189">
        <v>748.60576122432667</v>
      </c>
      <c r="K15" s="189">
        <v>748.60576122432667</v>
      </c>
      <c r="L15" s="189">
        <v>707.17146768693885</v>
      </c>
      <c r="M15" s="189">
        <v>707.17146768693885</v>
      </c>
      <c r="N15" s="189">
        <v>665.73717414955104</v>
      </c>
      <c r="O15" s="189">
        <v>872.90864183649001</v>
      </c>
      <c r="P15" s="189">
        <v>1577.2916319720825</v>
      </c>
      <c r="Q15" s="189">
        <v>1701.5945125842459</v>
      </c>
    </row>
    <row r="16" spans="1:17" x14ac:dyDescent="0.25">
      <c r="A16" s="108" t="s">
        <v>200</v>
      </c>
      <c r="B16" s="118">
        <v>0</v>
      </c>
      <c r="C16" s="118">
        <v>0</v>
      </c>
      <c r="D16" s="118">
        <v>0</v>
      </c>
      <c r="E16" s="118">
        <v>0</v>
      </c>
      <c r="F16" s="118">
        <v>0</v>
      </c>
      <c r="G16" s="118">
        <v>0</v>
      </c>
      <c r="H16" s="118">
        <v>0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8">
        <v>0</v>
      </c>
      <c r="P16" s="118">
        <v>0</v>
      </c>
      <c r="Q16" s="118">
        <v>0</v>
      </c>
    </row>
    <row r="17" spans="1:17" x14ac:dyDescent="0.25">
      <c r="A17" s="124" t="s">
        <v>141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</row>
    <row r="18" spans="1:17" x14ac:dyDescent="0.25">
      <c r="A18" s="121" t="s">
        <v>202</v>
      </c>
      <c r="B18" s="120"/>
      <c r="C18" s="120">
        <v>0</v>
      </c>
      <c r="D18" s="120">
        <v>134.35309367004885</v>
      </c>
      <c r="E18" s="120">
        <v>268.7061873400977</v>
      </c>
      <c r="F18" s="120">
        <v>268.7061873400977</v>
      </c>
      <c r="G18" s="120">
        <v>0</v>
      </c>
      <c r="H18" s="120">
        <v>0</v>
      </c>
      <c r="I18" s="120">
        <v>268.7061873400977</v>
      </c>
      <c r="J18" s="120">
        <v>268.7061873400977</v>
      </c>
      <c r="K18" s="120">
        <v>0</v>
      </c>
      <c r="L18" s="120">
        <v>0</v>
      </c>
      <c r="M18" s="120">
        <v>0</v>
      </c>
      <c r="N18" s="120">
        <v>0</v>
      </c>
      <c r="O18" s="120">
        <v>0</v>
      </c>
      <c r="P18" s="120">
        <v>0</v>
      </c>
      <c r="Q18" s="120">
        <v>0</v>
      </c>
    </row>
    <row r="19" spans="1:17" x14ac:dyDescent="0.25">
      <c r="A19" s="179" t="s">
        <v>201</v>
      </c>
      <c r="B19" s="189"/>
      <c r="C19" s="189">
        <v>0</v>
      </c>
      <c r="D19" s="189">
        <v>82.868587074775576</v>
      </c>
      <c r="E19" s="189">
        <v>124.30288061216336</v>
      </c>
      <c r="F19" s="189">
        <v>165.73717414955112</v>
      </c>
      <c r="G19" s="189">
        <v>82.868587074775576</v>
      </c>
      <c r="H19" s="189">
        <v>0</v>
      </c>
      <c r="I19" s="189">
        <v>0</v>
      </c>
      <c r="J19" s="189">
        <v>0</v>
      </c>
      <c r="K19" s="189">
        <v>0</v>
      </c>
      <c r="L19" s="189">
        <v>0</v>
      </c>
      <c r="M19" s="189">
        <v>0</v>
      </c>
      <c r="N19" s="189">
        <v>0</v>
      </c>
      <c r="O19" s="189">
        <v>248.60576122432673</v>
      </c>
      <c r="P19" s="189">
        <v>704.38299013559254</v>
      </c>
      <c r="Q19" s="189">
        <v>165.73717414955115</v>
      </c>
    </row>
    <row r="20" spans="1:17" x14ac:dyDescent="0.25">
      <c r="A20" s="119" t="s">
        <v>200</v>
      </c>
      <c r="B20" s="118"/>
      <c r="C20" s="118">
        <v>0</v>
      </c>
      <c r="D20" s="118">
        <v>0</v>
      </c>
      <c r="E20" s="118">
        <v>0</v>
      </c>
      <c r="F20" s="118">
        <v>0</v>
      </c>
      <c r="G20" s="118">
        <v>0</v>
      </c>
      <c r="H20" s="118">
        <v>0</v>
      </c>
      <c r="I20" s="118">
        <v>0</v>
      </c>
      <c r="J20" s="118">
        <v>0</v>
      </c>
      <c r="K20" s="118">
        <v>0</v>
      </c>
      <c r="L20" s="118">
        <v>0</v>
      </c>
      <c r="M20" s="118">
        <v>0</v>
      </c>
      <c r="N20" s="118">
        <v>0</v>
      </c>
      <c r="O20" s="118">
        <v>0</v>
      </c>
      <c r="P20" s="118">
        <v>0</v>
      </c>
      <c r="Q20" s="118">
        <v>0</v>
      </c>
    </row>
    <row r="21" spans="1:17" x14ac:dyDescent="0.25">
      <c r="A21" s="124" t="s">
        <v>140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</row>
    <row r="22" spans="1:17" x14ac:dyDescent="0.25">
      <c r="A22" s="121" t="s">
        <v>202</v>
      </c>
      <c r="B22" s="120"/>
      <c r="C22" s="120">
        <f>B14+C18-C14</f>
        <v>134.35309367004902</v>
      </c>
      <c r="D22" s="120">
        <f t="shared" ref="D22:Q22" si="1">C14+D18-D14</f>
        <v>0</v>
      </c>
      <c r="E22" s="120">
        <f t="shared" si="1"/>
        <v>134.35309367004857</v>
      </c>
      <c r="F22" s="120">
        <f t="shared" si="1"/>
        <v>134.35309367004879</v>
      </c>
      <c r="G22" s="120">
        <f t="shared" si="1"/>
        <v>0</v>
      </c>
      <c r="H22" s="120">
        <f t="shared" si="1"/>
        <v>134.35309367004879</v>
      </c>
      <c r="I22" s="120">
        <f t="shared" si="1"/>
        <v>0</v>
      </c>
      <c r="J22" s="120">
        <f t="shared" si="1"/>
        <v>134.35309367004857</v>
      </c>
      <c r="K22" s="120">
        <f t="shared" si="1"/>
        <v>134.35309367004857</v>
      </c>
      <c r="L22" s="120">
        <f t="shared" si="1"/>
        <v>0</v>
      </c>
      <c r="M22" s="120">
        <f t="shared" si="1"/>
        <v>134.35309367004879</v>
      </c>
      <c r="N22" s="120">
        <f t="shared" si="1"/>
        <v>0</v>
      </c>
      <c r="O22" s="120">
        <f t="shared" si="1"/>
        <v>134.35309367004879</v>
      </c>
      <c r="P22" s="120">
        <f t="shared" si="1"/>
        <v>134.35309367004879</v>
      </c>
      <c r="Q22" s="120">
        <f t="shared" si="1"/>
        <v>0</v>
      </c>
    </row>
    <row r="23" spans="1:17" x14ac:dyDescent="0.25">
      <c r="A23" s="179" t="s">
        <v>201</v>
      </c>
      <c r="B23" s="189"/>
      <c r="C23" s="189">
        <f t="shared" ref="C23:Q24" si="2">B15+C19-C15</f>
        <v>0</v>
      </c>
      <c r="D23" s="189">
        <f t="shared" si="2"/>
        <v>41.434293537387816</v>
      </c>
      <c r="E23" s="189">
        <f t="shared" si="2"/>
        <v>41.434293537387816</v>
      </c>
      <c r="F23" s="189">
        <f t="shared" si="2"/>
        <v>0</v>
      </c>
      <c r="G23" s="189">
        <f t="shared" si="2"/>
        <v>41.434293537387703</v>
      </c>
      <c r="H23" s="189">
        <f t="shared" si="2"/>
        <v>0</v>
      </c>
      <c r="I23" s="189">
        <f t="shared" si="2"/>
        <v>41.434293537387816</v>
      </c>
      <c r="J23" s="189">
        <f t="shared" si="2"/>
        <v>41.434293537387816</v>
      </c>
      <c r="K23" s="189">
        <f t="shared" si="2"/>
        <v>0</v>
      </c>
      <c r="L23" s="189">
        <f t="shared" si="2"/>
        <v>41.434293537387816</v>
      </c>
      <c r="M23" s="189">
        <f t="shared" si="2"/>
        <v>0</v>
      </c>
      <c r="N23" s="189">
        <f t="shared" si="2"/>
        <v>41.434293537387816</v>
      </c>
      <c r="O23" s="189">
        <f t="shared" si="2"/>
        <v>41.434293537387703</v>
      </c>
      <c r="P23" s="189">
        <f t="shared" si="2"/>
        <v>0</v>
      </c>
      <c r="Q23" s="189">
        <f t="shared" si="2"/>
        <v>41.43429353738793</v>
      </c>
    </row>
    <row r="24" spans="1:17" x14ac:dyDescent="0.25">
      <c r="A24" s="119" t="s">
        <v>200</v>
      </c>
      <c r="B24" s="118"/>
      <c r="C24" s="118">
        <f t="shared" si="2"/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</row>
    <row r="25" spans="1:17" x14ac:dyDescent="0.25">
      <c r="A25" s="31" t="s">
        <v>138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</row>
    <row r="26" spans="1:17" x14ac:dyDescent="0.25">
      <c r="A26" s="110" t="s">
        <v>202</v>
      </c>
      <c r="B26" s="120">
        <f>B14-B9</f>
        <v>213.11111111111131</v>
      </c>
      <c r="C26" s="120">
        <f t="shared" ref="C26:Q26" si="3">C14-C9</f>
        <v>107.75801744106229</v>
      </c>
      <c r="D26" s="120">
        <f t="shared" si="3"/>
        <v>173.11111111111086</v>
      </c>
      <c r="E26" s="120">
        <f t="shared" si="3"/>
        <v>108.58520478115997</v>
      </c>
      <c r="F26" s="120">
        <f t="shared" si="3"/>
        <v>190.90029845120876</v>
      </c>
      <c r="G26" s="120">
        <f t="shared" si="3"/>
        <v>325.17229845120869</v>
      </c>
      <c r="H26" s="120">
        <f t="shared" si="3"/>
        <v>208.97620478115982</v>
      </c>
      <c r="I26" s="120">
        <f t="shared" si="3"/>
        <v>141.63939212125752</v>
      </c>
      <c r="J26" s="120">
        <f t="shared" si="3"/>
        <v>234.52348579130648</v>
      </c>
      <c r="K26" s="120">
        <f t="shared" si="3"/>
        <v>533.17039212125792</v>
      </c>
      <c r="L26" s="120">
        <f t="shared" si="3"/>
        <v>685.17039212125769</v>
      </c>
      <c r="M26" s="120">
        <f t="shared" si="3"/>
        <v>672.8172984512089</v>
      </c>
      <c r="N26" s="120">
        <f t="shared" si="3"/>
        <v>853.8172984512089</v>
      </c>
      <c r="O26" s="120">
        <f t="shared" si="3"/>
        <v>890.46420478116011</v>
      </c>
      <c r="P26" s="120">
        <f t="shared" si="3"/>
        <v>876.11111111111131</v>
      </c>
      <c r="Q26" s="120">
        <f t="shared" si="3"/>
        <v>1114.8147032623028</v>
      </c>
    </row>
    <row r="27" spans="1:17" x14ac:dyDescent="0.25">
      <c r="A27" s="180" t="s">
        <v>201</v>
      </c>
      <c r="B27" s="189">
        <f t="shared" ref="B27:Q27" si="4">B15-B10</f>
        <v>74.44101999999998</v>
      </c>
      <c r="C27" s="189">
        <f t="shared" si="4"/>
        <v>72.264999999999986</v>
      </c>
      <c r="D27" s="189">
        <f t="shared" si="4"/>
        <v>29.510573537387813</v>
      </c>
      <c r="E27" s="189">
        <f t="shared" si="4"/>
        <v>42.313780612163328</v>
      </c>
      <c r="F27" s="189">
        <f t="shared" si="4"/>
        <v>44.758594761714335</v>
      </c>
      <c r="G27" s="189">
        <f t="shared" si="4"/>
        <v>50.340998299102239</v>
      </c>
      <c r="H27" s="189">
        <f t="shared" si="4"/>
        <v>94.335348299102293</v>
      </c>
      <c r="I27" s="189">
        <f t="shared" si="4"/>
        <v>456.99045476171449</v>
      </c>
      <c r="J27" s="189">
        <f t="shared" si="4"/>
        <v>366.48136122432663</v>
      </c>
      <c r="K27" s="189">
        <f t="shared" si="4"/>
        <v>143.0793612243267</v>
      </c>
      <c r="L27" s="189">
        <f t="shared" si="4"/>
        <v>211.70646768693888</v>
      </c>
      <c r="M27" s="189">
        <f t="shared" si="4"/>
        <v>595.6839676869389</v>
      </c>
      <c r="N27" s="189">
        <f t="shared" si="4"/>
        <v>497.75017414955107</v>
      </c>
      <c r="O27" s="189">
        <f t="shared" si="4"/>
        <v>54.318141836490099</v>
      </c>
      <c r="P27" s="189">
        <f t="shared" si="4"/>
        <v>86.968831972082398</v>
      </c>
      <c r="Q27" s="189">
        <f t="shared" si="4"/>
        <v>122.00551258424593</v>
      </c>
    </row>
    <row r="28" spans="1:17" x14ac:dyDescent="0.25">
      <c r="A28" s="108" t="s">
        <v>200</v>
      </c>
      <c r="B28" s="118">
        <f t="shared" ref="B28:Q28" si="5">B16-B11</f>
        <v>0</v>
      </c>
      <c r="C28" s="118">
        <f t="shared" si="5"/>
        <v>0</v>
      </c>
      <c r="D28" s="118">
        <f t="shared" si="5"/>
        <v>0</v>
      </c>
      <c r="E28" s="118">
        <f t="shared" si="5"/>
        <v>0</v>
      </c>
      <c r="F28" s="118">
        <f t="shared" si="5"/>
        <v>0</v>
      </c>
      <c r="G28" s="118">
        <f t="shared" si="5"/>
        <v>0</v>
      </c>
      <c r="H28" s="118">
        <f t="shared" si="5"/>
        <v>0</v>
      </c>
      <c r="I28" s="118">
        <f t="shared" si="5"/>
        <v>0</v>
      </c>
      <c r="J28" s="118">
        <f t="shared" si="5"/>
        <v>0</v>
      </c>
      <c r="K28" s="118">
        <f t="shared" si="5"/>
        <v>0</v>
      </c>
      <c r="L28" s="118">
        <f t="shared" si="5"/>
        <v>0</v>
      </c>
      <c r="M28" s="118">
        <f t="shared" si="5"/>
        <v>0</v>
      </c>
      <c r="N28" s="118">
        <f t="shared" si="5"/>
        <v>0</v>
      </c>
      <c r="O28" s="118">
        <f t="shared" si="5"/>
        <v>0</v>
      </c>
      <c r="P28" s="118">
        <f t="shared" si="5"/>
        <v>0</v>
      </c>
      <c r="Q28" s="118">
        <f t="shared" si="5"/>
        <v>0</v>
      </c>
    </row>
    <row r="29" spans="1:17" x14ac:dyDescent="0.25">
      <c r="A29" s="123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</row>
    <row r="30" spans="1:17" x14ac:dyDescent="0.25">
      <c r="A30" s="31" t="s">
        <v>77</v>
      </c>
      <c r="B30" s="217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</row>
    <row r="31" spans="1:17" x14ac:dyDescent="0.25">
      <c r="A31" s="50" t="s">
        <v>69</v>
      </c>
      <c r="B31" s="38">
        <v>229.71794694313834</v>
      </c>
      <c r="C31" s="38">
        <v>210.79940935769386</v>
      </c>
      <c r="D31" s="38">
        <v>215.97989899940967</v>
      </c>
      <c r="E31" s="38">
        <v>227.55077788714843</v>
      </c>
      <c r="F31" s="38">
        <v>244.35080715857794</v>
      </c>
      <c r="G31" s="38">
        <v>217.05114238036498</v>
      </c>
      <c r="H31" s="38">
        <v>211.59102279634655</v>
      </c>
      <c r="I31" s="38">
        <v>213.40437279716878</v>
      </c>
      <c r="J31" s="38">
        <v>217.89349742418895</v>
      </c>
      <c r="K31" s="38">
        <v>189.23545602342384</v>
      </c>
      <c r="L31" s="38">
        <v>164.76650096050793</v>
      </c>
      <c r="M31" s="38">
        <v>123.20706450188446</v>
      </c>
      <c r="N31" s="38">
        <v>102.76168522144269</v>
      </c>
      <c r="O31" s="38">
        <v>130.04972704956336</v>
      </c>
      <c r="P31" s="38">
        <v>163.28502768322628</v>
      </c>
      <c r="Q31" s="38">
        <v>145.91591643560366</v>
      </c>
    </row>
    <row r="32" spans="1:17" x14ac:dyDescent="0.25">
      <c r="A32" s="55" t="s">
        <v>33</v>
      </c>
      <c r="B32" s="54">
        <v>32.363330777788775</v>
      </c>
      <c r="C32" s="54">
        <v>34.002189999999899</v>
      </c>
      <c r="D32" s="54">
        <v>33.408050000000003</v>
      </c>
      <c r="E32" s="54">
        <v>34.597890000000213</v>
      </c>
      <c r="F32" s="54">
        <v>39.001190000000086</v>
      </c>
      <c r="G32" s="54">
        <v>35.540588059446108</v>
      </c>
      <c r="H32" s="54">
        <v>38.700000000000003</v>
      </c>
      <c r="I32" s="54">
        <v>33.200000000000003</v>
      </c>
      <c r="J32" s="54">
        <v>27.999640000000003</v>
      </c>
      <c r="K32" s="54">
        <v>14.498820000000009</v>
      </c>
      <c r="L32" s="54">
        <v>16.647558994936499</v>
      </c>
      <c r="M32" s="54">
        <v>7.3325690264641201</v>
      </c>
      <c r="N32" s="54">
        <v>0</v>
      </c>
      <c r="O32" s="54">
        <v>0</v>
      </c>
      <c r="P32" s="54">
        <v>2.2212859163730627</v>
      </c>
      <c r="Q32" s="54">
        <v>3.6781955990950337</v>
      </c>
    </row>
    <row r="33" spans="1:17" x14ac:dyDescent="0.25">
      <c r="A33" s="52" t="s">
        <v>32</v>
      </c>
      <c r="B33" s="51">
        <v>180.46968617764702</v>
      </c>
      <c r="C33" s="51">
        <v>158.99990935769398</v>
      </c>
      <c r="D33" s="51">
        <v>164.42447899940967</v>
      </c>
      <c r="E33" s="51">
        <v>169.61552788714823</v>
      </c>
      <c r="F33" s="51">
        <v>182.01425715857786</v>
      </c>
      <c r="G33" s="51">
        <v>158.30448484183546</v>
      </c>
      <c r="H33" s="51">
        <v>150.43988279634655</v>
      </c>
      <c r="I33" s="51">
        <v>150.78129279716873</v>
      </c>
      <c r="J33" s="51">
        <v>157.68517742418896</v>
      </c>
      <c r="K33" s="51">
        <v>143.72504602342383</v>
      </c>
      <c r="L33" s="51">
        <v>116.86624253596857</v>
      </c>
      <c r="M33" s="51">
        <v>95.146265120497247</v>
      </c>
      <c r="N33" s="51">
        <v>88.471430882562487</v>
      </c>
      <c r="O33" s="51">
        <v>112.7807432958118</v>
      </c>
      <c r="P33" s="51">
        <v>132.99688782207249</v>
      </c>
      <c r="Q33" s="51">
        <v>105.90464427777052</v>
      </c>
    </row>
    <row r="34" spans="1:17" x14ac:dyDescent="0.25">
      <c r="A34" s="53" t="s">
        <v>31</v>
      </c>
      <c r="B34" s="51">
        <v>0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</row>
    <row r="35" spans="1:17" x14ac:dyDescent="0.25">
      <c r="A35" s="53" t="s">
        <v>30</v>
      </c>
      <c r="B35" s="51">
        <v>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</row>
    <row r="36" spans="1:17" x14ac:dyDescent="0.25">
      <c r="A36" s="53" t="s">
        <v>76</v>
      </c>
      <c r="B36" s="51">
        <v>4.1555113683532614</v>
      </c>
      <c r="C36" s="51">
        <v>4.1992993576939783</v>
      </c>
      <c r="D36" s="51">
        <v>4.0259589994096734</v>
      </c>
      <c r="E36" s="51">
        <v>4.1331578871482515</v>
      </c>
      <c r="F36" s="51">
        <v>3.720197158577879</v>
      </c>
      <c r="G36" s="51">
        <v>3.4159188814562591</v>
      </c>
      <c r="H36" s="51">
        <v>3.7635527963465605</v>
      </c>
      <c r="I36" s="51">
        <v>3.5029827971687206</v>
      </c>
      <c r="J36" s="51">
        <v>3.3711574241889668</v>
      </c>
      <c r="K36" s="51">
        <v>3.2371160234238183</v>
      </c>
      <c r="L36" s="51">
        <v>2.9362989675785145</v>
      </c>
      <c r="M36" s="51">
        <v>3.1942413925608473</v>
      </c>
      <c r="N36" s="51">
        <v>3.078967094080757</v>
      </c>
      <c r="O36" s="51">
        <v>1.0277516983403707</v>
      </c>
      <c r="P36" s="51">
        <v>1.025177248501814</v>
      </c>
      <c r="Q36" s="51">
        <v>1.0252658532525505</v>
      </c>
    </row>
    <row r="37" spans="1:17" x14ac:dyDescent="0.25">
      <c r="A37" s="53" t="s">
        <v>29</v>
      </c>
      <c r="B37" s="51">
        <v>66.874112093731327</v>
      </c>
      <c r="C37" s="51">
        <v>51.59384</v>
      </c>
      <c r="D37" s="51">
        <v>52.498519999999999</v>
      </c>
      <c r="E37" s="51">
        <v>59.196259999999995</v>
      </c>
      <c r="F37" s="51">
        <v>64.990909999999985</v>
      </c>
      <c r="G37" s="51">
        <v>35.343375815415456</v>
      </c>
      <c r="H37" s="51">
        <v>33.3842</v>
      </c>
      <c r="I37" s="51">
        <v>36.270830000000004</v>
      </c>
      <c r="J37" s="51">
        <v>36.314019999999999</v>
      </c>
      <c r="K37" s="51">
        <v>28.691740000000006</v>
      </c>
      <c r="L37" s="51">
        <v>23.885040539824171</v>
      </c>
      <c r="M37" s="51">
        <v>14.328806994415999</v>
      </c>
      <c r="N37" s="51">
        <v>12.42439633666566</v>
      </c>
      <c r="O37" s="51">
        <v>7.640065257546091</v>
      </c>
      <c r="P37" s="51">
        <v>6.693459037140002</v>
      </c>
      <c r="Q37" s="51">
        <v>7.6460389185747148</v>
      </c>
    </row>
    <row r="38" spans="1:17" x14ac:dyDescent="0.25">
      <c r="A38" s="53" t="s">
        <v>28</v>
      </c>
      <c r="B38" s="51">
        <v>109.44006271556242</v>
      </c>
      <c r="C38" s="51">
        <v>103.20677000000001</v>
      </c>
      <c r="D38" s="51">
        <v>107.9</v>
      </c>
      <c r="E38" s="51">
        <v>106.28610999999999</v>
      </c>
      <c r="F38" s="51">
        <v>113.30315</v>
      </c>
      <c r="G38" s="51">
        <v>119.54519014496375</v>
      </c>
      <c r="H38" s="51">
        <v>113.29213</v>
      </c>
      <c r="I38" s="51">
        <v>111.00748</v>
      </c>
      <c r="J38" s="51">
        <v>118</v>
      </c>
      <c r="K38" s="51">
        <v>111.79619</v>
      </c>
      <c r="L38" s="51">
        <v>90.044903028565884</v>
      </c>
      <c r="M38" s="51">
        <v>77.623216733520394</v>
      </c>
      <c r="N38" s="51">
        <v>72.968067451816069</v>
      </c>
      <c r="O38" s="51">
        <v>104.11292633992534</v>
      </c>
      <c r="P38" s="51">
        <v>125.27825153643067</v>
      </c>
      <c r="Q38" s="51">
        <v>97.233339505943249</v>
      </c>
    </row>
    <row r="39" spans="1:17" x14ac:dyDescent="0.25">
      <c r="A39" s="52" t="s">
        <v>27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</row>
    <row r="40" spans="1:17" x14ac:dyDescent="0.25">
      <c r="A40" s="53" t="s">
        <v>66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</row>
    <row r="41" spans="1:17" x14ac:dyDescent="0.25">
      <c r="A41" s="53" t="s">
        <v>25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</row>
    <row r="42" spans="1:17" x14ac:dyDescent="0.25">
      <c r="A42" s="52" t="s">
        <v>24</v>
      </c>
      <c r="B42" s="51">
        <v>0.97917676790945873</v>
      </c>
      <c r="C42" s="51">
        <v>2.1004500000000004</v>
      </c>
      <c r="D42" s="51">
        <v>2.1002299999999998</v>
      </c>
      <c r="E42" s="51">
        <v>5.4391999999999978</v>
      </c>
      <c r="F42" s="51">
        <v>4.7002699999999962</v>
      </c>
      <c r="G42" s="51">
        <v>4.2037363284885254</v>
      </c>
      <c r="H42" s="51">
        <v>3.1572899999999997</v>
      </c>
      <c r="I42" s="51">
        <v>10.099270000000001</v>
      </c>
      <c r="J42" s="51">
        <v>12.383540000000004</v>
      </c>
      <c r="K42" s="51">
        <v>13.847299999999992</v>
      </c>
      <c r="L42" s="51">
        <v>15.429631964023592</v>
      </c>
      <c r="M42" s="51">
        <v>7.3998515727030716</v>
      </c>
      <c r="N42" s="51">
        <v>3.3660138740973764</v>
      </c>
      <c r="O42" s="51">
        <v>5.3263346555199709</v>
      </c>
      <c r="P42" s="51">
        <v>15.167506540491484</v>
      </c>
      <c r="Q42" s="51">
        <v>23.604671475303252</v>
      </c>
    </row>
    <row r="43" spans="1:17" x14ac:dyDescent="0.25">
      <c r="A43" s="53" t="s">
        <v>23</v>
      </c>
      <c r="B43" s="51">
        <v>0.97917676790945873</v>
      </c>
      <c r="C43" s="51">
        <v>2.1004500000000004</v>
      </c>
      <c r="D43" s="51">
        <v>2.1002299999999998</v>
      </c>
      <c r="E43" s="51">
        <v>5.4391999999999978</v>
      </c>
      <c r="F43" s="51">
        <v>4.7002699999999962</v>
      </c>
      <c r="G43" s="51">
        <v>4.2037363284885254</v>
      </c>
      <c r="H43" s="51">
        <v>3.1572899999999997</v>
      </c>
      <c r="I43" s="51">
        <v>10.099270000000001</v>
      </c>
      <c r="J43" s="51">
        <v>12.383540000000004</v>
      </c>
      <c r="K43" s="51">
        <v>13.847299999999992</v>
      </c>
      <c r="L43" s="51">
        <v>15.429631964023592</v>
      </c>
      <c r="M43" s="51">
        <v>7.3998515727030716</v>
      </c>
      <c r="N43" s="51">
        <v>3.3660138740973764</v>
      </c>
      <c r="O43" s="51">
        <v>5.3263346555199709</v>
      </c>
      <c r="P43" s="51">
        <v>15.167506540491484</v>
      </c>
      <c r="Q43" s="51">
        <v>23.604671475303252</v>
      </c>
    </row>
    <row r="44" spans="1:17" x14ac:dyDescent="0.25">
      <c r="A44" s="53" t="s">
        <v>74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</row>
    <row r="45" spans="1:17" x14ac:dyDescent="0.25">
      <c r="A45" s="53" t="s">
        <v>73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</row>
    <row r="46" spans="1:17" x14ac:dyDescent="0.25">
      <c r="A46" s="53" t="s">
        <v>72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</row>
    <row r="47" spans="1:17" x14ac:dyDescent="0.25">
      <c r="A47" s="53" t="s">
        <v>71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</row>
    <row r="48" spans="1:17" x14ac:dyDescent="0.25">
      <c r="A48" s="52" t="s">
        <v>22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</row>
    <row r="49" spans="1:17" x14ac:dyDescent="0.25">
      <c r="A49" s="63" t="s">
        <v>21</v>
      </c>
      <c r="B49" s="62">
        <v>15.905753219793109</v>
      </c>
      <c r="C49" s="62">
        <v>15.696859999999999</v>
      </c>
      <c r="D49" s="62">
        <v>16.047139999999999</v>
      </c>
      <c r="E49" s="62">
        <v>17.898160000000001</v>
      </c>
      <c r="F49" s="62">
        <v>18.635090000000002</v>
      </c>
      <c r="G49" s="62">
        <v>19.002333150594861</v>
      </c>
      <c r="H49" s="62">
        <v>19.293849999999999</v>
      </c>
      <c r="I49" s="62">
        <v>19.323810000000002</v>
      </c>
      <c r="J49" s="62">
        <v>19.825140000000001</v>
      </c>
      <c r="K49" s="62">
        <v>17.164290000000001</v>
      </c>
      <c r="L49" s="62">
        <v>15.823067465579292</v>
      </c>
      <c r="M49" s="62">
        <v>13.328378782220026</v>
      </c>
      <c r="N49" s="62">
        <v>10.92424046478282</v>
      </c>
      <c r="O49" s="62">
        <v>11.942649098231589</v>
      </c>
      <c r="P49" s="62">
        <v>12.899347404289236</v>
      </c>
      <c r="Q49" s="62">
        <v>12.728405083434879</v>
      </c>
    </row>
    <row r="50" spans="1:17" x14ac:dyDescent="0.25">
      <c r="A50" s="191" t="s">
        <v>105</v>
      </c>
      <c r="B50" s="190">
        <f t="shared" ref="B50:Q50" si="6">SUM(B51:B53)</f>
        <v>229.71794694313834</v>
      </c>
      <c r="C50" s="190">
        <f t="shared" si="6"/>
        <v>210.79940935769386</v>
      </c>
      <c r="D50" s="190">
        <f t="shared" si="6"/>
        <v>215.97989899940967</v>
      </c>
      <c r="E50" s="190">
        <f t="shared" si="6"/>
        <v>227.55077788714843</v>
      </c>
      <c r="F50" s="190">
        <f t="shared" si="6"/>
        <v>244.35080715857794</v>
      </c>
      <c r="G50" s="190">
        <f t="shared" si="6"/>
        <v>217.05114238036501</v>
      </c>
      <c r="H50" s="190">
        <f t="shared" si="6"/>
        <v>211.59102279634655</v>
      </c>
      <c r="I50" s="190">
        <f t="shared" si="6"/>
        <v>213.40437279716878</v>
      </c>
      <c r="J50" s="190">
        <f t="shared" si="6"/>
        <v>217.89349742418892</v>
      </c>
      <c r="K50" s="190">
        <f t="shared" si="6"/>
        <v>189.23545602342381</v>
      </c>
      <c r="L50" s="190">
        <f t="shared" si="6"/>
        <v>164.76650096050793</v>
      </c>
      <c r="M50" s="190">
        <f t="shared" si="6"/>
        <v>123.20706450188446</v>
      </c>
      <c r="N50" s="190">
        <f t="shared" si="6"/>
        <v>102.76168522144269</v>
      </c>
      <c r="O50" s="190">
        <f t="shared" si="6"/>
        <v>130.04972704956336</v>
      </c>
      <c r="P50" s="190">
        <f t="shared" si="6"/>
        <v>163.28502768322625</v>
      </c>
      <c r="Q50" s="190">
        <f t="shared" si="6"/>
        <v>145.91591643560366</v>
      </c>
    </row>
    <row r="51" spans="1:17" x14ac:dyDescent="0.25">
      <c r="A51" s="216" t="s">
        <v>38</v>
      </c>
      <c r="B51" s="215">
        <v>188.73000000000002</v>
      </c>
      <c r="C51" s="215">
        <v>172.37492355420827</v>
      </c>
      <c r="D51" s="215">
        <v>172.64182663949489</v>
      </c>
      <c r="E51" s="215">
        <v>182.13055894761922</v>
      </c>
      <c r="F51" s="215">
        <v>186.73323101551631</v>
      </c>
      <c r="G51" s="215">
        <v>161.03849090143976</v>
      </c>
      <c r="H51" s="215">
        <v>158.83893282291936</v>
      </c>
      <c r="I51" s="215">
        <v>189.74236701874904</v>
      </c>
      <c r="J51" s="215">
        <v>190.84272231481251</v>
      </c>
      <c r="K51" s="215">
        <v>146.66215234890609</v>
      </c>
      <c r="L51" s="215">
        <v>130.28264379444636</v>
      </c>
      <c r="M51" s="215">
        <v>115.62459936408509</v>
      </c>
      <c r="N51" s="215">
        <v>92.060256380119611</v>
      </c>
      <c r="O51" s="215">
        <v>78.059068241820299</v>
      </c>
      <c r="P51" s="215">
        <v>69.297327043509227</v>
      </c>
      <c r="Q51" s="215">
        <v>46.94504462368721</v>
      </c>
    </row>
    <row r="52" spans="1:17" x14ac:dyDescent="0.25">
      <c r="A52" s="179" t="s">
        <v>37</v>
      </c>
      <c r="B52" s="214">
        <v>40.987946943138333</v>
      </c>
      <c r="C52" s="214">
        <v>38.424485803485588</v>
      </c>
      <c r="D52" s="214">
        <v>43.338072359914783</v>
      </c>
      <c r="E52" s="214">
        <v>45.4202189395292</v>
      </c>
      <c r="F52" s="214">
        <v>57.617576143061633</v>
      </c>
      <c r="G52" s="214">
        <v>56.012651478925243</v>
      </c>
      <c r="H52" s="214">
        <v>52.752089973427196</v>
      </c>
      <c r="I52" s="214">
        <v>23.662005778419729</v>
      </c>
      <c r="J52" s="214">
        <v>27.050775109376424</v>
      </c>
      <c r="K52" s="214">
        <v>42.573303674517724</v>
      </c>
      <c r="L52" s="214">
        <v>34.483857166061568</v>
      </c>
      <c r="M52" s="214">
        <v>7.5824651377993737</v>
      </c>
      <c r="N52" s="214">
        <v>10.701428841323073</v>
      </c>
      <c r="O52" s="214">
        <v>51.990658807743067</v>
      </c>
      <c r="P52" s="214">
        <v>93.987700639717019</v>
      </c>
      <c r="Q52" s="214">
        <v>98.970871811916453</v>
      </c>
    </row>
    <row r="53" spans="1:17" x14ac:dyDescent="0.25">
      <c r="A53" s="119" t="s">
        <v>36</v>
      </c>
      <c r="B53" s="213">
        <v>0</v>
      </c>
      <c r="C53" s="213">
        <v>0</v>
      </c>
      <c r="D53" s="213">
        <v>0</v>
      </c>
      <c r="E53" s="213">
        <v>0</v>
      </c>
      <c r="F53" s="213">
        <v>0</v>
      </c>
      <c r="G53" s="213">
        <v>0</v>
      </c>
      <c r="H53" s="213">
        <v>0</v>
      </c>
      <c r="I53" s="213">
        <v>0</v>
      </c>
      <c r="J53" s="213">
        <v>0</v>
      </c>
      <c r="K53" s="213">
        <v>0</v>
      </c>
      <c r="L53" s="213">
        <v>0</v>
      </c>
      <c r="M53" s="213">
        <v>0</v>
      </c>
      <c r="N53" s="213">
        <v>0</v>
      </c>
      <c r="O53" s="213">
        <v>0</v>
      </c>
      <c r="P53" s="213">
        <v>0</v>
      </c>
      <c r="Q53" s="213">
        <v>0</v>
      </c>
    </row>
    <row r="54" spans="1:17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31" t="s">
        <v>63</v>
      </c>
      <c r="B55" s="70">
        <f t="shared" ref="B55:Q55" si="7">SUM(B56:B57)</f>
        <v>1607.4488824339564</v>
      </c>
      <c r="C55" s="70">
        <f t="shared" si="7"/>
        <v>1525.4839067964774</v>
      </c>
      <c r="D55" s="70">
        <f t="shared" si="7"/>
        <v>1574.7103510827019</v>
      </c>
      <c r="E55" s="70">
        <f t="shared" si="7"/>
        <v>1599.7205863678619</v>
      </c>
      <c r="F55" s="70">
        <f t="shared" si="7"/>
        <v>1734.5812710171231</v>
      </c>
      <c r="G55" s="70">
        <f t="shared" si="7"/>
        <v>1668.10680687681</v>
      </c>
      <c r="H55" s="70">
        <f t="shared" si="7"/>
        <v>1648.4492934125183</v>
      </c>
      <c r="I55" s="70">
        <f t="shared" si="7"/>
        <v>1648.5562469264689</v>
      </c>
      <c r="J55" s="70">
        <f t="shared" si="7"/>
        <v>1650.9073246504195</v>
      </c>
      <c r="K55" s="70">
        <f t="shared" si="7"/>
        <v>1380.5223446366954</v>
      </c>
      <c r="L55" s="70">
        <f t="shared" si="7"/>
        <v>1147.7247902241093</v>
      </c>
      <c r="M55" s="70">
        <f t="shared" si="7"/>
        <v>974.87352749457148</v>
      </c>
      <c r="N55" s="70">
        <f t="shared" si="7"/>
        <v>877.62859210831652</v>
      </c>
      <c r="O55" s="70">
        <f t="shared" si="7"/>
        <v>1222.3441833111701</v>
      </c>
      <c r="P55" s="70">
        <f t="shared" si="7"/>
        <v>1574.2290963834312</v>
      </c>
      <c r="Q55" s="70">
        <f t="shared" si="7"/>
        <v>1384.8217402409437</v>
      </c>
    </row>
    <row r="56" spans="1:17" x14ac:dyDescent="0.25">
      <c r="A56" s="55" t="s">
        <v>343</v>
      </c>
      <c r="B56" s="54">
        <v>804.5336824339563</v>
      </c>
      <c r="C56" s="54">
        <v>738.59350679647741</v>
      </c>
      <c r="D56" s="54">
        <v>755.39755108270185</v>
      </c>
      <c r="E56" s="54">
        <v>777.95388636786186</v>
      </c>
      <c r="F56" s="54">
        <v>849.31917101712293</v>
      </c>
      <c r="G56" s="54">
        <v>773.63000687681006</v>
      </c>
      <c r="H56" s="54">
        <v>745.79129341251814</v>
      </c>
      <c r="I56" s="54">
        <v>754.36014692646893</v>
      </c>
      <c r="J56" s="54">
        <v>754.85382465041937</v>
      </c>
      <c r="K56" s="54">
        <v>656.32674463669548</v>
      </c>
      <c r="L56" s="54">
        <v>562.77929022410922</v>
      </c>
      <c r="M56" s="54">
        <v>402.82582749457151</v>
      </c>
      <c r="N56" s="54">
        <v>349.8804921083165</v>
      </c>
      <c r="O56" s="54">
        <v>457.07578331117008</v>
      </c>
      <c r="P56" s="54">
        <v>588.36149638343124</v>
      </c>
      <c r="Q56" s="54">
        <v>498.09984024094371</v>
      </c>
    </row>
    <row r="57" spans="1:17" x14ac:dyDescent="0.25">
      <c r="A57" s="52" t="s">
        <v>106</v>
      </c>
      <c r="B57" s="51">
        <v>802.91520000000003</v>
      </c>
      <c r="C57" s="51">
        <v>786.8904</v>
      </c>
      <c r="D57" s="51">
        <v>819.31280000000004</v>
      </c>
      <c r="E57" s="51">
        <v>821.76670000000001</v>
      </c>
      <c r="F57" s="51">
        <v>885.26210000000003</v>
      </c>
      <c r="G57" s="51">
        <v>894.47680000000003</v>
      </c>
      <c r="H57" s="51">
        <v>902.65800000000002</v>
      </c>
      <c r="I57" s="51">
        <v>894.1961</v>
      </c>
      <c r="J57" s="51">
        <v>896.05349999999999</v>
      </c>
      <c r="K57" s="51">
        <v>724.19560000000001</v>
      </c>
      <c r="L57" s="51">
        <v>584.94550000000004</v>
      </c>
      <c r="M57" s="51">
        <v>572.04769999999996</v>
      </c>
      <c r="N57" s="51">
        <v>527.74810000000002</v>
      </c>
      <c r="O57" s="51">
        <v>765.26840000000004</v>
      </c>
      <c r="P57" s="51">
        <v>985.86760000000004</v>
      </c>
      <c r="Q57" s="51">
        <v>886.72190000000001</v>
      </c>
    </row>
    <row r="58" spans="1:17" x14ac:dyDescent="0.25">
      <c r="A58" s="50" t="s">
        <v>105</v>
      </c>
      <c r="B58" s="38">
        <f t="shared" ref="B58:Q58" si="8">SUM(B59:B61)</f>
        <v>1607.4488824339562</v>
      </c>
      <c r="C58" s="38">
        <f t="shared" si="8"/>
        <v>1525.4839067964774</v>
      </c>
      <c r="D58" s="38">
        <f t="shared" si="8"/>
        <v>1574.7103510827017</v>
      </c>
      <c r="E58" s="38">
        <f t="shared" si="8"/>
        <v>1599.7205863678619</v>
      </c>
      <c r="F58" s="38">
        <f t="shared" si="8"/>
        <v>1734.5812710171231</v>
      </c>
      <c r="G58" s="38">
        <f t="shared" si="8"/>
        <v>1668.10680687681</v>
      </c>
      <c r="H58" s="38">
        <f t="shared" si="8"/>
        <v>1648.449293412518</v>
      </c>
      <c r="I58" s="38">
        <f t="shared" si="8"/>
        <v>1648.5562469264689</v>
      </c>
      <c r="J58" s="38">
        <f t="shared" si="8"/>
        <v>1650.9073246504195</v>
      </c>
      <c r="K58" s="38">
        <f t="shared" si="8"/>
        <v>1380.5223446366954</v>
      </c>
      <c r="L58" s="38">
        <f t="shared" si="8"/>
        <v>1147.7247902241093</v>
      </c>
      <c r="M58" s="38">
        <f t="shared" si="8"/>
        <v>974.87352749457148</v>
      </c>
      <c r="N58" s="38">
        <f t="shared" si="8"/>
        <v>877.62859210831652</v>
      </c>
      <c r="O58" s="38">
        <f t="shared" si="8"/>
        <v>1222.3441833111701</v>
      </c>
      <c r="P58" s="38">
        <f t="shared" si="8"/>
        <v>1574.2290963834314</v>
      </c>
      <c r="Q58" s="38">
        <f t="shared" si="8"/>
        <v>1384.8217402409439</v>
      </c>
    </row>
    <row r="59" spans="1:17" x14ac:dyDescent="0.25">
      <c r="A59" s="121" t="s">
        <v>38</v>
      </c>
      <c r="B59" s="120">
        <f>NMM_emi!B$5</f>
        <v>1445.8146156767509</v>
      </c>
      <c r="C59" s="120">
        <f>NMM_emi!C$5</f>
        <v>1375.3086192879773</v>
      </c>
      <c r="D59" s="120">
        <f>NMM_emi!D$5</f>
        <v>1401.5979624109902</v>
      </c>
      <c r="E59" s="120">
        <f>NMM_emi!E$5</f>
        <v>1405.6661313890122</v>
      </c>
      <c r="F59" s="120">
        <f>NMM_emi!F$5</f>
        <v>1495.8924561152564</v>
      </c>
      <c r="G59" s="120">
        <f>NMM_emi!G$5</f>
        <v>1440.254719356125</v>
      </c>
      <c r="H59" s="120">
        <f>NMM_emi!H$5</f>
        <v>1422.3776342486972</v>
      </c>
      <c r="I59" s="120">
        <f>NMM_emi!I$5</f>
        <v>1515.1511279377737</v>
      </c>
      <c r="J59" s="120">
        <f>NMM_emi!J$5</f>
        <v>1512.3809636084707</v>
      </c>
      <c r="K59" s="120">
        <f>NMM_emi!K$5</f>
        <v>1215.5711922137698</v>
      </c>
      <c r="L59" s="120">
        <f>NMM_emi!L$5</f>
        <v>1030.8254515168328</v>
      </c>
      <c r="M59" s="120">
        <f>NMM_emi!M$5</f>
        <v>935.59479828354779</v>
      </c>
      <c r="N59" s="120">
        <f>NMM_emi!N$5</f>
        <v>829.99268525722641</v>
      </c>
      <c r="O59" s="120">
        <f>NMM_emi!O$5</f>
        <v>1048.1469342061857</v>
      </c>
      <c r="P59" s="120">
        <f>NMM_emi!P$5</f>
        <v>1236.8859275579239</v>
      </c>
      <c r="Q59" s="120">
        <f>NMM_emi!Q$5</f>
        <v>1056.2826679175646</v>
      </c>
    </row>
    <row r="60" spans="1:17" x14ac:dyDescent="0.25">
      <c r="A60" s="179" t="s">
        <v>37</v>
      </c>
      <c r="B60" s="189">
        <f>NMM_emi!B$47</f>
        <v>161.6342667572053</v>
      </c>
      <c r="C60" s="189">
        <f>NMM_emi!C$47</f>
        <v>150.17528750850005</v>
      </c>
      <c r="D60" s="189">
        <f>NMM_emi!D$47</f>
        <v>173.11238867171141</v>
      </c>
      <c r="E60" s="189">
        <f>NMM_emi!E$47</f>
        <v>194.05445497884955</v>
      </c>
      <c r="F60" s="189">
        <f>NMM_emi!F$47</f>
        <v>238.68881490186661</v>
      </c>
      <c r="G60" s="189">
        <f>NMM_emi!G$47</f>
        <v>227.8520875206851</v>
      </c>
      <c r="H60" s="189">
        <f>NMM_emi!H$47</f>
        <v>226.07165916382084</v>
      </c>
      <c r="I60" s="189">
        <f>NMM_emi!I$47</f>
        <v>133.40511898869519</v>
      </c>
      <c r="J60" s="189">
        <f>NMM_emi!J$47</f>
        <v>138.5263610419488</v>
      </c>
      <c r="K60" s="189">
        <f>NMM_emi!K$47</f>
        <v>164.95115242292547</v>
      </c>
      <c r="L60" s="189">
        <f>NMM_emi!L$47</f>
        <v>116.89933870727641</v>
      </c>
      <c r="M60" s="189">
        <f>NMM_emi!M$47</f>
        <v>39.278729211023702</v>
      </c>
      <c r="N60" s="189">
        <f>NMM_emi!N$47</f>
        <v>47.635906851090127</v>
      </c>
      <c r="O60" s="189">
        <f>NMM_emi!O$47</f>
        <v>174.19724910498445</v>
      </c>
      <c r="P60" s="189">
        <f>NMM_emi!P$47</f>
        <v>337.34316882550752</v>
      </c>
      <c r="Q60" s="189">
        <f>NMM_emi!Q$47</f>
        <v>328.53907232337929</v>
      </c>
    </row>
    <row r="61" spans="1:17" x14ac:dyDescent="0.25">
      <c r="A61" s="119" t="s">
        <v>36</v>
      </c>
      <c r="B61" s="118">
        <f>NMM_emi!B$97</f>
        <v>0</v>
      </c>
      <c r="C61" s="118">
        <f>NMM_emi!C$97</f>
        <v>0</v>
      </c>
      <c r="D61" s="118">
        <f>NMM_emi!D$97</f>
        <v>0</v>
      </c>
      <c r="E61" s="118">
        <f>NMM_emi!E$97</f>
        <v>0</v>
      </c>
      <c r="F61" s="118">
        <f>NMM_emi!F$97</f>
        <v>0</v>
      </c>
      <c r="G61" s="118">
        <f>NMM_emi!G$97</f>
        <v>0</v>
      </c>
      <c r="H61" s="118">
        <f>NMM_emi!H$97</f>
        <v>0</v>
      </c>
      <c r="I61" s="118">
        <f>NMM_emi!I$97</f>
        <v>0</v>
      </c>
      <c r="J61" s="118">
        <f>NMM_emi!J$97</f>
        <v>0</v>
      </c>
      <c r="K61" s="118">
        <f>NMM_emi!K$97</f>
        <v>0</v>
      </c>
      <c r="L61" s="118">
        <f>NMM_emi!L$97</f>
        <v>0</v>
      </c>
      <c r="M61" s="118">
        <f>NMM_emi!M$97</f>
        <v>0</v>
      </c>
      <c r="N61" s="118">
        <f>NMM_emi!N$97</f>
        <v>0</v>
      </c>
      <c r="O61" s="118">
        <f>NMM_emi!O$97</f>
        <v>0</v>
      </c>
      <c r="P61" s="118">
        <f>NMM_emi!P$97</f>
        <v>0</v>
      </c>
      <c r="Q61" s="118">
        <f>NMM_emi!Q$97</f>
        <v>0</v>
      </c>
    </row>
    <row r="62" spans="1:17" x14ac:dyDescent="0.25">
      <c r="A62" s="117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</row>
    <row r="63" spans="1:17" x14ac:dyDescent="0.25">
      <c r="A63" s="184" t="s">
        <v>104</v>
      </c>
      <c r="B63" s="212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</row>
    <row r="64" spans="1:17" x14ac:dyDescent="0.25">
      <c r="A64" s="110" t="s">
        <v>38</v>
      </c>
      <c r="B64" s="187">
        <f t="shared" ref="B64:Q64" si="9">IF(B$9=0,"",B$4/B$9*1000)</f>
        <v>56.216597088407475</v>
      </c>
      <c r="C64" s="187">
        <f t="shared" si="9"/>
        <v>56.975070607690995</v>
      </c>
      <c r="D64" s="187">
        <f t="shared" si="9"/>
        <v>57.883771466941631</v>
      </c>
      <c r="E64" s="187">
        <f t="shared" si="9"/>
        <v>53.12815190808778</v>
      </c>
      <c r="F64" s="187">
        <f t="shared" si="9"/>
        <v>52.116719672469678</v>
      </c>
      <c r="G64" s="187">
        <f t="shared" si="9"/>
        <v>55.703820891659568</v>
      </c>
      <c r="H64" s="187">
        <f t="shared" si="9"/>
        <v>60.376027595466567</v>
      </c>
      <c r="I64" s="187">
        <f t="shared" si="9"/>
        <v>74.09412105189152</v>
      </c>
      <c r="J64" s="187">
        <f t="shared" si="9"/>
        <v>68.104971825561847</v>
      </c>
      <c r="K64" s="187">
        <f t="shared" si="9"/>
        <v>70.118282507760441</v>
      </c>
      <c r="L64" s="187">
        <f t="shared" si="9"/>
        <v>69.095183379884659</v>
      </c>
      <c r="M64" s="187">
        <f t="shared" si="9"/>
        <v>64.835260484624413</v>
      </c>
      <c r="N64" s="187">
        <f t="shared" si="9"/>
        <v>43.607838243562043</v>
      </c>
      <c r="O64" s="187">
        <f t="shared" si="9"/>
        <v>39.484479357835468</v>
      </c>
      <c r="P64" s="187">
        <f t="shared" si="9"/>
        <v>55.376117315401608</v>
      </c>
      <c r="Q64" s="187">
        <f t="shared" si="9"/>
        <v>60.178570234060771</v>
      </c>
    </row>
    <row r="65" spans="1:17" x14ac:dyDescent="0.25">
      <c r="A65" s="180" t="s">
        <v>37</v>
      </c>
      <c r="B65" s="186">
        <f t="shared" ref="B65:Q65" si="10">IF(B$10=0,"",B$5/B$10*1000)</f>
        <v>126.80698701735612</v>
      </c>
      <c r="C65" s="186">
        <f t="shared" si="10"/>
        <v>128.51786506217155</v>
      </c>
      <c r="D65" s="186">
        <f t="shared" si="10"/>
        <v>130.56760880387199</v>
      </c>
      <c r="E65" s="186">
        <f t="shared" si="10"/>
        <v>119.84042468223784</v>
      </c>
      <c r="F65" s="186">
        <f t="shared" si="10"/>
        <v>117.55895122041912</v>
      </c>
      <c r="G65" s="186">
        <f t="shared" si="10"/>
        <v>125.65032496572812</v>
      </c>
      <c r="H65" s="186">
        <f t="shared" si="10"/>
        <v>136.18935588395195</v>
      </c>
      <c r="I65" s="186">
        <f t="shared" si="10"/>
        <v>167.13306626357704</v>
      </c>
      <c r="J65" s="186">
        <f t="shared" si="10"/>
        <v>153.62342662826012</v>
      </c>
      <c r="K65" s="186">
        <f t="shared" si="10"/>
        <v>87.70969647746405</v>
      </c>
      <c r="L65" s="186">
        <f t="shared" si="10"/>
        <v>99.245156142478862</v>
      </c>
      <c r="M65" s="186">
        <f t="shared" si="10"/>
        <v>432.98047189765163</v>
      </c>
      <c r="N65" s="186">
        <f t="shared" si="10"/>
        <v>258.02666195681678</v>
      </c>
      <c r="O65" s="186">
        <f t="shared" si="10"/>
        <v>31.660091465953972</v>
      </c>
      <c r="P65" s="186">
        <f t="shared" si="10"/>
        <v>20.993249198128687</v>
      </c>
      <c r="Q65" s="186">
        <f t="shared" si="10"/>
        <v>33.713054095403464</v>
      </c>
    </row>
    <row r="66" spans="1:17" x14ac:dyDescent="0.25">
      <c r="A66" s="108" t="s">
        <v>57</v>
      </c>
      <c r="B66" s="185" t="str">
        <f t="shared" ref="B66:Q66" si="11">IF(B$11=0,"",B$6/B$11*1000)</f>
        <v/>
      </c>
      <c r="C66" s="185" t="str">
        <f t="shared" si="11"/>
        <v/>
      </c>
      <c r="D66" s="185" t="str">
        <f t="shared" si="11"/>
        <v/>
      </c>
      <c r="E66" s="185" t="str">
        <f t="shared" si="11"/>
        <v/>
      </c>
      <c r="F66" s="185" t="str">
        <f t="shared" si="11"/>
        <v/>
      </c>
      <c r="G66" s="185" t="str">
        <f t="shared" si="11"/>
        <v/>
      </c>
      <c r="H66" s="185" t="str">
        <f t="shared" si="11"/>
        <v/>
      </c>
      <c r="I66" s="185" t="str">
        <f t="shared" si="11"/>
        <v/>
      </c>
      <c r="J66" s="185" t="str">
        <f t="shared" si="11"/>
        <v/>
      </c>
      <c r="K66" s="185" t="str">
        <f t="shared" si="11"/>
        <v/>
      </c>
      <c r="L66" s="185" t="str">
        <f t="shared" si="11"/>
        <v/>
      </c>
      <c r="M66" s="185" t="str">
        <f t="shared" si="11"/>
        <v/>
      </c>
      <c r="N66" s="185" t="str">
        <f t="shared" si="11"/>
        <v/>
      </c>
      <c r="O66" s="185" t="str">
        <f t="shared" si="11"/>
        <v/>
      </c>
      <c r="P66" s="185" t="str">
        <f t="shared" si="11"/>
        <v/>
      </c>
      <c r="Q66" s="185" t="str">
        <f t="shared" si="11"/>
        <v/>
      </c>
    </row>
    <row r="67" spans="1:17" x14ac:dyDescent="0.25">
      <c r="A67" s="184" t="s">
        <v>103</v>
      </c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</row>
    <row r="68" spans="1:17" x14ac:dyDescent="0.25">
      <c r="A68" s="110" t="s">
        <v>38</v>
      </c>
      <c r="B68" s="113">
        <f t="shared" ref="B68:Q68" si="12">IF(B$51=0,"",B$51/B$9)</f>
        <v>0.13500000000000001</v>
      </c>
      <c r="C68" s="113">
        <f t="shared" si="12"/>
        <v>0.125913019396792</v>
      </c>
      <c r="D68" s="113">
        <f t="shared" si="12"/>
        <v>0.12005690308727045</v>
      </c>
      <c r="E68" s="113">
        <f t="shared" si="12"/>
        <v>0.11126696533318543</v>
      </c>
      <c r="F68" s="113">
        <f t="shared" si="12"/>
        <v>0.11056388858393652</v>
      </c>
      <c r="G68" s="113">
        <f t="shared" si="12"/>
        <v>0.10358537859218006</v>
      </c>
      <c r="H68" s="113">
        <f t="shared" si="12"/>
        <v>0.10337791953007075</v>
      </c>
      <c r="I68" s="113">
        <f t="shared" si="12"/>
        <v>0.10132935957735761</v>
      </c>
      <c r="J68" s="113">
        <f t="shared" si="12"/>
        <v>9.9708841334802775E-2</v>
      </c>
      <c r="K68" s="113">
        <f t="shared" si="12"/>
        <v>9.9029137305135781E-2</v>
      </c>
      <c r="L68" s="113">
        <f t="shared" si="12"/>
        <v>9.8030582238108621E-2</v>
      </c>
      <c r="M68" s="113">
        <f t="shared" si="12"/>
        <v>9.5795028470658725E-2</v>
      </c>
      <c r="N68" s="113">
        <f t="shared" si="12"/>
        <v>8.972734539972671E-2</v>
      </c>
      <c r="O68" s="113">
        <f t="shared" si="12"/>
        <v>9.129715583838631E-2</v>
      </c>
      <c r="P68" s="113">
        <f t="shared" si="12"/>
        <v>9.4282077610216633E-2</v>
      </c>
      <c r="Q68" s="113">
        <f t="shared" si="12"/>
        <v>9.4590740294031181E-2</v>
      </c>
    </row>
    <row r="69" spans="1:17" x14ac:dyDescent="0.25">
      <c r="A69" s="180" t="s">
        <v>37</v>
      </c>
      <c r="B69" s="182">
        <f t="shared" ref="B69:Q69" si="13">IF(B$52=0,"",B$52/B$10)</f>
        <v>9.6315549358489225E-2</v>
      </c>
      <c r="C69" s="182">
        <f t="shared" si="13"/>
        <v>8.9832456552504672E-2</v>
      </c>
      <c r="D69" s="182">
        <f t="shared" si="13"/>
        <v>8.4657285190681886E-2</v>
      </c>
      <c r="E69" s="182">
        <f t="shared" si="13"/>
        <v>7.8043074929632181E-2</v>
      </c>
      <c r="F69" s="182">
        <f t="shared" si="13"/>
        <v>7.7309820833409204E-2</v>
      </c>
      <c r="G69" s="182">
        <f t="shared" si="13"/>
        <v>7.1706900593765763E-2</v>
      </c>
      <c r="H69" s="182">
        <f t="shared" si="13"/>
        <v>7.1563287213710303E-2</v>
      </c>
      <c r="I69" s="182">
        <f t="shared" si="13"/>
        <v>7.1046492109342663E-2</v>
      </c>
      <c r="J69" s="182">
        <f t="shared" si="13"/>
        <v>7.0790494167282753E-2</v>
      </c>
      <c r="K69" s="182">
        <f t="shared" si="13"/>
        <v>7.030792327884916E-2</v>
      </c>
      <c r="L69" s="182">
        <f t="shared" si="13"/>
        <v>6.9598977054002947E-2</v>
      </c>
      <c r="M69" s="182">
        <f t="shared" si="13"/>
        <v>6.801179628029487E-2</v>
      </c>
      <c r="N69" s="182">
        <f t="shared" si="13"/>
        <v>6.3703910667629482E-2</v>
      </c>
      <c r="O69" s="182">
        <f t="shared" si="13"/>
        <v>6.3512414091958153E-2</v>
      </c>
      <c r="P69" s="182">
        <f t="shared" si="13"/>
        <v>6.3065330973744088E-2</v>
      </c>
      <c r="Q69" s="182">
        <f t="shared" si="13"/>
        <v>6.2656090800782008E-2</v>
      </c>
    </row>
    <row r="70" spans="1:17" x14ac:dyDescent="0.25">
      <c r="A70" s="108" t="s">
        <v>36</v>
      </c>
      <c r="B70" s="112" t="str">
        <f t="shared" ref="B70:Q70" si="14">IF(B$53=0,"",B$53/B$11)</f>
        <v/>
      </c>
      <c r="C70" s="112" t="str">
        <f t="shared" si="14"/>
        <v/>
      </c>
      <c r="D70" s="112" t="str">
        <f t="shared" si="14"/>
        <v/>
      </c>
      <c r="E70" s="112" t="str">
        <f t="shared" si="14"/>
        <v/>
      </c>
      <c r="F70" s="112" t="str">
        <f t="shared" si="14"/>
        <v/>
      </c>
      <c r="G70" s="112" t="str">
        <f t="shared" si="14"/>
        <v/>
      </c>
      <c r="H70" s="112" t="str">
        <f t="shared" si="14"/>
        <v/>
      </c>
      <c r="I70" s="112" t="str">
        <f t="shared" si="14"/>
        <v/>
      </c>
      <c r="J70" s="112" t="str">
        <f t="shared" si="14"/>
        <v/>
      </c>
      <c r="K70" s="112" t="str">
        <f t="shared" si="14"/>
        <v/>
      </c>
      <c r="L70" s="112" t="str">
        <f t="shared" si="14"/>
        <v/>
      </c>
      <c r="M70" s="112" t="str">
        <f t="shared" si="14"/>
        <v/>
      </c>
      <c r="N70" s="112" t="str">
        <f t="shared" si="14"/>
        <v/>
      </c>
      <c r="O70" s="112" t="str">
        <f t="shared" si="14"/>
        <v/>
      </c>
      <c r="P70" s="112" t="str">
        <f t="shared" si="14"/>
        <v/>
      </c>
      <c r="Q70" s="112" t="str">
        <f t="shared" si="14"/>
        <v/>
      </c>
    </row>
    <row r="71" spans="1:17" x14ac:dyDescent="0.25">
      <c r="A71" s="184" t="s">
        <v>102</v>
      </c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</row>
    <row r="72" spans="1:17" x14ac:dyDescent="0.25">
      <c r="A72" s="110" t="s">
        <v>38</v>
      </c>
      <c r="B72" s="113">
        <f>IF(NMM_ued!B$5=0,"",NMM_ued!B$5/B$9)</f>
        <v>8.0133002695606581E-2</v>
      </c>
      <c r="C72" s="113">
        <f>IF(NMM_ued!C$5=0,"",NMM_ued!C$5/C$9)</f>
        <v>7.4991604079696017E-2</v>
      </c>
      <c r="D72" s="113">
        <f>IF(NMM_ued!D$5=0,"",NMM_ued!D$5/D$9)</f>
        <v>7.1578919700734461E-2</v>
      </c>
      <c r="E72" s="113">
        <f>IF(NMM_ued!E$5=0,"",NMM_ued!E$5/E$9)</f>
        <v>6.7265416495139063E-2</v>
      </c>
      <c r="F72" s="113">
        <f>IF(NMM_ued!F$5=0,"",NMM_ued!F$5/F$9)</f>
        <v>6.7318976125065585E-2</v>
      </c>
      <c r="G72" s="113">
        <f>IF(NMM_ued!G$5=0,"",NMM_ued!G$5/G$9)</f>
        <v>6.2476091414081537E-2</v>
      </c>
      <c r="H72" s="113">
        <f>IF(NMM_ued!H$5=0,"",NMM_ued!H$5/H$9)</f>
        <v>6.2604659111081346E-2</v>
      </c>
      <c r="I72" s="113">
        <f>IF(NMM_ued!I$5=0,"",NMM_ued!I$5/I$9)</f>
        <v>6.3510362049634367E-2</v>
      </c>
      <c r="J72" s="113">
        <f>IF(NMM_ued!J$5=0,"",NMM_ued!J$5/J$9)</f>
        <v>6.2860286908302407E-2</v>
      </c>
      <c r="K72" s="113">
        <f>IF(NMM_ued!K$5=0,"",NMM_ued!K$5/K$9)</f>
        <v>6.1801619670713667E-2</v>
      </c>
      <c r="L72" s="113">
        <f>IF(NMM_ued!L$5=0,"",NMM_ued!L$5/L$9)</f>
        <v>6.1709113335124126E-2</v>
      </c>
      <c r="M72" s="113">
        <f>IF(NMM_ued!M$5=0,"",NMM_ued!M$5/M$9)</f>
        <v>5.9866302755323703E-2</v>
      </c>
      <c r="N72" s="113">
        <f>IF(NMM_ued!N$5=0,"",NMM_ued!N$5/N$9)</f>
        <v>5.5463642284803327E-2</v>
      </c>
      <c r="O72" s="113">
        <f>IF(NMM_ued!O$5=0,"",NMM_ued!O$5/O$9)</f>
        <v>5.6107248113046904E-2</v>
      </c>
      <c r="P72" s="113">
        <f>IF(NMM_ued!P$5=0,"",NMM_ued!P$5/P$9)</f>
        <v>5.7924847129333226E-2</v>
      </c>
      <c r="Q72" s="113">
        <f>IF(NMM_ued!Q$5=0,"",NMM_ued!Q$5/Q$9)</f>
        <v>5.8104432043354533E-2</v>
      </c>
    </row>
    <row r="73" spans="1:17" x14ac:dyDescent="0.25">
      <c r="A73" s="180" t="s">
        <v>37</v>
      </c>
      <c r="B73" s="182">
        <f>IF(NMM_ued!B$47=0,"",NMM_ued!B$47/B$10)</f>
        <v>4.3790794336722505E-2</v>
      </c>
      <c r="C73" s="182">
        <f>IF(NMM_ued!C$47=0,"",NMM_ued!C$47/C$10)</f>
        <v>4.1357808914122794E-2</v>
      </c>
      <c r="D73" s="182">
        <f>IF(NMM_ued!D$47=0,"",NMM_ued!D$47/D$10)</f>
        <v>3.9231938555477124E-2</v>
      </c>
      <c r="E73" s="182">
        <f>IF(NMM_ued!E$47=0,"",NMM_ued!E$47/E$10)</f>
        <v>3.6850204381012296E-2</v>
      </c>
      <c r="F73" s="182">
        <f>IF(NMM_ued!F$47=0,"",NMM_ued!F$47/F$10)</f>
        <v>3.7023052878770973E-2</v>
      </c>
      <c r="G73" s="182">
        <f>IF(NMM_ued!G$47=0,"",NMM_ued!G$47/G$10)</f>
        <v>3.604245808983382E-2</v>
      </c>
      <c r="H73" s="182">
        <f>IF(NMM_ued!H$47=0,"",NMM_ued!H$47/H$10)</f>
        <v>3.6108594776908268E-2</v>
      </c>
      <c r="I73" s="182">
        <f>IF(NMM_ued!I$47=0,"",NMM_ued!I$47/I$10)</f>
        <v>3.6067300273001264E-2</v>
      </c>
      <c r="J73" s="182">
        <f>IF(NMM_ued!J$47=0,"",NMM_ued!J$47/J$10)</f>
        <v>3.5751719965804028E-2</v>
      </c>
      <c r="K73" s="182">
        <f>IF(NMM_ued!K$47=0,"",NMM_ued!K$47/K$10)</f>
        <v>3.5442523549080021E-2</v>
      </c>
      <c r="L73" s="182">
        <f>IF(NMM_ued!L$47=0,"",NMM_ued!L$47/L$10)</f>
        <v>3.5318991835865121E-2</v>
      </c>
      <c r="M73" s="182">
        <f>IF(NMM_ued!M$47=0,"",NMM_ued!M$47/M$10)</f>
        <v>3.4571015801204516E-2</v>
      </c>
      <c r="N73" s="182">
        <f>IF(NMM_ued!N$47=0,"",NMM_ued!N$47/N$10)</f>
        <v>3.2607313154525773E-2</v>
      </c>
      <c r="O73" s="182">
        <f>IF(NMM_ued!O$47=0,"",NMM_ued!O$47/O$10)</f>
        <v>3.3284055170332692E-2</v>
      </c>
      <c r="P73" s="182">
        <f>IF(NMM_ued!P$47=0,"",NMM_ued!P$47/P$10)</f>
        <v>3.7582201131283674E-2</v>
      </c>
      <c r="Q73" s="182">
        <f>IF(NMM_ued!Q$47=0,"",NMM_ued!Q$47/Q$10)</f>
        <v>3.741786787839671E-2</v>
      </c>
    </row>
    <row r="74" spans="1:17" x14ac:dyDescent="0.25">
      <c r="A74" s="108" t="s">
        <v>36</v>
      </c>
      <c r="B74" s="112" t="str">
        <f>IF(NMM_ued!B$97=0,"",NMM_ued!B$97/B$11)</f>
        <v/>
      </c>
      <c r="C74" s="112" t="str">
        <f>IF(NMM_ued!C$97=0,"",NMM_ued!C$97/C$11)</f>
        <v/>
      </c>
      <c r="D74" s="112" t="str">
        <f>IF(NMM_ued!D$97=0,"",NMM_ued!D$97/D$11)</f>
        <v/>
      </c>
      <c r="E74" s="112" t="str">
        <f>IF(NMM_ued!E$97=0,"",NMM_ued!E$97/E$11)</f>
        <v/>
      </c>
      <c r="F74" s="112" t="str">
        <f>IF(NMM_ued!F$97=0,"",NMM_ued!F$97/F$11)</f>
        <v/>
      </c>
      <c r="G74" s="112" t="str">
        <f>IF(NMM_ued!G$97=0,"",NMM_ued!G$97/G$11)</f>
        <v/>
      </c>
      <c r="H74" s="112" t="str">
        <f>IF(NMM_ued!H$97=0,"",NMM_ued!H$97/H$11)</f>
        <v/>
      </c>
      <c r="I74" s="112" t="str">
        <f>IF(NMM_ued!I$97=0,"",NMM_ued!I$97/I$11)</f>
        <v/>
      </c>
      <c r="J74" s="112" t="str">
        <f>IF(NMM_ued!J$97=0,"",NMM_ued!J$97/J$11)</f>
        <v/>
      </c>
      <c r="K74" s="112" t="str">
        <f>IF(NMM_ued!K$97=0,"",NMM_ued!K$97/K$11)</f>
        <v/>
      </c>
      <c r="L74" s="112" t="str">
        <f>IF(NMM_ued!L$97=0,"",NMM_ued!L$97/L$11)</f>
        <v/>
      </c>
      <c r="M74" s="112" t="str">
        <f>IF(NMM_ued!M$97=0,"",NMM_ued!M$97/M$11)</f>
        <v/>
      </c>
      <c r="N74" s="112" t="str">
        <f>IF(NMM_ued!N$97=0,"",NMM_ued!N$97/N$11)</f>
        <v/>
      </c>
      <c r="O74" s="112" t="str">
        <f>IF(NMM_ued!O$97=0,"",NMM_ued!O$97/O$11)</f>
        <v/>
      </c>
      <c r="P74" s="112" t="str">
        <f>IF(NMM_ued!P$97=0,"",NMM_ued!P$97/P$11)</f>
        <v/>
      </c>
      <c r="Q74" s="112" t="str">
        <f>IF(NMM_ued!Q$97=0,"",NMM_ued!Q$97/Q$11)</f>
        <v/>
      </c>
    </row>
    <row r="75" spans="1:17" x14ac:dyDescent="0.25">
      <c r="A75" s="39" t="s">
        <v>60</v>
      </c>
      <c r="B75" s="111">
        <f t="shared" ref="B75:Q75" si="15">IF(B$50=0,"",B$58/B$50)</f>
        <v>6.9974893290851368</v>
      </c>
      <c r="C75" s="111">
        <f t="shared" si="15"/>
        <v>7.2366612005442965</v>
      </c>
      <c r="D75" s="111">
        <f t="shared" si="15"/>
        <v>7.2910042016780725</v>
      </c>
      <c r="E75" s="111">
        <f t="shared" si="15"/>
        <v>7.0301697107852892</v>
      </c>
      <c r="F75" s="111">
        <f t="shared" si="15"/>
        <v>7.0987335429238856</v>
      </c>
      <c r="G75" s="111">
        <f t="shared" si="15"/>
        <v>7.6853168731707679</v>
      </c>
      <c r="H75" s="111">
        <f t="shared" si="15"/>
        <v>7.7907336125461608</v>
      </c>
      <c r="I75" s="111">
        <f t="shared" si="15"/>
        <v>7.725034990231185</v>
      </c>
      <c r="J75" s="111">
        <f t="shared" si="15"/>
        <v>7.5766709156835441</v>
      </c>
      <c r="K75" s="111">
        <f t="shared" si="15"/>
        <v>7.2952625984942934</v>
      </c>
      <c r="L75" s="111">
        <f t="shared" si="15"/>
        <v>6.9657653924398248</v>
      </c>
      <c r="M75" s="111">
        <f t="shared" si="15"/>
        <v>7.9124807610334775</v>
      </c>
      <c r="N75" s="111">
        <f t="shared" si="15"/>
        <v>8.5404262319861886</v>
      </c>
      <c r="O75" s="111">
        <f t="shared" si="15"/>
        <v>9.399052278251391</v>
      </c>
      <c r="P75" s="111">
        <f t="shared" si="15"/>
        <v>9.6409886363705279</v>
      </c>
      <c r="Q75" s="111">
        <f t="shared" si="15"/>
        <v>9.4905461588359366</v>
      </c>
    </row>
    <row r="76" spans="1:17" x14ac:dyDescent="0.25">
      <c r="A76" s="110" t="s">
        <v>199</v>
      </c>
      <c r="B76" s="109">
        <f t="shared" ref="B76:Q76" si="16">IF(B$51=0,"",B$59/B$51)</f>
        <v>7.6607567195292257</v>
      </c>
      <c r="C76" s="109">
        <f t="shared" si="16"/>
        <v>7.9785887119217307</v>
      </c>
      <c r="D76" s="109">
        <f t="shared" si="16"/>
        <v>8.1185306579138672</v>
      </c>
      <c r="E76" s="109">
        <f t="shared" si="16"/>
        <v>7.7179037911659956</v>
      </c>
      <c r="F76" s="109">
        <f t="shared" si="16"/>
        <v>8.010852958416157</v>
      </c>
      <c r="G76" s="109">
        <f t="shared" si="16"/>
        <v>8.9435433187063502</v>
      </c>
      <c r="H76" s="109">
        <f t="shared" si="16"/>
        <v>8.9548425500593503</v>
      </c>
      <c r="I76" s="109">
        <f t="shared" si="16"/>
        <v>7.9853074025795037</v>
      </c>
      <c r="J76" s="109">
        <f t="shared" si="16"/>
        <v>7.9247505236990916</v>
      </c>
      <c r="K76" s="109">
        <f t="shared" si="16"/>
        <v>8.288240508852974</v>
      </c>
      <c r="L76" s="109">
        <f t="shared" si="16"/>
        <v>7.9122239271043595</v>
      </c>
      <c r="M76" s="109">
        <f t="shared" si="16"/>
        <v>8.0916587251255727</v>
      </c>
      <c r="N76" s="109">
        <f t="shared" si="16"/>
        <v>9.0157546577989223</v>
      </c>
      <c r="O76" s="109">
        <f t="shared" si="16"/>
        <v>13.427612676071362</v>
      </c>
      <c r="P76" s="109">
        <f t="shared" si="16"/>
        <v>17.848970232016725</v>
      </c>
      <c r="Q76" s="109">
        <f t="shared" si="16"/>
        <v>22.500408219541722</v>
      </c>
    </row>
    <row r="77" spans="1:17" x14ac:dyDescent="0.25">
      <c r="A77" s="180" t="s">
        <v>198</v>
      </c>
      <c r="B77" s="178">
        <f t="shared" ref="B77:Q77" si="17">IF(B$52=0,"",B$60/B$52)</f>
        <v>3.9434584752790109</v>
      </c>
      <c r="C77" s="178">
        <f t="shared" si="17"/>
        <v>3.9083226325146359</v>
      </c>
      <c r="D77" s="178">
        <f t="shared" si="17"/>
        <v>3.9944644338134059</v>
      </c>
      <c r="E77" s="178">
        <f t="shared" si="17"/>
        <v>4.2724244732771206</v>
      </c>
      <c r="F77" s="178">
        <f t="shared" si="17"/>
        <v>4.1426389459565938</v>
      </c>
      <c r="G77" s="178">
        <f t="shared" si="17"/>
        <v>4.0678682673398248</v>
      </c>
      <c r="H77" s="178">
        <f t="shared" si="17"/>
        <v>4.2855488621910505</v>
      </c>
      <c r="I77" s="178">
        <f t="shared" si="17"/>
        <v>5.6379463447838223</v>
      </c>
      <c r="J77" s="178">
        <f t="shared" si="17"/>
        <v>5.1209756645358517</v>
      </c>
      <c r="K77" s="178">
        <f t="shared" si="17"/>
        <v>3.8745208425452096</v>
      </c>
      <c r="L77" s="178">
        <f t="shared" si="17"/>
        <v>3.3899728253812271</v>
      </c>
      <c r="M77" s="178">
        <f t="shared" si="17"/>
        <v>5.1802057110971962</v>
      </c>
      <c r="N77" s="178">
        <f t="shared" si="17"/>
        <v>4.4513594920284172</v>
      </c>
      <c r="O77" s="178">
        <f t="shared" si="17"/>
        <v>3.3505489851388637</v>
      </c>
      <c r="P77" s="178">
        <f t="shared" si="17"/>
        <v>3.5892267448763837</v>
      </c>
      <c r="Q77" s="178">
        <f t="shared" si="17"/>
        <v>3.3195531807351624</v>
      </c>
    </row>
    <row r="78" spans="1:17" x14ac:dyDescent="0.25">
      <c r="A78" s="108" t="s">
        <v>197</v>
      </c>
      <c r="B78" s="107" t="str">
        <f t="shared" ref="B78:Q78" si="18">IF(B$53=0,"",B$61/B$53)</f>
        <v/>
      </c>
      <c r="C78" s="107" t="str">
        <f t="shared" si="18"/>
        <v/>
      </c>
      <c r="D78" s="107" t="str">
        <f t="shared" si="18"/>
        <v/>
      </c>
      <c r="E78" s="107" t="str">
        <f t="shared" si="18"/>
        <v/>
      </c>
      <c r="F78" s="107" t="str">
        <f t="shared" si="18"/>
        <v/>
      </c>
      <c r="G78" s="107" t="str">
        <f t="shared" si="18"/>
        <v/>
      </c>
      <c r="H78" s="107" t="str">
        <f t="shared" si="18"/>
        <v/>
      </c>
      <c r="I78" s="107" t="str">
        <f t="shared" si="18"/>
        <v/>
      </c>
      <c r="J78" s="107" t="str">
        <f t="shared" si="18"/>
        <v/>
      </c>
      <c r="K78" s="107" t="str">
        <f t="shared" si="18"/>
        <v/>
      </c>
      <c r="L78" s="107" t="str">
        <f t="shared" si="18"/>
        <v/>
      </c>
      <c r="M78" s="107" t="str">
        <f t="shared" si="18"/>
        <v/>
      </c>
      <c r="N78" s="107" t="str">
        <f t="shared" si="18"/>
        <v/>
      </c>
      <c r="O78" s="107" t="str">
        <f t="shared" si="18"/>
        <v/>
      </c>
      <c r="P78" s="107" t="str">
        <f t="shared" si="18"/>
        <v/>
      </c>
      <c r="Q78" s="107" t="str">
        <f t="shared" si="18"/>
        <v/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4" tint="0.79998168889431442"/>
    <pageSetUpPr fitToPage="1"/>
  </sheetPr>
  <dimension ref="A1:Q21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368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2.75" x14ac:dyDescent="0.25">
      <c r="A3" s="80" t="s">
        <v>127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38</v>
      </c>
      <c r="B5" s="96">
        <v>188.73000000000002</v>
      </c>
      <c r="C5" s="96">
        <v>172.37492355420829</v>
      </c>
      <c r="D5" s="96">
        <v>172.64182663949492</v>
      </c>
      <c r="E5" s="96">
        <v>182.13055894761925</v>
      </c>
      <c r="F5" s="96">
        <v>186.73323101551631</v>
      </c>
      <c r="G5" s="96">
        <v>161.03849090143979</v>
      </c>
      <c r="H5" s="96">
        <v>158.83893282291939</v>
      </c>
      <c r="I5" s="96">
        <v>189.74236701874906</v>
      </c>
      <c r="J5" s="96">
        <v>190.84272231481253</v>
      </c>
      <c r="K5" s="96">
        <v>146.66215234890609</v>
      </c>
      <c r="L5" s="96">
        <v>130.28264379444639</v>
      </c>
      <c r="M5" s="96">
        <v>115.62459936408509</v>
      </c>
      <c r="N5" s="96">
        <v>92.060256380119611</v>
      </c>
      <c r="O5" s="96">
        <v>78.059068241820313</v>
      </c>
      <c r="P5" s="96">
        <v>69.297327043509227</v>
      </c>
      <c r="Q5" s="96">
        <v>46.945044623687217</v>
      </c>
    </row>
    <row r="6" spans="1:17" x14ac:dyDescent="0.25">
      <c r="A6" s="132" t="s">
        <v>83</v>
      </c>
      <c r="B6" s="160">
        <v>0.77215390884714397</v>
      </c>
      <c r="C6" s="160">
        <v>0.70524013675414365</v>
      </c>
      <c r="D6" s="160">
        <v>0.70633212139138968</v>
      </c>
      <c r="E6" s="160">
        <v>0.74515351566745802</v>
      </c>
      <c r="F6" s="160">
        <v>0.76398449764365839</v>
      </c>
      <c r="G6" s="160">
        <v>0.65885921805961922</v>
      </c>
      <c r="H6" s="160">
        <v>0.64986013276281507</v>
      </c>
      <c r="I6" s="160">
        <v>0.77629582137146436</v>
      </c>
      <c r="J6" s="160">
        <v>0.78079772166805772</v>
      </c>
      <c r="K6" s="160">
        <v>0.60004108629334585</v>
      </c>
      <c r="L6" s="160">
        <v>0.5330273547439297</v>
      </c>
      <c r="M6" s="160">
        <v>0.47305667545097912</v>
      </c>
      <c r="N6" s="160">
        <v>0.37664752192751327</v>
      </c>
      <c r="O6" s="160">
        <v>0.31936424873569386</v>
      </c>
      <c r="P6" s="160">
        <v>0.28351720420338339</v>
      </c>
      <c r="Q6" s="160">
        <v>0.19206697243248916</v>
      </c>
    </row>
    <row r="7" spans="1:17" x14ac:dyDescent="0.25">
      <c r="A7" s="76" t="s">
        <v>82</v>
      </c>
      <c r="B7" s="159">
        <v>0.30886156353885763</v>
      </c>
      <c r="C7" s="159">
        <v>0.28209605470165749</v>
      </c>
      <c r="D7" s="159">
        <v>0.28253284855655586</v>
      </c>
      <c r="E7" s="159">
        <v>0.29806140626698319</v>
      </c>
      <c r="F7" s="159">
        <v>0.30559379905746337</v>
      </c>
      <c r="G7" s="159">
        <v>0.26354368722384769</v>
      </c>
      <c r="H7" s="159">
        <v>0.25994405310512608</v>
      </c>
      <c r="I7" s="159">
        <v>0.31051832854858574</v>
      </c>
      <c r="J7" s="159">
        <v>0.31231908866722313</v>
      </c>
      <c r="K7" s="159">
        <v>0.24001643451733837</v>
      </c>
      <c r="L7" s="159">
        <v>0.21321094189757189</v>
      </c>
      <c r="M7" s="159">
        <v>0.18922267018039166</v>
      </c>
      <c r="N7" s="159">
        <v>0.15065900877100533</v>
      </c>
      <c r="O7" s="159">
        <v>0.12774569949427755</v>
      </c>
      <c r="P7" s="159">
        <v>0.11340688168135336</v>
      </c>
      <c r="Q7" s="159">
        <v>7.6826788972995663E-2</v>
      </c>
    </row>
    <row r="8" spans="1:17" x14ac:dyDescent="0.25">
      <c r="A8" s="76" t="s">
        <v>81</v>
      </c>
      <c r="B8" s="159">
        <v>1.3126616450401449</v>
      </c>
      <c r="C8" s="159">
        <v>1.1989082324820444</v>
      </c>
      <c r="D8" s="159">
        <v>1.2007646063653625</v>
      </c>
      <c r="E8" s="159">
        <v>1.2667609766346788</v>
      </c>
      <c r="F8" s="159">
        <v>1.2987736459942194</v>
      </c>
      <c r="G8" s="159">
        <v>1.1200606707013527</v>
      </c>
      <c r="H8" s="159">
        <v>1.1047622256967859</v>
      </c>
      <c r="I8" s="159">
        <v>1.3197028963314896</v>
      </c>
      <c r="J8" s="159">
        <v>1.3273561268356984</v>
      </c>
      <c r="K8" s="159">
        <v>1.0200698466986882</v>
      </c>
      <c r="L8" s="159">
        <v>0.9061465030646807</v>
      </c>
      <c r="M8" s="159">
        <v>0.80419634826666464</v>
      </c>
      <c r="N8" s="159">
        <v>0.64030078727677264</v>
      </c>
      <c r="O8" s="159">
        <v>0.54291922285067962</v>
      </c>
      <c r="P8" s="159">
        <v>0.48197924714575185</v>
      </c>
      <c r="Q8" s="159">
        <v>0.32651385313523162</v>
      </c>
    </row>
    <row r="9" spans="1:17" x14ac:dyDescent="0.25">
      <c r="A9" s="76" t="s">
        <v>80</v>
      </c>
      <c r="B9" s="159">
        <v>0.15443078176942882</v>
      </c>
      <c r="C9" s="159">
        <v>0.14104802735082875</v>
      </c>
      <c r="D9" s="159">
        <v>0.14126642427827793</v>
      </c>
      <c r="E9" s="159">
        <v>0.14903070313349159</v>
      </c>
      <c r="F9" s="159">
        <v>0.15279689952873168</v>
      </c>
      <c r="G9" s="159">
        <v>0.13177184361192384</v>
      </c>
      <c r="H9" s="159">
        <v>0.12997202655256304</v>
      </c>
      <c r="I9" s="159">
        <v>0.15525916427429287</v>
      </c>
      <c r="J9" s="159">
        <v>0.15615954433361157</v>
      </c>
      <c r="K9" s="159">
        <v>0.12000821725866918</v>
      </c>
      <c r="L9" s="159">
        <v>0.10660547094878595</v>
      </c>
      <c r="M9" s="159">
        <v>9.4611335090195828E-2</v>
      </c>
      <c r="N9" s="159">
        <v>7.5329504385502663E-2</v>
      </c>
      <c r="O9" s="159">
        <v>6.3872849747138777E-2</v>
      </c>
      <c r="P9" s="159">
        <v>5.6703440840676682E-2</v>
      </c>
      <c r="Q9" s="159">
        <v>3.8413394486497832E-2</v>
      </c>
    </row>
    <row r="10" spans="1:17" x14ac:dyDescent="0.25">
      <c r="A10" s="129" t="s">
        <v>79</v>
      </c>
      <c r="B10" s="158">
        <v>0.46329234530828645</v>
      </c>
      <c r="C10" s="158">
        <v>0.42314408205248616</v>
      </c>
      <c r="D10" s="158">
        <v>0.42379927283483382</v>
      </c>
      <c r="E10" s="158">
        <v>0.44709210940047478</v>
      </c>
      <c r="F10" s="158">
        <v>0.45839069858619508</v>
      </c>
      <c r="G10" s="158">
        <v>0.39531553083577153</v>
      </c>
      <c r="H10" s="158">
        <v>0.38991607965768899</v>
      </c>
      <c r="I10" s="158">
        <v>0.46577749282287861</v>
      </c>
      <c r="J10" s="158">
        <v>0.46847863300083459</v>
      </c>
      <c r="K10" s="158">
        <v>0.36002465177600751</v>
      </c>
      <c r="L10" s="158">
        <v>0.31981641284635776</v>
      </c>
      <c r="M10" s="158">
        <v>0.28383400527058744</v>
      </c>
      <c r="N10" s="158">
        <v>0.22598851315650798</v>
      </c>
      <c r="O10" s="158">
        <v>0.1916185492414163</v>
      </c>
      <c r="P10" s="158">
        <v>0.17011032252203004</v>
      </c>
      <c r="Q10" s="158">
        <v>0.11524018345949348</v>
      </c>
    </row>
    <row r="11" spans="1:17" x14ac:dyDescent="0.25">
      <c r="A11" s="92" t="s">
        <v>125</v>
      </c>
      <c r="B11" s="91">
        <v>9.2658469061657284E-2</v>
      </c>
      <c r="C11" s="91">
        <v>8.4628816410497229E-2</v>
      </c>
      <c r="D11" s="91">
        <v>8.4759854566966761E-2</v>
      </c>
      <c r="E11" s="91">
        <v>8.9418421880094967E-2</v>
      </c>
      <c r="F11" s="91">
        <v>9.1678139717239024E-2</v>
      </c>
      <c r="G11" s="91">
        <v>7.9063106167154312E-2</v>
      </c>
      <c r="H11" s="91">
        <v>7.79832159315378E-2</v>
      </c>
      <c r="I11" s="91">
        <v>9.3155498564575723E-2</v>
      </c>
      <c r="J11" s="91">
        <v>9.3695726600166923E-2</v>
      </c>
      <c r="K11" s="91">
        <v>7.2004930355201502E-2</v>
      </c>
      <c r="L11" s="91">
        <v>6.3963282569271557E-2</v>
      </c>
      <c r="M11" s="91">
        <v>5.6766801054117487E-2</v>
      </c>
      <c r="N11" s="91">
        <v>4.5197702631301594E-2</v>
      </c>
      <c r="O11" s="91">
        <v>3.8323709848283261E-2</v>
      </c>
      <c r="P11" s="91">
        <v>3.4022064504406008E-2</v>
      </c>
      <c r="Q11" s="91">
        <v>2.3048036691898702E-2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0.37063387624662913</v>
      </c>
      <c r="C14" s="157">
        <v>0.33851526564198892</v>
      </c>
      <c r="D14" s="157">
        <v>0.33903941826786704</v>
      </c>
      <c r="E14" s="157">
        <v>0.35767368752037981</v>
      </c>
      <c r="F14" s="157">
        <v>0.36671255886895604</v>
      </c>
      <c r="G14" s="157">
        <v>0.31625242466861725</v>
      </c>
      <c r="H14" s="157">
        <v>0.3119328637261512</v>
      </c>
      <c r="I14" s="157">
        <v>0.37262199425830289</v>
      </c>
      <c r="J14" s="157">
        <v>0.37478290640066769</v>
      </c>
      <c r="K14" s="157">
        <v>0.28801972142080601</v>
      </c>
      <c r="L14" s="157">
        <v>0.25585313027708623</v>
      </c>
      <c r="M14" s="157">
        <v>0.22706720421646995</v>
      </c>
      <c r="N14" s="157">
        <v>0.18079081052520637</v>
      </c>
      <c r="O14" s="157">
        <v>0.15329483939313304</v>
      </c>
      <c r="P14" s="157">
        <v>0.13608825801762403</v>
      </c>
      <c r="Q14" s="157">
        <v>9.2192146767594782E-2</v>
      </c>
    </row>
    <row r="15" spans="1:17" x14ac:dyDescent="0.25">
      <c r="A15" s="156" t="s">
        <v>214</v>
      </c>
      <c r="B15" s="155">
        <v>5.8717762288836113</v>
      </c>
      <c r="C15" s="155">
        <v>5.3629363566005921</v>
      </c>
      <c r="D15" s="155">
        <v>5.3712402573667752</v>
      </c>
      <c r="E15" s="155">
        <v>5.6664541227251402</v>
      </c>
      <c r="F15" s="155">
        <v>5.8096526626373146</v>
      </c>
      <c r="G15" s="155">
        <v>5.0102367552077762</v>
      </c>
      <c r="H15" s="155">
        <v>4.941804005568053</v>
      </c>
      <c r="I15" s="155">
        <v>6.4032730369988879</v>
      </c>
      <c r="J15" s="155">
        <v>6.4375073403462721</v>
      </c>
      <c r="K15" s="155">
        <v>4.5629594650517324</v>
      </c>
      <c r="L15" s="155">
        <v>4.053359459907492</v>
      </c>
      <c r="M15" s="155">
        <v>7.0973177238394847</v>
      </c>
      <c r="N15" s="155">
        <v>4.864182827519298</v>
      </c>
      <c r="O15" s="155">
        <v>2.4285772338850422</v>
      </c>
      <c r="P15" s="155">
        <v>2.1559815485574676</v>
      </c>
      <c r="Q15" s="155">
        <v>1.4605563348977211</v>
      </c>
    </row>
    <row r="16" spans="1:17" x14ac:dyDescent="0.25">
      <c r="A16" s="156" t="s">
        <v>213</v>
      </c>
      <c r="B16" s="204">
        <v>66.388953813667939</v>
      </c>
      <c r="C16" s="204">
        <v>60.635780418984126</v>
      </c>
      <c r="D16" s="204">
        <v>60.729668071195327</v>
      </c>
      <c r="E16" s="204">
        <v>64.067489355327822</v>
      </c>
      <c r="F16" s="204">
        <v>65.686556717883207</v>
      </c>
      <c r="G16" s="204">
        <v>56.647999441946006</v>
      </c>
      <c r="H16" s="204">
        <v>55.874267869406552</v>
      </c>
      <c r="I16" s="204">
        <v>66.745070950584221</v>
      </c>
      <c r="J16" s="204">
        <v>67.132139444882867</v>
      </c>
      <c r="K16" s="204">
        <v>51.590880403246217</v>
      </c>
      <c r="L16" s="204">
        <v>45.829112603147628</v>
      </c>
      <c r="M16" s="204">
        <v>40.672898780830309</v>
      </c>
      <c r="N16" s="204">
        <v>32.383744549855294</v>
      </c>
      <c r="O16" s="204">
        <v>27.458590983119599</v>
      </c>
      <c r="P16" s="204">
        <v>24.376501057077181</v>
      </c>
      <c r="Q16" s="204">
        <v>16.513709528440369</v>
      </c>
    </row>
    <row r="17" spans="1:17" x14ac:dyDescent="0.25">
      <c r="A17" s="152" t="s">
        <v>227</v>
      </c>
      <c r="B17" s="151">
        <v>62.221886812524737</v>
      </c>
      <c r="C17" s="151">
        <v>56.829825585267578</v>
      </c>
      <c r="D17" s="151">
        <v>56.917820146612456</v>
      </c>
      <c r="E17" s="151">
        <v>60.046134816619656</v>
      </c>
      <c r="F17" s="151">
        <v>61.563577408914796</v>
      </c>
      <c r="G17" s="151">
        <v>53.092347551153388</v>
      </c>
      <c r="H17" s="151">
        <v>52.367181155777608</v>
      </c>
      <c r="I17" s="151">
        <v>62.555651375939853</v>
      </c>
      <c r="J17" s="151">
        <v>62.918424558185514</v>
      </c>
      <c r="K17" s="151">
        <v>48.352651105467565</v>
      </c>
      <c r="L17" s="151">
        <v>42.952534921922954</v>
      </c>
      <c r="M17" s="151">
        <v>38.119963621976481</v>
      </c>
      <c r="N17" s="151">
        <v>30.351098672260957</v>
      </c>
      <c r="O17" s="151">
        <v>25.735084559072149</v>
      </c>
      <c r="P17" s="151">
        <v>22.846449635520269</v>
      </c>
      <c r="Q17" s="151">
        <v>15.477185677867793</v>
      </c>
    </row>
    <row r="18" spans="1:17" x14ac:dyDescent="0.25">
      <c r="A18" s="154" t="s">
        <v>33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30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08">
        <v>0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208">
        <v>0</v>
      </c>
      <c r="P19" s="208">
        <v>0</v>
      </c>
      <c r="Q19" s="208">
        <v>0</v>
      </c>
    </row>
    <row r="20" spans="1:17" x14ac:dyDescent="0.25">
      <c r="A20" s="154" t="s">
        <v>125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0</v>
      </c>
      <c r="Q20" s="208">
        <v>0</v>
      </c>
    </row>
    <row r="21" spans="1:17" x14ac:dyDescent="0.25">
      <c r="A21" s="154" t="s">
        <v>29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208">
        <v>0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</row>
    <row r="22" spans="1:17" x14ac:dyDescent="0.25">
      <c r="A22" s="154" t="s">
        <v>28</v>
      </c>
      <c r="B22" s="208">
        <v>62.221886812524737</v>
      </c>
      <c r="C22" s="208">
        <v>56.829825585267578</v>
      </c>
      <c r="D22" s="208">
        <v>56.917820146612456</v>
      </c>
      <c r="E22" s="208">
        <v>60.046134816619656</v>
      </c>
      <c r="F22" s="208">
        <v>61.563577408914796</v>
      </c>
      <c r="G22" s="208">
        <v>53.092347551153388</v>
      </c>
      <c r="H22" s="208">
        <v>52.367181155777608</v>
      </c>
      <c r="I22" s="208">
        <v>62.555651375939853</v>
      </c>
      <c r="J22" s="208">
        <v>62.918424558185514</v>
      </c>
      <c r="K22" s="208">
        <v>48.352651105467565</v>
      </c>
      <c r="L22" s="208">
        <v>42.952534921922954</v>
      </c>
      <c r="M22" s="208">
        <v>38.119963621976481</v>
      </c>
      <c r="N22" s="208">
        <v>30.351098672260957</v>
      </c>
      <c r="O22" s="208">
        <v>25.735084559072149</v>
      </c>
      <c r="P22" s="208">
        <v>22.846449635520269</v>
      </c>
      <c r="Q22" s="208">
        <v>15.477185677867793</v>
      </c>
    </row>
    <row r="23" spans="1:17" x14ac:dyDescent="0.25">
      <c r="A23" s="154" t="s">
        <v>26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208">
        <v>0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</row>
    <row r="24" spans="1:17" x14ac:dyDescent="0.25">
      <c r="A24" s="154" t="s">
        <v>86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208">
        <v>0</v>
      </c>
      <c r="P24" s="208">
        <v>0</v>
      </c>
      <c r="Q24" s="208">
        <v>0</v>
      </c>
    </row>
    <row r="25" spans="1:17" x14ac:dyDescent="0.25">
      <c r="A25" s="152" t="s">
        <v>226</v>
      </c>
      <c r="B25" s="264">
        <v>4.1670670011432085</v>
      </c>
      <c r="C25" s="264">
        <v>3.805954833716549</v>
      </c>
      <c r="D25" s="264">
        <v>3.8118479245828727</v>
      </c>
      <c r="E25" s="264">
        <v>4.021354538708164</v>
      </c>
      <c r="F25" s="264">
        <v>4.122979308968417</v>
      </c>
      <c r="G25" s="264">
        <v>3.5556518907926153</v>
      </c>
      <c r="H25" s="264">
        <v>3.507086713628941</v>
      </c>
      <c r="I25" s="264">
        <v>4.1894195746443721</v>
      </c>
      <c r="J25" s="264">
        <v>4.2137148866973542</v>
      </c>
      <c r="K25" s="264">
        <v>3.2382292977786484</v>
      </c>
      <c r="L25" s="264">
        <v>2.8765776812246719</v>
      </c>
      <c r="M25" s="264">
        <v>2.5529351588538276</v>
      </c>
      <c r="N25" s="264">
        <v>2.0326458775943403</v>
      </c>
      <c r="O25" s="264">
        <v>1.7235064240474494</v>
      </c>
      <c r="P25" s="264">
        <v>1.5300514215569125</v>
      </c>
      <c r="Q25" s="264">
        <v>1.0365238505725762</v>
      </c>
    </row>
    <row r="26" spans="1:17" x14ac:dyDescent="0.25">
      <c r="A26" s="150" t="s">
        <v>33</v>
      </c>
      <c r="B26" s="87">
        <v>1.4770135328357383</v>
      </c>
      <c r="C26" s="87">
        <v>1.6505599649736267</v>
      </c>
      <c r="D26" s="87">
        <v>1.638178273718202</v>
      </c>
      <c r="E26" s="87">
        <v>1.6371915606287837</v>
      </c>
      <c r="F26" s="87">
        <v>1.7512166302854895</v>
      </c>
      <c r="G26" s="87">
        <v>2.0599479589847367</v>
      </c>
      <c r="H26" s="87">
        <v>2.1632993265238936</v>
      </c>
      <c r="I26" s="87">
        <v>2.0950830593729415</v>
      </c>
      <c r="J26" s="87">
        <v>1.932620127065986</v>
      </c>
      <c r="K26" s="87">
        <v>1.2202167767935688</v>
      </c>
      <c r="L26" s="87">
        <v>1.3142253150410454</v>
      </c>
      <c r="M26" s="87">
        <v>0.87621566483940461</v>
      </c>
      <c r="N26" s="87">
        <v>0</v>
      </c>
      <c r="O26" s="87">
        <v>0</v>
      </c>
      <c r="P26" s="87">
        <v>0.62302353886691408</v>
      </c>
      <c r="Q26" s="87">
        <v>0.67368648048385582</v>
      </c>
    </row>
    <row r="27" spans="1:17" x14ac:dyDescent="0.25">
      <c r="A27" s="150" t="s">
        <v>31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150" t="s">
        <v>30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150" t="s">
        <v>125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150" t="s">
        <v>29</v>
      </c>
      <c r="B30" s="87">
        <v>2.6900534683074699</v>
      </c>
      <c r="C30" s="87">
        <v>2.1553948687429223</v>
      </c>
      <c r="D30" s="87">
        <v>2.1736696508646709</v>
      </c>
      <c r="E30" s="87">
        <v>2.38416297807938</v>
      </c>
      <c r="F30" s="87">
        <v>2.3717626786829276</v>
      </c>
      <c r="G30" s="87">
        <v>1.4957039318078786</v>
      </c>
      <c r="H30" s="87">
        <v>1.3437873871050474</v>
      </c>
      <c r="I30" s="87">
        <v>2.0943365152714306</v>
      </c>
      <c r="J30" s="87">
        <v>2.281094759631368</v>
      </c>
      <c r="K30" s="87">
        <v>2.0180125209850797</v>
      </c>
      <c r="L30" s="87">
        <v>1.5623523661836265</v>
      </c>
      <c r="M30" s="87">
        <v>1.676719494014423</v>
      </c>
      <c r="N30" s="87">
        <v>2.0326458775943403</v>
      </c>
      <c r="O30" s="87">
        <v>1.7235064240474494</v>
      </c>
      <c r="P30" s="87">
        <v>0.90702788268999845</v>
      </c>
      <c r="Q30" s="87">
        <v>0.36283737008872041</v>
      </c>
    </row>
    <row r="31" spans="1:17" x14ac:dyDescent="0.25">
      <c r="A31" s="150" t="s">
        <v>28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150" t="s">
        <v>26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150" t="s">
        <v>25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150" t="s">
        <v>86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0" t="s">
        <v>22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6" t="s">
        <v>212</v>
      </c>
      <c r="B36" s="204">
        <v>107.96491775689221</v>
      </c>
      <c r="C36" s="204">
        <v>98.608829782656045</v>
      </c>
      <c r="D36" s="204">
        <v>98.761514409647148</v>
      </c>
      <c r="E36" s="204">
        <v>104.18964032107516</v>
      </c>
      <c r="F36" s="204">
        <v>106.82264573236353</v>
      </c>
      <c r="G36" s="204">
        <v>92.123708079626851</v>
      </c>
      <c r="H36" s="204">
        <v>90.865428489477097</v>
      </c>
      <c r="I36" s="204">
        <v>108.04405261578601</v>
      </c>
      <c r="J36" s="204">
        <v>108.67352206443144</v>
      </c>
      <c r="K36" s="204">
        <v>83.899577260628618</v>
      </c>
      <c r="L36" s="204">
        <v>74.52951264991195</v>
      </c>
      <c r="M36" s="204">
        <v>62.64422911575825</v>
      </c>
      <c r="N36" s="204">
        <v>50.664006828580639</v>
      </c>
      <c r="O36" s="204">
        <v>44.654484623047551</v>
      </c>
      <c r="P36" s="204">
        <v>39.642241376701826</v>
      </c>
      <c r="Q36" s="204">
        <v>26.855390673925839</v>
      </c>
    </row>
    <row r="37" spans="1:17" x14ac:dyDescent="0.25">
      <c r="A37" s="84" t="s">
        <v>33</v>
      </c>
      <c r="B37" s="83">
        <v>30.886317244953037</v>
      </c>
      <c r="C37" s="83">
        <v>32.351630035026275</v>
      </c>
      <c r="D37" s="83">
        <v>31.769871726281799</v>
      </c>
      <c r="E37" s="83">
        <v>32.960698439371427</v>
      </c>
      <c r="F37" s="83">
        <v>37.249973369714596</v>
      </c>
      <c r="G37" s="83">
        <v>21.467129157327953</v>
      </c>
      <c r="H37" s="83">
        <v>26.783189645254705</v>
      </c>
      <c r="I37" s="83">
        <v>31.10491694062706</v>
      </c>
      <c r="J37" s="83">
        <v>26.067019872934019</v>
      </c>
      <c r="K37" s="83">
        <v>6.6087383660961958</v>
      </c>
      <c r="L37" s="83">
        <v>12.007512579245429</v>
      </c>
      <c r="M37" s="83">
        <v>6.456353361624716</v>
      </c>
      <c r="N37" s="83">
        <v>0</v>
      </c>
      <c r="O37" s="83">
        <v>0</v>
      </c>
      <c r="P37" s="83">
        <v>0</v>
      </c>
      <c r="Q37" s="83">
        <v>0</v>
      </c>
    </row>
    <row r="38" spans="1:17" x14ac:dyDescent="0.25">
      <c r="A38" s="84" t="s">
        <v>30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</row>
    <row r="39" spans="1:17" x14ac:dyDescent="0.25">
      <c r="A39" s="84" t="s">
        <v>125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</row>
    <row r="40" spans="1:17" x14ac:dyDescent="0.25">
      <c r="A40" s="84" t="s">
        <v>29</v>
      </c>
      <c r="B40" s="208">
        <v>28.881247840992028</v>
      </c>
      <c r="C40" s="208">
        <v>17.77980533289734</v>
      </c>
      <c r="D40" s="208">
        <v>13.909232829977803</v>
      </c>
      <c r="E40" s="208">
        <v>19.549766698323396</v>
      </c>
      <c r="F40" s="208">
        <v>13.132829771563728</v>
      </c>
      <c r="G40" s="208">
        <v>0</v>
      </c>
      <c r="H40" s="208">
        <v>0</v>
      </c>
      <c r="I40" s="208">
        <v>18.388037051098809</v>
      </c>
      <c r="J40" s="208">
        <v>15.14138674968293</v>
      </c>
      <c r="K40" s="208">
        <v>0</v>
      </c>
      <c r="L40" s="208">
        <v>0</v>
      </c>
      <c r="M40" s="208">
        <v>9.2847710698865509</v>
      </c>
      <c r="N40" s="208">
        <v>4.6810241749281545</v>
      </c>
      <c r="O40" s="208">
        <v>0</v>
      </c>
      <c r="P40" s="208">
        <v>0</v>
      </c>
      <c r="Q40" s="208">
        <v>0</v>
      </c>
    </row>
    <row r="41" spans="1:17" x14ac:dyDescent="0.25">
      <c r="A41" s="84" t="s">
        <v>28</v>
      </c>
      <c r="B41" s="208">
        <v>47.218175903037682</v>
      </c>
      <c r="C41" s="208">
        <v>46.376944414732428</v>
      </c>
      <c r="D41" s="208">
        <v>50.982179853387549</v>
      </c>
      <c r="E41" s="208">
        <v>46.239975183380338</v>
      </c>
      <c r="F41" s="208">
        <v>51.739572591085206</v>
      </c>
      <c r="G41" s="208">
        <v>66.452842593810374</v>
      </c>
      <c r="H41" s="208">
        <v>60.924948844222392</v>
      </c>
      <c r="I41" s="208">
        <v>48.451828624060148</v>
      </c>
      <c r="J41" s="208">
        <v>55.081575441814486</v>
      </c>
      <c r="K41" s="208">
        <v>63.443538894532431</v>
      </c>
      <c r="L41" s="208">
        <v>47.09236810664293</v>
      </c>
      <c r="M41" s="208">
        <v>39.503253111543913</v>
      </c>
      <c r="N41" s="208">
        <v>42.616968779555108</v>
      </c>
      <c r="O41" s="208">
        <v>44.654484623047551</v>
      </c>
      <c r="P41" s="208">
        <v>39.642241376701826</v>
      </c>
      <c r="Q41" s="208">
        <v>26.855390673925839</v>
      </c>
    </row>
    <row r="42" spans="1:17" x14ac:dyDescent="0.25">
      <c r="A42" s="84" t="s">
        <v>26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</row>
    <row r="43" spans="1:17" x14ac:dyDescent="0.25">
      <c r="A43" s="84" t="s">
        <v>86</v>
      </c>
      <c r="B43" s="208">
        <v>0.97917676790945873</v>
      </c>
      <c r="C43" s="208">
        <v>2.1004500000000004</v>
      </c>
      <c r="D43" s="208">
        <v>2.1002299999999998</v>
      </c>
      <c r="E43" s="208">
        <v>5.4391999999999978</v>
      </c>
      <c r="F43" s="208">
        <v>4.7002699999999962</v>
      </c>
      <c r="G43" s="208">
        <v>4.2037363284885254</v>
      </c>
      <c r="H43" s="208">
        <v>3.1572899999999997</v>
      </c>
      <c r="I43" s="208">
        <v>10.099270000000001</v>
      </c>
      <c r="J43" s="208">
        <v>12.383540000000004</v>
      </c>
      <c r="K43" s="208">
        <v>13.847299999999992</v>
      </c>
      <c r="L43" s="208">
        <v>15.429631964023592</v>
      </c>
      <c r="M43" s="208">
        <v>7.3998515727030716</v>
      </c>
      <c r="N43" s="208">
        <v>3.3660138740973764</v>
      </c>
      <c r="O43" s="208">
        <v>0</v>
      </c>
      <c r="P43" s="208">
        <v>0</v>
      </c>
      <c r="Q43" s="208">
        <v>0</v>
      </c>
    </row>
    <row r="44" spans="1:17" x14ac:dyDescent="0.25">
      <c r="A44" s="243" t="s">
        <v>211</v>
      </c>
      <c r="B44" s="242">
        <v>5.4929519560524112</v>
      </c>
      <c r="C44" s="242">
        <v>5.0169404626263603</v>
      </c>
      <c r="D44" s="242">
        <v>5.0247086278592414</v>
      </c>
      <c r="E44" s="242">
        <v>5.3008764373880348</v>
      </c>
      <c r="F44" s="242">
        <v>5.434836361822005</v>
      </c>
      <c r="G44" s="242">
        <v>4.6869956742266297</v>
      </c>
      <c r="H44" s="242">
        <v>4.622977940692695</v>
      </c>
      <c r="I44" s="242">
        <v>5.5224167120312186</v>
      </c>
      <c r="J44" s="242">
        <v>5.5544423506465126</v>
      </c>
      <c r="K44" s="242">
        <v>4.2685749834354914</v>
      </c>
      <c r="L44" s="242">
        <v>3.7918523979779768</v>
      </c>
      <c r="M44" s="242">
        <v>3.3652327093982275</v>
      </c>
      <c r="N44" s="242">
        <v>2.6793968386470852</v>
      </c>
      <c r="O44" s="242">
        <v>2.2718948316989107</v>
      </c>
      <c r="P44" s="242">
        <v>2.0168859647795667</v>
      </c>
      <c r="Q44" s="242">
        <v>1.366326893936578</v>
      </c>
    </row>
    <row r="45" spans="1:17" hidden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 ht="12.75" x14ac:dyDescent="0.25">
      <c r="A47" s="97" t="s">
        <v>37</v>
      </c>
      <c r="B47" s="96">
        <v>40.987946943138319</v>
      </c>
      <c r="C47" s="96">
        <v>38.424485803485574</v>
      </c>
      <c r="D47" s="96">
        <v>43.338072359914776</v>
      </c>
      <c r="E47" s="96">
        <v>45.420218939529192</v>
      </c>
      <c r="F47" s="96">
        <v>57.617576143061605</v>
      </c>
      <c r="G47" s="96">
        <v>56.012651478925221</v>
      </c>
      <c r="H47" s="96">
        <v>52.752089973427196</v>
      </c>
      <c r="I47" s="96">
        <v>23.662005778419736</v>
      </c>
      <c r="J47" s="96">
        <v>27.050775109376428</v>
      </c>
      <c r="K47" s="96">
        <v>42.573303674517746</v>
      </c>
      <c r="L47" s="96">
        <v>34.483857166061576</v>
      </c>
      <c r="M47" s="96">
        <v>7.5824651377993675</v>
      </c>
      <c r="N47" s="96">
        <v>10.701428841323073</v>
      </c>
      <c r="O47" s="96">
        <v>51.99065880774306</v>
      </c>
      <c r="P47" s="96">
        <v>93.987700639717033</v>
      </c>
      <c r="Q47" s="96">
        <v>98.970871811916453</v>
      </c>
    </row>
    <row r="48" spans="1:17" x14ac:dyDescent="0.25">
      <c r="A48" s="132" t="s">
        <v>83</v>
      </c>
      <c r="B48" s="160">
        <v>0.11220567866162001</v>
      </c>
      <c r="C48" s="160">
        <v>0.10518813037366956</v>
      </c>
      <c r="D48" s="160">
        <v>0.11863921429820962</v>
      </c>
      <c r="E48" s="160">
        <v>0.12433915019308905</v>
      </c>
      <c r="F48" s="160">
        <v>0.15772976487303877</v>
      </c>
      <c r="G48" s="160">
        <v>0.15333623763953227</v>
      </c>
      <c r="H48" s="160">
        <v>0.14441035713495612</v>
      </c>
      <c r="I48" s="160">
        <v>6.4775418504029986E-2</v>
      </c>
      <c r="J48" s="160">
        <v>7.4052271602702585E-2</v>
      </c>
      <c r="K48" s="160">
        <v>0.11654563811877391</v>
      </c>
      <c r="L48" s="160">
        <v>9.4400546618157777E-2</v>
      </c>
      <c r="M48" s="160">
        <v>2.0757215478373264E-2</v>
      </c>
      <c r="N48" s="160">
        <v>2.9295467944649177E-2</v>
      </c>
      <c r="O48" s="160">
        <v>0.14232591751132187</v>
      </c>
      <c r="P48" s="160">
        <v>0.25729402233185278</v>
      </c>
      <c r="Q48" s="160">
        <v>0.27093559613498414</v>
      </c>
    </row>
    <row r="49" spans="1:17" x14ac:dyDescent="0.25">
      <c r="A49" s="76" t="s">
        <v>82</v>
      </c>
      <c r="B49" s="159">
        <v>0.11530968218832438</v>
      </c>
      <c r="C49" s="159">
        <v>0.10809800384479709</v>
      </c>
      <c r="D49" s="159">
        <v>0.12192119203747924</v>
      </c>
      <c r="E49" s="159">
        <v>0.12777880819712539</v>
      </c>
      <c r="F49" s="159">
        <v>0.16209312466259662</v>
      </c>
      <c r="G49" s="159">
        <v>0.15757805702052843</v>
      </c>
      <c r="H49" s="159">
        <v>0.14840525528259207</v>
      </c>
      <c r="I49" s="159">
        <v>6.6567334295445577E-2</v>
      </c>
      <c r="J49" s="159">
        <v>7.6100817763262302E-2</v>
      </c>
      <c r="K49" s="159">
        <v>0.11976970018103053</v>
      </c>
      <c r="L49" s="159">
        <v>9.701199759925512E-2</v>
      </c>
      <c r="M49" s="159">
        <v>2.133143302973033E-2</v>
      </c>
      <c r="N49" s="159">
        <v>3.0105883575134992E-2</v>
      </c>
      <c r="O49" s="159">
        <v>0.1462631527311975</v>
      </c>
      <c r="P49" s="159">
        <v>0.26441167949719552</v>
      </c>
      <c r="Q49" s="159">
        <v>0.27843062718817096</v>
      </c>
    </row>
    <row r="50" spans="1:17" x14ac:dyDescent="0.25">
      <c r="A50" s="76" t="s">
        <v>81</v>
      </c>
      <c r="B50" s="159">
        <v>0.15981883320722221</v>
      </c>
      <c r="C50" s="159">
        <v>0.14982347118336409</v>
      </c>
      <c r="D50" s="159">
        <v>0.16898236370854014</v>
      </c>
      <c r="E50" s="159">
        <v>0.17710100008186291</v>
      </c>
      <c r="F50" s="159">
        <v>0.2246605277445822</v>
      </c>
      <c r="G50" s="159">
        <v>0.21840265911887119</v>
      </c>
      <c r="H50" s="159">
        <v>0.20568918664043773</v>
      </c>
      <c r="I50" s="159">
        <v>9.2262102322318559E-2</v>
      </c>
      <c r="J50" s="159">
        <v>0.10547547847002496</v>
      </c>
      <c r="K50" s="159">
        <v>0.1660004032033425</v>
      </c>
      <c r="L50" s="159">
        <v>0.13445830366692901</v>
      </c>
      <c r="M50" s="159">
        <v>2.9565294715509109E-2</v>
      </c>
      <c r="N50" s="159">
        <v>4.1726653775633546E-2</v>
      </c>
      <c r="O50" s="159">
        <v>0.20272023968058947</v>
      </c>
      <c r="P50" s="159">
        <v>0.36647370196188594</v>
      </c>
      <c r="Q50" s="159">
        <v>0.38590391649587102</v>
      </c>
    </row>
    <row r="51" spans="1:17" x14ac:dyDescent="0.25">
      <c r="A51" s="76" t="s">
        <v>80</v>
      </c>
      <c r="B51" s="159">
        <v>8.2131051802013438E-2</v>
      </c>
      <c r="C51" s="159">
        <v>7.6994425662984228E-2</v>
      </c>
      <c r="D51" s="159">
        <v>8.6840198923099188E-2</v>
      </c>
      <c r="E51" s="159">
        <v>9.1012373948770389E-2</v>
      </c>
      <c r="F51" s="159">
        <v>0.11545326086903338</v>
      </c>
      <c r="G51" s="159">
        <v>0.1122373361750891</v>
      </c>
      <c r="H51" s="159">
        <v>0.10570387046422504</v>
      </c>
      <c r="I51" s="159">
        <v>4.7413582949713214E-2</v>
      </c>
      <c r="J51" s="159">
        <v>5.4203949636095219E-2</v>
      </c>
      <c r="K51" s="159">
        <v>8.530776655696877E-2</v>
      </c>
      <c r="L51" s="159">
        <v>6.9098251326617496E-2</v>
      </c>
      <c r="M51" s="159">
        <v>1.5193633335270412E-2</v>
      </c>
      <c r="N51" s="159">
        <v>2.1443367430468579E-2</v>
      </c>
      <c r="O51" s="159">
        <v>0.10417812577154192</v>
      </c>
      <c r="P51" s="159">
        <v>0.18833118723173814</v>
      </c>
      <c r="Q51" s="159">
        <v>0.19831639313263347</v>
      </c>
    </row>
    <row r="52" spans="1:17" x14ac:dyDescent="0.25">
      <c r="A52" s="129" t="s">
        <v>79</v>
      </c>
      <c r="B52" s="158">
        <v>8.5234187188499233E-2</v>
      </c>
      <c r="C52" s="158">
        <v>7.9903485288969678E-2</v>
      </c>
      <c r="D52" s="158">
        <v>9.012125874560506E-2</v>
      </c>
      <c r="E52" s="158">
        <v>9.4451069935390916E-2</v>
      </c>
      <c r="F52" s="158">
        <v>0.1198154002965366</v>
      </c>
      <c r="G52" s="158">
        <v>0.11647796918694205</v>
      </c>
      <c r="H52" s="158">
        <v>0.10969765130264367</v>
      </c>
      <c r="I52" s="158">
        <v>4.9204997570897059E-2</v>
      </c>
      <c r="J52" s="158">
        <v>5.6251922851007066E-2</v>
      </c>
      <c r="K52" s="158">
        <v>8.8530926900551615E-2</v>
      </c>
      <c r="L52" s="158">
        <v>7.17089719265777E-2</v>
      </c>
      <c r="M52" s="158">
        <v>1.5767690287148042E-2</v>
      </c>
      <c r="N52" s="158">
        <v>2.2253556400644078E-2</v>
      </c>
      <c r="O52" s="158">
        <v>0.10811425980960028</v>
      </c>
      <c r="P52" s="158">
        <v>0.1954468537020336</v>
      </c>
      <c r="Q52" s="158">
        <v>0.20580932794532286</v>
      </c>
    </row>
    <row r="53" spans="1:17" x14ac:dyDescent="0.25">
      <c r="A53" s="92" t="s">
        <v>125</v>
      </c>
      <c r="B53" s="91">
        <v>1.7046837437699847E-2</v>
      </c>
      <c r="C53" s="91">
        <v>1.5980697057793935E-2</v>
      </c>
      <c r="D53" s="91">
        <v>1.8024251749121013E-2</v>
      </c>
      <c r="E53" s="91">
        <v>1.8890213987078186E-2</v>
      </c>
      <c r="F53" s="91">
        <v>2.3963080059307321E-2</v>
      </c>
      <c r="G53" s="91">
        <v>2.3295593837388408E-2</v>
      </c>
      <c r="H53" s="91">
        <v>2.1939530260528733E-2</v>
      </c>
      <c r="I53" s="91">
        <v>9.8409995141794122E-3</v>
      </c>
      <c r="J53" s="91">
        <v>1.1250384570201413E-2</v>
      </c>
      <c r="K53" s="91">
        <v>1.7706185380110324E-2</v>
      </c>
      <c r="L53" s="91">
        <v>1.434179438531554E-2</v>
      </c>
      <c r="M53" s="91">
        <v>3.1535380574296084E-3</v>
      </c>
      <c r="N53" s="91">
        <v>4.4507112801288155E-3</v>
      </c>
      <c r="O53" s="91">
        <v>2.1622851961920056E-2</v>
      </c>
      <c r="P53" s="91">
        <v>3.908937074040672E-2</v>
      </c>
      <c r="Q53" s="91">
        <v>4.1161865589064581E-2</v>
      </c>
    </row>
    <row r="54" spans="1:17" x14ac:dyDescent="0.25">
      <c r="A54" s="92" t="s">
        <v>26</v>
      </c>
      <c r="B54" s="91">
        <v>0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</row>
    <row r="55" spans="1:17" x14ac:dyDescent="0.25">
      <c r="A55" s="92" t="s">
        <v>126</v>
      </c>
      <c r="B55" s="91">
        <v>0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</row>
    <row r="56" spans="1:17" x14ac:dyDescent="0.25">
      <c r="A56" s="92" t="s">
        <v>21</v>
      </c>
      <c r="B56" s="157">
        <v>6.8187349750799389E-2</v>
      </c>
      <c r="C56" s="157">
        <v>6.3922788231175739E-2</v>
      </c>
      <c r="D56" s="157">
        <v>7.2097006996484053E-2</v>
      </c>
      <c r="E56" s="157">
        <v>7.556085594831273E-2</v>
      </c>
      <c r="F56" s="157">
        <v>9.5852320237229283E-2</v>
      </c>
      <c r="G56" s="157">
        <v>9.3182375349553634E-2</v>
      </c>
      <c r="H56" s="157">
        <v>8.7758121042114931E-2</v>
      </c>
      <c r="I56" s="157">
        <v>3.9363998056717649E-2</v>
      </c>
      <c r="J56" s="157">
        <v>4.500153828080565E-2</v>
      </c>
      <c r="K56" s="157">
        <v>7.0824741520441298E-2</v>
      </c>
      <c r="L56" s="157">
        <v>5.7367177541262158E-2</v>
      </c>
      <c r="M56" s="157">
        <v>1.2614152229718434E-2</v>
      </c>
      <c r="N56" s="157">
        <v>1.7802845120515262E-2</v>
      </c>
      <c r="O56" s="157">
        <v>8.6491407847680224E-2</v>
      </c>
      <c r="P56" s="157">
        <v>0.15635748296162688</v>
      </c>
      <c r="Q56" s="157">
        <v>0.16464746235625827</v>
      </c>
    </row>
    <row r="57" spans="1:17" x14ac:dyDescent="0.25">
      <c r="A57" s="156" t="s">
        <v>210</v>
      </c>
      <c r="B57" s="204">
        <v>0.36436811362197102</v>
      </c>
      <c r="C57" s="204">
        <v>0.72130774777729367</v>
      </c>
      <c r="D57" s="204">
        <v>0.81054184342095792</v>
      </c>
      <c r="E57" s="204">
        <v>1.1819480420208626</v>
      </c>
      <c r="F57" s="204">
        <v>1.2587412091455434</v>
      </c>
      <c r="G57" s="204">
        <v>2.0424584148315446</v>
      </c>
      <c r="H57" s="204">
        <v>2.2106803776347972</v>
      </c>
      <c r="I57" s="204">
        <v>1.3952625252537321</v>
      </c>
      <c r="J57" s="204">
        <v>1.520769196953192</v>
      </c>
      <c r="K57" s="204">
        <v>1.8497229360700513</v>
      </c>
      <c r="L57" s="204">
        <v>1.8512426952375789</v>
      </c>
      <c r="M57" s="204">
        <v>0.32861822375412136</v>
      </c>
      <c r="N57" s="204">
        <v>0.61025027155479838</v>
      </c>
      <c r="O57" s="204">
        <v>1.7982738839221017</v>
      </c>
      <c r="P57" s="204">
        <v>2.1573626699875117</v>
      </c>
      <c r="Q57" s="204">
        <v>2.6462719707063078</v>
      </c>
    </row>
    <row r="58" spans="1:17" x14ac:dyDescent="0.25">
      <c r="A58" s="156" t="s">
        <v>209</v>
      </c>
      <c r="B58" s="204">
        <v>4.6622069602668459</v>
      </c>
      <c r="C58" s="204">
        <v>3.6229070934358889</v>
      </c>
      <c r="D58" s="204">
        <v>4.0921070406416451</v>
      </c>
      <c r="E58" s="204">
        <v>3.6340585371988032</v>
      </c>
      <c r="F58" s="204">
        <v>5.0837526209899622</v>
      </c>
      <c r="G58" s="204">
        <v>3.3298991148396264</v>
      </c>
      <c r="H58" s="204">
        <v>2.5707059915782313</v>
      </c>
      <c r="I58" s="204">
        <v>0.35825255037462456</v>
      </c>
      <c r="J58" s="204">
        <v>0.55589599473832096</v>
      </c>
      <c r="K58" s="204">
        <v>1.9454938291734316</v>
      </c>
      <c r="L58" s="204">
        <v>0.88075924038205056</v>
      </c>
      <c r="M58" s="204">
        <v>0.34812301103761345</v>
      </c>
      <c r="N58" s="204">
        <v>0.20293007522121317</v>
      </c>
      <c r="O58" s="204">
        <v>3.2828318658391442</v>
      </c>
      <c r="P58" s="204">
        <v>4.780428835462212</v>
      </c>
      <c r="Q58" s="204">
        <v>7.7792162849197339</v>
      </c>
    </row>
    <row r="59" spans="1:17" x14ac:dyDescent="0.25">
      <c r="A59" s="152" t="s">
        <v>225</v>
      </c>
      <c r="B59" s="151">
        <v>4.2166096088088496</v>
      </c>
      <c r="C59" s="151">
        <v>3.2051782150189894</v>
      </c>
      <c r="D59" s="151">
        <v>3.6209604792473118</v>
      </c>
      <c r="E59" s="151">
        <v>3.140276077438771</v>
      </c>
      <c r="F59" s="151">
        <v>4.457367518989245</v>
      </c>
      <c r="G59" s="151">
        <v>2.72096182940364</v>
      </c>
      <c r="H59" s="151">
        <v>1.9972156528539551</v>
      </c>
      <c r="I59" s="151">
        <v>0.10101285208783994</v>
      </c>
      <c r="J59" s="151">
        <v>0.26181554810492558</v>
      </c>
      <c r="K59" s="151">
        <v>1.4826613924451535</v>
      </c>
      <c r="L59" s="151">
        <v>0.50587060683888541</v>
      </c>
      <c r="M59" s="151">
        <v>0.26569081730970551</v>
      </c>
      <c r="N59" s="151">
        <v>8.6590304528988665E-2</v>
      </c>
      <c r="O59" s="151">
        <v>2.7176193681889065</v>
      </c>
      <c r="P59" s="151">
        <v>3.7586486879279848</v>
      </c>
      <c r="Q59" s="151">
        <v>6.7032619705438661</v>
      </c>
    </row>
    <row r="60" spans="1:17" x14ac:dyDescent="0.25">
      <c r="A60" s="154" t="s">
        <v>33</v>
      </c>
      <c r="B60" s="83">
        <v>0</v>
      </c>
      <c r="C60" s="83">
        <v>0</v>
      </c>
      <c r="D60" s="83">
        <v>0</v>
      </c>
      <c r="E60" s="83">
        <v>0</v>
      </c>
      <c r="F60" s="83">
        <v>0</v>
      </c>
      <c r="G60" s="83">
        <v>0</v>
      </c>
      <c r="H60" s="83">
        <v>0</v>
      </c>
      <c r="I60" s="83">
        <v>0</v>
      </c>
      <c r="J60" s="83">
        <v>0</v>
      </c>
      <c r="K60" s="83">
        <v>0</v>
      </c>
      <c r="L60" s="83">
        <v>0</v>
      </c>
      <c r="M60" s="83">
        <v>0</v>
      </c>
      <c r="N60" s="83">
        <v>0</v>
      </c>
      <c r="O60" s="83">
        <v>0</v>
      </c>
      <c r="P60" s="83">
        <v>0</v>
      </c>
      <c r="Q60" s="83">
        <v>2.9652787986257176</v>
      </c>
    </row>
    <row r="61" spans="1:17" x14ac:dyDescent="0.25">
      <c r="A61" s="154" t="s">
        <v>30</v>
      </c>
      <c r="B61" s="208">
        <v>0</v>
      </c>
      <c r="C61" s="208">
        <v>0</v>
      </c>
      <c r="D61" s="208">
        <v>0</v>
      </c>
      <c r="E61" s="208">
        <v>0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</row>
    <row r="62" spans="1:17" x14ac:dyDescent="0.25">
      <c r="A62" s="154" t="s">
        <v>125</v>
      </c>
      <c r="B62" s="208">
        <v>1.8880028322687652</v>
      </c>
      <c r="C62" s="208">
        <v>2.4584754195097958</v>
      </c>
      <c r="D62" s="208">
        <v>2.070188503270511</v>
      </c>
      <c r="E62" s="208">
        <v>2.4178477760839181</v>
      </c>
      <c r="F62" s="208">
        <v>1.323547517288973</v>
      </c>
      <c r="G62" s="208">
        <v>1.9211381249256743</v>
      </c>
      <c r="H62" s="208">
        <v>1.9972156528539551</v>
      </c>
      <c r="I62" s="208">
        <v>0.10101285208783994</v>
      </c>
      <c r="J62" s="208">
        <v>0.26181554810492558</v>
      </c>
      <c r="K62" s="208">
        <v>1.4826613924451535</v>
      </c>
      <c r="L62" s="208">
        <v>0.50587060683888541</v>
      </c>
      <c r="M62" s="208">
        <v>0.26569081730970551</v>
      </c>
      <c r="N62" s="208">
        <v>8.6590304528988665E-2</v>
      </c>
      <c r="O62" s="208">
        <v>0</v>
      </c>
      <c r="P62" s="208">
        <v>0</v>
      </c>
      <c r="Q62" s="208">
        <v>0</v>
      </c>
    </row>
    <row r="63" spans="1:17" x14ac:dyDescent="0.25">
      <c r="A63" s="154" t="s">
        <v>29</v>
      </c>
      <c r="B63" s="208">
        <v>2.3286067765400844</v>
      </c>
      <c r="C63" s="208">
        <v>0.74670279550919361</v>
      </c>
      <c r="D63" s="208">
        <v>1.5507719759768008</v>
      </c>
      <c r="E63" s="208">
        <v>0.72242830135485292</v>
      </c>
      <c r="F63" s="208">
        <v>3.133820001700272</v>
      </c>
      <c r="G63" s="208">
        <v>0.79982370447796569</v>
      </c>
      <c r="H63" s="208">
        <v>0</v>
      </c>
      <c r="I63" s="208">
        <v>0</v>
      </c>
      <c r="J63" s="208">
        <v>0</v>
      </c>
      <c r="K63" s="208">
        <v>0</v>
      </c>
      <c r="L63" s="208">
        <v>0</v>
      </c>
      <c r="M63" s="208">
        <v>0</v>
      </c>
      <c r="N63" s="208">
        <v>0</v>
      </c>
      <c r="O63" s="208">
        <v>2.7176193681889065</v>
      </c>
      <c r="P63" s="208">
        <v>3.7586486879279848</v>
      </c>
      <c r="Q63" s="208">
        <v>3.7379831719181484</v>
      </c>
    </row>
    <row r="64" spans="1:17" x14ac:dyDescent="0.25">
      <c r="A64" s="154" t="s">
        <v>26</v>
      </c>
      <c r="B64" s="208">
        <v>0</v>
      </c>
      <c r="C64" s="208">
        <v>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</row>
    <row r="65" spans="1:17" x14ac:dyDescent="0.25">
      <c r="A65" s="152" t="s">
        <v>224</v>
      </c>
      <c r="B65" s="151">
        <v>0.44559735145799623</v>
      </c>
      <c r="C65" s="151">
        <v>0.41772887841689954</v>
      </c>
      <c r="D65" s="151">
        <v>0.47114656139433331</v>
      </c>
      <c r="E65" s="151">
        <v>0.49378245976003216</v>
      </c>
      <c r="F65" s="151">
        <v>0.62638510200071673</v>
      </c>
      <c r="G65" s="151">
        <v>0.60893728543598646</v>
      </c>
      <c r="H65" s="151">
        <v>0.57349033872427646</v>
      </c>
      <c r="I65" s="151">
        <v>0.25723969828678461</v>
      </c>
      <c r="J65" s="151">
        <v>0.29408044663339539</v>
      </c>
      <c r="K65" s="151">
        <v>0.46283243672827806</v>
      </c>
      <c r="L65" s="151">
        <v>0.37488863354316515</v>
      </c>
      <c r="M65" s="151">
        <v>8.2432193727907971E-2</v>
      </c>
      <c r="N65" s="151">
        <v>0.11633977069222451</v>
      </c>
      <c r="O65" s="151">
        <v>0.56521249765023795</v>
      </c>
      <c r="P65" s="151">
        <v>1.0217801475342267</v>
      </c>
      <c r="Q65" s="151">
        <v>1.0759543143758674</v>
      </c>
    </row>
    <row r="66" spans="1:17" x14ac:dyDescent="0.25">
      <c r="A66" s="263" t="s">
        <v>33</v>
      </c>
      <c r="B66" s="87">
        <v>0</v>
      </c>
      <c r="C66" s="87">
        <v>0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</row>
    <row r="67" spans="1:17" x14ac:dyDescent="0.25">
      <c r="A67" s="263" t="s">
        <v>31</v>
      </c>
      <c r="B67" s="87">
        <v>0</v>
      </c>
      <c r="C67" s="87">
        <v>0</v>
      </c>
      <c r="D67" s="87">
        <v>0</v>
      </c>
      <c r="E67" s="87">
        <v>0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</row>
    <row r="68" spans="1:17" x14ac:dyDescent="0.25">
      <c r="A68" s="263" t="s">
        <v>30</v>
      </c>
      <c r="B68" s="87">
        <v>0</v>
      </c>
      <c r="C68" s="87">
        <v>0</v>
      </c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</row>
    <row r="69" spans="1:17" x14ac:dyDescent="0.25">
      <c r="A69" s="263" t="s">
        <v>125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263" t="s">
        <v>29</v>
      </c>
      <c r="B70" s="87">
        <v>0.44559735145799623</v>
      </c>
      <c r="C70" s="87">
        <v>0.41772887841689954</v>
      </c>
      <c r="D70" s="87">
        <v>0.47114656139433331</v>
      </c>
      <c r="E70" s="87">
        <v>0.49378245976003216</v>
      </c>
      <c r="F70" s="87">
        <v>0.62638510200071673</v>
      </c>
      <c r="G70" s="87">
        <v>0.60893728543598646</v>
      </c>
      <c r="H70" s="87">
        <v>0.57349033872427646</v>
      </c>
      <c r="I70" s="87">
        <v>0.25723969828678461</v>
      </c>
      <c r="J70" s="87">
        <v>0.29408044663339539</v>
      </c>
      <c r="K70" s="87">
        <v>0.46283243672827806</v>
      </c>
      <c r="L70" s="87">
        <v>0.37488863354316515</v>
      </c>
      <c r="M70" s="87">
        <v>8.2432193727907971E-2</v>
      </c>
      <c r="N70" s="87">
        <v>0.11633977069222451</v>
      </c>
      <c r="O70" s="87">
        <v>0.56521249765023795</v>
      </c>
      <c r="P70" s="87">
        <v>1.0217801475342267</v>
      </c>
      <c r="Q70" s="87">
        <v>1.0759543143758674</v>
      </c>
    </row>
    <row r="71" spans="1:17" x14ac:dyDescent="0.25">
      <c r="A71" s="263" t="s">
        <v>28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263" t="s">
        <v>26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263" t="s">
        <v>25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263" t="s">
        <v>86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263" t="s">
        <v>22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2" t="s">
        <v>223</v>
      </c>
      <c r="B76" s="261">
        <v>0</v>
      </c>
      <c r="C76" s="261">
        <v>0</v>
      </c>
      <c r="D76" s="261">
        <v>0</v>
      </c>
      <c r="E76" s="261">
        <v>0</v>
      </c>
      <c r="F76" s="261">
        <v>0</v>
      </c>
      <c r="G76" s="261">
        <v>0</v>
      </c>
      <c r="H76" s="261">
        <v>0</v>
      </c>
      <c r="I76" s="261">
        <v>0</v>
      </c>
      <c r="J76" s="261">
        <v>0</v>
      </c>
      <c r="K76" s="261">
        <v>0</v>
      </c>
      <c r="L76" s="261">
        <v>0</v>
      </c>
      <c r="M76" s="261">
        <v>0</v>
      </c>
      <c r="N76" s="261">
        <v>0</v>
      </c>
      <c r="O76" s="261">
        <v>0</v>
      </c>
      <c r="P76" s="261">
        <v>0</v>
      </c>
      <c r="Q76" s="261">
        <v>0</v>
      </c>
    </row>
    <row r="77" spans="1:17" x14ac:dyDescent="0.25">
      <c r="A77" s="156" t="s">
        <v>208</v>
      </c>
      <c r="B77" s="204">
        <v>32.867553738872765</v>
      </c>
      <c r="C77" s="204">
        <v>31.165192075854385</v>
      </c>
      <c r="D77" s="204">
        <v>35.147691394270979</v>
      </c>
      <c r="E77" s="204">
        <v>37.145606113199413</v>
      </c>
      <c r="F77" s="204">
        <v>46.89703450107146</v>
      </c>
      <c r="G77" s="204">
        <v>46.352383152949386</v>
      </c>
      <c r="H77" s="204">
        <v>43.921241589788281</v>
      </c>
      <c r="I77" s="204">
        <v>20.076416603078282</v>
      </c>
      <c r="J77" s="204">
        <v>22.882541624659421</v>
      </c>
      <c r="K77" s="204">
        <v>35.507440379834115</v>
      </c>
      <c r="L77" s="204">
        <v>29.088956476779035</v>
      </c>
      <c r="M77" s="204">
        <v>6.3232415130713413</v>
      </c>
      <c r="N77" s="204">
        <v>9.0604779317461475</v>
      </c>
      <c r="O77" s="204">
        <v>42.933325243743752</v>
      </c>
      <c r="P77" s="204">
        <v>81.59679976533576</v>
      </c>
      <c r="Q77" s="204">
        <v>81.006313294281398</v>
      </c>
    </row>
    <row r="78" spans="1:17" x14ac:dyDescent="0.25">
      <c r="A78" s="152" t="s">
        <v>222</v>
      </c>
      <c r="B78" s="261">
        <v>32.528606656433723</v>
      </c>
      <c r="C78" s="261">
        <v>30.494208124433648</v>
      </c>
      <c r="D78" s="261">
        <v>34.393698981786365</v>
      </c>
      <c r="E78" s="261">
        <v>36.046119562482332</v>
      </c>
      <c r="F78" s="261">
        <v>45.726112446052348</v>
      </c>
      <c r="G78" s="261">
        <v>44.452421836827021</v>
      </c>
      <c r="H78" s="261">
        <v>41.864794726872191</v>
      </c>
      <c r="I78" s="261">
        <v>18.778497974935277</v>
      </c>
      <c r="J78" s="261">
        <v>21.467872604237847</v>
      </c>
      <c r="K78" s="261">
        <v>33.786767881164302</v>
      </c>
      <c r="L78" s="261">
        <v>27.366870248651054</v>
      </c>
      <c r="M78" s="261">
        <v>6.0175501421372752</v>
      </c>
      <c r="N78" s="261">
        <v>8.4928032605323818</v>
      </c>
      <c r="O78" s="261">
        <v>41.260512328467378</v>
      </c>
      <c r="P78" s="261">
        <v>79.589950769998538</v>
      </c>
      <c r="Q78" s="261">
        <v>78.544664949438328</v>
      </c>
    </row>
    <row r="79" spans="1:17" x14ac:dyDescent="0.25">
      <c r="A79" s="154" t="s">
        <v>33</v>
      </c>
      <c r="B79" s="83">
        <v>0</v>
      </c>
      <c r="C79" s="83">
        <v>0</v>
      </c>
      <c r="D79" s="83">
        <v>0</v>
      </c>
      <c r="E79" s="83">
        <v>0</v>
      </c>
      <c r="F79" s="83">
        <v>0</v>
      </c>
      <c r="G79" s="83">
        <v>12.013510943133419</v>
      </c>
      <c r="H79" s="83">
        <v>9.753511028221407</v>
      </c>
      <c r="I79" s="83">
        <v>0</v>
      </c>
      <c r="J79" s="83">
        <v>0</v>
      </c>
      <c r="K79" s="83">
        <v>6.6698648571102446</v>
      </c>
      <c r="L79" s="83">
        <v>3.3258211006500247</v>
      </c>
      <c r="M79" s="83">
        <v>0</v>
      </c>
      <c r="N79" s="83">
        <v>0</v>
      </c>
      <c r="O79" s="83">
        <v>0</v>
      </c>
      <c r="P79" s="83">
        <v>1.5982623775061486</v>
      </c>
      <c r="Q79" s="83">
        <v>3.9230319985460227E-2</v>
      </c>
    </row>
    <row r="80" spans="1:17" x14ac:dyDescent="0.25">
      <c r="A80" s="154" t="s">
        <v>30</v>
      </c>
      <c r="B80" s="208">
        <v>0</v>
      </c>
      <c r="C80" s="208">
        <v>0</v>
      </c>
      <c r="D80" s="208">
        <v>0</v>
      </c>
      <c r="E80" s="208">
        <v>0</v>
      </c>
      <c r="F80" s="208">
        <v>0</v>
      </c>
      <c r="G80" s="208">
        <v>0</v>
      </c>
      <c r="H80" s="208">
        <v>0</v>
      </c>
      <c r="I80" s="208">
        <v>0</v>
      </c>
      <c r="J80" s="208">
        <v>0</v>
      </c>
      <c r="K80" s="208">
        <v>0</v>
      </c>
      <c r="L80" s="208">
        <v>0</v>
      </c>
      <c r="M80" s="208">
        <v>0</v>
      </c>
      <c r="N80" s="208">
        <v>0</v>
      </c>
      <c r="O80" s="208">
        <v>0</v>
      </c>
      <c r="P80" s="208">
        <v>0</v>
      </c>
      <c r="Q80" s="208">
        <v>0</v>
      </c>
    </row>
    <row r="81" spans="1:17" x14ac:dyDescent="0.25">
      <c r="A81" s="154" t="s">
        <v>125</v>
      </c>
      <c r="B81" s="208">
        <v>0</v>
      </c>
      <c r="C81" s="208">
        <v>0</v>
      </c>
      <c r="D81" s="208">
        <v>0</v>
      </c>
      <c r="E81" s="208">
        <v>1.7763568394002505E-15</v>
      </c>
      <c r="F81" s="208">
        <v>7.1054273576010019E-15</v>
      </c>
      <c r="G81" s="208">
        <v>0</v>
      </c>
      <c r="H81" s="208">
        <v>0.64436142448010258</v>
      </c>
      <c r="I81" s="208">
        <v>3.2472812395923008</v>
      </c>
      <c r="J81" s="208">
        <v>2.8704145601855444</v>
      </c>
      <c r="K81" s="208">
        <v>0.90600798176740938</v>
      </c>
      <c r="L81" s="208">
        <v>2.0932496079036511</v>
      </c>
      <c r="M81" s="208">
        <v>2.7326659053501592</v>
      </c>
      <c r="N81" s="208">
        <v>2.8984167470814413</v>
      </c>
      <c r="O81" s="208">
        <v>0</v>
      </c>
      <c r="P81" s="208">
        <v>0</v>
      </c>
      <c r="Q81" s="208">
        <v>0</v>
      </c>
    </row>
    <row r="82" spans="1:17" x14ac:dyDescent="0.25">
      <c r="A82" s="154" t="s">
        <v>29</v>
      </c>
      <c r="B82" s="208">
        <v>32.528606656433723</v>
      </c>
      <c r="C82" s="208">
        <v>30.494208124433648</v>
      </c>
      <c r="D82" s="208">
        <v>34.393698981786365</v>
      </c>
      <c r="E82" s="208">
        <v>36.046119562482332</v>
      </c>
      <c r="F82" s="208">
        <v>45.72611244605234</v>
      </c>
      <c r="G82" s="208">
        <v>32.438910893693603</v>
      </c>
      <c r="H82" s="208">
        <v>31.466922274170678</v>
      </c>
      <c r="I82" s="208">
        <v>15.531216735342976</v>
      </c>
      <c r="J82" s="208">
        <v>18.597458044052303</v>
      </c>
      <c r="K82" s="208">
        <v>26.210895042286648</v>
      </c>
      <c r="L82" s="208">
        <v>21.947799540097378</v>
      </c>
      <c r="M82" s="208">
        <v>3.2848842367871161</v>
      </c>
      <c r="N82" s="208">
        <v>5.5943865134509405</v>
      </c>
      <c r="O82" s="208">
        <v>2.2108205151417701</v>
      </c>
      <c r="P82" s="208">
        <v>3.4621327792326184E-2</v>
      </c>
      <c r="Q82" s="208">
        <v>0</v>
      </c>
    </row>
    <row r="83" spans="1:17" x14ac:dyDescent="0.25">
      <c r="A83" s="154" t="s">
        <v>28</v>
      </c>
      <c r="B83" s="208">
        <v>0</v>
      </c>
      <c r="C83" s="208">
        <v>0</v>
      </c>
      <c r="D83" s="208">
        <v>0</v>
      </c>
      <c r="E83" s="208">
        <v>0</v>
      </c>
      <c r="F83" s="208">
        <v>0</v>
      </c>
      <c r="G83" s="208">
        <v>0</v>
      </c>
      <c r="H83" s="208">
        <v>0</v>
      </c>
      <c r="I83" s="208">
        <v>0</v>
      </c>
      <c r="J83" s="208">
        <v>0</v>
      </c>
      <c r="K83" s="208">
        <v>0</v>
      </c>
      <c r="L83" s="208">
        <v>0</v>
      </c>
      <c r="M83" s="208">
        <v>0</v>
      </c>
      <c r="N83" s="208">
        <v>0</v>
      </c>
      <c r="O83" s="208">
        <v>33.723357157805637</v>
      </c>
      <c r="P83" s="208">
        <v>62.789560524208575</v>
      </c>
      <c r="Q83" s="208">
        <v>54.900763154149615</v>
      </c>
    </row>
    <row r="84" spans="1:17" x14ac:dyDescent="0.25">
      <c r="A84" s="154" t="s">
        <v>26</v>
      </c>
      <c r="B84" s="208">
        <v>0</v>
      </c>
      <c r="C84" s="208">
        <v>0</v>
      </c>
      <c r="D84" s="208">
        <v>0</v>
      </c>
      <c r="E84" s="208">
        <v>0</v>
      </c>
      <c r="F84" s="208">
        <v>0</v>
      </c>
      <c r="G84" s="208">
        <v>0</v>
      </c>
      <c r="H84" s="208">
        <v>0</v>
      </c>
      <c r="I84" s="208">
        <v>0</v>
      </c>
      <c r="J84" s="208">
        <v>0</v>
      </c>
      <c r="K84" s="208">
        <v>0</v>
      </c>
      <c r="L84" s="208">
        <v>0</v>
      </c>
      <c r="M84" s="208">
        <v>0</v>
      </c>
      <c r="N84" s="208">
        <v>0</v>
      </c>
      <c r="O84" s="208">
        <v>0</v>
      </c>
      <c r="P84" s="208">
        <v>0</v>
      </c>
      <c r="Q84" s="208">
        <v>0</v>
      </c>
    </row>
    <row r="85" spans="1:17" x14ac:dyDescent="0.25">
      <c r="A85" s="154" t="s">
        <v>86</v>
      </c>
      <c r="B85" s="208">
        <v>0</v>
      </c>
      <c r="C85" s="208">
        <v>0</v>
      </c>
      <c r="D85" s="208">
        <v>0</v>
      </c>
      <c r="E85" s="208">
        <v>0</v>
      </c>
      <c r="F85" s="208">
        <v>0</v>
      </c>
      <c r="G85" s="208">
        <v>0</v>
      </c>
      <c r="H85" s="208">
        <v>0</v>
      </c>
      <c r="I85" s="208">
        <v>0</v>
      </c>
      <c r="J85" s="208">
        <v>0</v>
      </c>
      <c r="K85" s="208">
        <v>0</v>
      </c>
      <c r="L85" s="208">
        <v>0</v>
      </c>
      <c r="M85" s="208">
        <v>0</v>
      </c>
      <c r="N85" s="208">
        <v>0</v>
      </c>
      <c r="O85" s="208">
        <v>5.3263346555199709</v>
      </c>
      <c r="P85" s="208">
        <v>15.167506540491484</v>
      </c>
      <c r="Q85" s="208">
        <v>23.604671475303252</v>
      </c>
    </row>
    <row r="86" spans="1:17" x14ac:dyDescent="0.25">
      <c r="A86" s="152" t="s">
        <v>221</v>
      </c>
      <c r="B86" s="261">
        <v>0.33894708243904281</v>
      </c>
      <c r="C86" s="261">
        <v>0.6709839514207383</v>
      </c>
      <c r="D86" s="261">
        <v>0.75399241248461202</v>
      </c>
      <c r="E86" s="261">
        <v>1.0994865507170815</v>
      </c>
      <c r="F86" s="261">
        <v>1.1709220550191102</v>
      </c>
      <c r="G86" s="261">
        <v>1.8999613161223672</v>
      </c>
      <c r="H86" s="261">
        <v>2.0564468629160904</v>
      </c>
      <c r="I86" s="261">
        <v>1.2979186281430066</v>
      </c>
      <c r="J86" s="261">
        <v>1.4146690204215739</v>
      </c>
      <c r="K86" s="261">
        <v>1.7206724986698152</v>
      </c>
      <c r="L86" s="261">
        <v>1.7220862281279803</v>
      </c>
      <c r="M86" s="261">
        <v>0.3056913709340664</v>
      </c>
      <c r="N86" s="261">
        <v>0.56767467121376591</v>
      </c>
      <c r="O86" s="261">
        <v>1.6728129152763738</v>
      </c>
      <c r="P86" s="261">
        <v>2.0068489953372204</v>
      </c>
      <c r="Q86" s="261">
        <v>2.461648344843077</v>
      </c>
    </row>
    <row r="87" spans="1:17" x14ac:dyDescent="0.25">
      <c r="A87" s="156" t="s">
        <v>207</v>
      </c>
      <c r="B87" s="204">
        <v>2.5391186973290614</v>
      </c>
      <c r="C87" s="204">
        <v>2.3950713700642217</v>
      </c>
      <c r="D87" s="204">
        <v>2.7012278538682635</v>
      </c>
      <c r="E87" s="204">
        <v>2.8439238447538751</v>
      </c>
      <c r="F87" s="204">
        <v>3.5982957334088517</v>
      </c>
      <c r="G87" s="204">
        <v>3.5298785371636994</v>
      </c>
      <c r="H87" s="204">
        <v>3.3355556936010275</v>
      </c>
      <c r="I87" s="204">
        <v>1.5118506640706932</v>
      </c>
      <c r="J87" s="204">
        <v>1.7254838527023992</v>
      </c>
      <c r="K87" s="204">
        <v>2.6944920944794806</v>
      </c>
      <c r="L87" s="204">
        <v>2.196220682525369</v>
      </c>
      <c r="M87" s="204">
        <v>0.47986712309026003</v>
      </c>
      <c r="N87" s="204">
        <v>0.68294563367438343</v>
      </c>
      <c r="O87" s="204">
        <v>3.2726261187338075</v>
      </c>
      <c r="P87" s="204">
        <v>4.1811519242068407</v>
      </c>
      <c r="Q87" s="204">
        <v>6.1996744011120271</v>
      </c>
    </row>
    <row r="88" spans="1:17" x14ac:dyDescent="0.25">
      <c r="A88" s="152" t="s">
        <v>220</v>
      </c>
      <c r="B88" s="261">
        <v>2.1578032295851384</v>
      </c>
      <c r="C88" s="261">
        <v>1.6402144247158907</v>
      </c>
      <c r="D88" s="261">
        <v>1.8529863898230747</v>
      </c>
      <c r="E88" s="261">
        <v>1.607001475197158</v>
      </c>
      <c r="F88" s="261">
        <v>2.2810084215123525</v>
      </c>
      <c r="G88" s="261">
        <v>1.3924220565260359</v>
      </c>
      <c r="H88" s="261">
        <v>1.0220529728204255</v>
      </c>
      <c r="I88" s="261">
        <v>5.1692207409810502E-2</v>
      </c>
      <c r="J88" s="261">
        <v>0.13398120472812836</v>
      </c>
      <c r="K88" s="261">
        <v>0.75873553347593825</v>
      </c>
      <c r="L88" s="261">
        <v>0.25887367588139099</v>
      </c>
      <c r="M88" s="261">
        <v>0.13596433078943529</v>
      </c>
      <c r="N88" s="261">
        <v>4.4311628558896671E-2</v>
      </c>
      <c r="O88" s="261">
        <v>1.3907115890478865</v>
      </c>
      <c r="P88" s="261">
        <v>1.9234468044524673</v>
      </c>
      <c r="Q88" s="261">
        <v>3.4303200131635654</v>
      </c>
    </row>
    <row r="89" spans="1:17" x14ac:dyDescent="0.25">
      <c r="A89" s="154" t="s">
        <v>33</v>
      </c>
      <c r="B89" s="83">
        <v>0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83">
        <v>0</v>
      </c>
      <c r="O89" s="83">
        <v>0</v>
      </c>
      <c r="P89" s="83">
        <v>0</v>
      </c>
      <c r="Q89" s="83">
        <v>0</v>
      </c>
    </row>
    <row r="90" spans="1:17" x14ac:dyDescent="0.25">
      <c r="A90" s="154" t="s">
        <v>30</v>
      </c>
      <c r="B90" s="208">
        <v>0</v>
      </c>
      <c r="C90" s="208">
        <v>0</v>
      </c>
      <c r="D90" s="208">
        <v>0</v>
      </c>
      <c r="E90" s="208">
        <v>0</v>
      </c>
      <c r="F90" s="208">
        <v>0</v>
      </c>
      <c r="G90" s="208">
        <v>0</v>
      </c>
      <c r="H90" s="208">
        <v>0</v>
      </c>
      <c r="I90" s="208">
        <v>0</v>
      </c>
      <c r="J90" s="208">
        <v>0</v>
      </c>
      <c r="K90" s="208">
        <v>0</v>
      </c>
      <c r="L90" s="208">
        <v>0</v>
      </c>
      <c r="M90" s="208">
        <v>0</v>
      </c>
      <c r="N90" s="208">
        <v>0</v>
      </c>
      <c r="O90" s="208">
        <v>0</v>
      </c>
      <c r="P90" s="208">
        <v>0</v>
      </c>
      <c r="Q90" s="208">
        <v>0</v>
      </c>
    </row>
    <row r="91" spans="1:17" x14ac:dyDescent="0.25">
      <c r="A91" s="154" t="s">
        <v>125</v>
      </c>
      <c r="B91" s="208">
        <v>2.1578032295851384</v>
      </c>
      <c r="C91" s="208">
        <v>1.6402144247158907</v>
      </c>
      <c r="D91" s="208">
        <v>1.8529863898230747</v>
      </c>
      <c r="E91" s="208">
        <v>1.607001475197158</v>
      </c>
      <c r="F91" s="208">
        <v>2.2810084215123525</v>
      </c>
      <c r="G91" s="208">
        <v>1.3924220565260359</v>
      </c>
      <c r="H91" s="208">
        <v>1.0220529728204255</v>
      </c>
      <c r="I91" s="208">
        <v>5.1692207409810502E-2</v>
      </c>
      <c r="J91" s="208">
        <v>0.13398120472812836</v>
      </c>
      <c r="K91" s="208">
        <v>0.75873553347593825</v>
      </c>
      <c r="L91" s="208">
        <v>0.25887367588139099</v>
      </c>
      <c r="M91" s="208">
        <v>0.13596433078943529</v>
      </c>
      <c r="N91" s="208">
        <v>4.4311628558896671E-2</v>
      </c>
      <c r="O91" s="208">
        <v>0.96780513653016653</v>
      </c>
      <c r="P91" s="208">
        <v>0.95206581325700124</v>
      </c>
      <c r="Q91" s="208">
        <v>0.96105595097158725</v>
      </c>
    </row>
    <row r="92" spans="1:17" x14ac:dyDescent="0.25">
      <c r="A92" s="154" t="s">
        <v>29</v>
      </c>
      <c r="B92" s="208">
        <v>0</v>
      </c>
      <c r="C92" s="208">
        <v>0</v>
      </c>
      <c r="D92" s="208">
        <v>0</v>
      </c>
      <c r="E92" s="208">
        <v>0</v>
      </c>
      <c r="F92" s="208">
        <v>0</v>
      </c>
      <c r="G92" s="208">
        <v>0</v>
      </c>
      <c r="H92" s="208">
        <v>0</v>
      </c>
      <c r="I92" s="208">
        <v>0</v>
      </c>
      <c r="J92" s="208">
        <v>0</v>
      </c>
      <c r="K92" s="208">
        <v>0</v>
      </c>
      <c r="L92" s="208">
        <v>0</v>
      </c>
      <c r="M92" s="208">
        <v>0</v>
      </c>
      <c r="N92" s="208">
        <v>0</v>
      </c>
      <c r="O92" s="208">
        <v>0.42290645251771997</v>
      </c>
      <c r="P92" s="208">
        <v>0.97138099119546606</v>
      </c>
      <c r="Q92" s="208">
        <v>2.4692640621919781</v>
      </c>
    </row>
    <row r="93" spans="1:17" x14ac:dyDescent="0.25">
      <c r="A93" s="154" t="s">
        <v>26</v>
      </c>
      <c r="B93" s="208">
        <v>0</v>
      </c>
      <c r="C93" s="208">
        <v>0</v>
      </c>
      <c r="D93" s="208">
        <v>0</v>
      </c>
      <c r="E93" s="208">
        <v>0</v>
      </c>
      <c r="F93" s="208">
        <v>0</v>
      </c>
      <c r="G93" s="208">
        <v>0</v>
      </c>
      <c r="H93" s="208">
        <v>0</v>
      </c>
      <c r="I93" s="208">
        <v>0</v>
      </c>
      <c r="J93" s="208">
        <v>0</v>
      </c>
      <c r="K93" s="208">
        <v>0</v>
      </c>
      <c r="L93" s="208">
        <v>0</v>
      </c>
      <c r="M93" s="208">
        <v>0</v>
      </c>
      <c r="N93" s="208">
        <v>0</v>
      </c>
      <c r="O93" s="208">
        <v>0</v>
      </c>
      <c r="P93" s="208">
        <v>0</v>
      </c>
      <c r="Q93" s="208">
        <v>0</v>
      </c>
    </row>
    <row r="94" spans="1:17" x14ac:dyDescent="0.25">
      <c r="A94" s="149" t="s">
        <v>219</v>
      </c>
      <c r="B94" s="262">
        <v>0.38131546774392322</v>
      </c>
      <c r="C94" s="262">
        <v>0.7548569453483307</v>
      </c>
      <c r="D94" s="262">
        <v>0.84824146404518863</v>
      </c>
      <c r="E94" s="262">
        <v>1.2369223695567169</v>
      </c>
      <c r="F94" s="262">
        <v>1.3172873118964992</v>
      </c>
      <c r="G94" s="262">
        <v>2.1374564806376632</v>
      </c>
      <c r="H94" s="262">
        <v>2.313502720780602</v>
      </c>
      <c r="I94" s="262">
        <v>1.4601584566608827</v>
      </c>
      <c r="J94" s="262">
        <v>1.5915026479742709</v>
      </c>
      <c r="K94" s="262">
        <v>1.9357565610035423</v>
      </c>
      <c r="L94" s="262">
        <v>1.9373470066439782</v>
      </c>
      <c r="M94" s="262">
        <v>0.34390279230082477</v>
      </c>
      <c r="N94" s="262">
        <v>0.63863400511548674</v>
      </c>
      <c r="O94" s="262">
        <v>1.8819145296859208</v>
      </c>
      <c r="P94" s="262">
        <v>2.2577051197543732</v>
      </c>
      <c r="Q94" s="262">
        <v>2.7693543879484621</v>
      </c>
    </row>
    <row r="95" spans="1:17" hidden="1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 ht="12.75" x14ac:dyDescent="0.25">
      <c r="A97" s="97" t="s">
        <v>36</v>
      </c>
      <c r="B97" s="96">
        <v>0</v>
      </c>
      <c r="C97" s="96">
        <v>0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</row>
    <row r="98" spans="1:17" x14ac:dyDescent="0.25">
      <c r="A98" s="132" t="s">
        <v>83</v>
      </c>
      <c r="B98" s="160">
        <v>0</v>
      </c>
      <c r="C98" s="160">
        <v>0</v>
      </c>
      <c r="D98" s="160">
        <v>0</v>
      </c>
      <c r="E98" s="160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</row>
    <row r="99" spans="1:17" x14ac:dyDescent="0.25">
      <c r="A99" s="76" t="s">
        <v>82</v>
      </c>
      <c r="B99" s="159">
        <v>0</v>
      </c>
      <c r="C99" s="159">
        <v>0</v>
      </c>
      <c r="D99" s="159">
        <v>0</v>
      </c>
      <c r="E99" s="159">
        <v>0</v>
      </c>
      <c r="F99" s="159">
        <v>0</v>
      </c>
      <c r="G99" s="159">
        <v>0</v>
      </c>
      <c r="H99" s="159">
        <v>0</v>
      </c>
      <c r="I99" s="159">
        <v>0</v>
      </c>
      <c r="J99" s="159">
        <v>0</v>
      </c>
      <c r="K99" s="159">
        <v>0</v>
      </c>
      <c r="L99" s="159">
        <v>0</v>
      </c>
      <c r="M99" s="159">
        <v>0</v>
      </c>
      <c r="N99" s="159">
        <v>0</v>
      </c>
      <c r="O99" s="159">
        <v>0</v>
      </c>
      <c r="P99" s="159">
        <v>0</v>
      </c>
      <c r="Q99" s="159">
        <v>0</v>
      </c>
    </row>
    <row r="100" spans="1:17" x14ac:dyDescent="0.25">
      <c r="A100" s="76" t="s">
        <v>81</v>
      </c>
      <c r="B100" s="159">
        <v>0</v>
      </c>
      <c r="C100" s="159">
        <v>0</v>
      </c>
      <c r="D100" s="159">
        <v>0</v>
      </c>
      <c r="E100" s="159">
        <v>0</v>
      </c>
      <c r="F100" s="159">
        <v>0</v>
      </c>
      <c r="G100" s="159">
        <v>0</v>
      </c>
      <c r="H100" s="159">
        <v>0</v>
      </c>
      <c r="I100" s="159">
        <v>0</v>
      </c>
      <c r="J100" s="159">
        <v>0</v>
      </c>
      <c r="K100" s="159">
        <v>0</v>
      </c>
      <c r="L100" s="159">
        <v>0</v>
      </c>
      <c r="M100" s="159">
        <v>0</v>
      </c>
      <c r="N100" s="159">
        <v>0</v>
      </c>
      <c r="O100" s="159">
        <v>0</v>
      </c>
      <c r="P100" s="159">
        <v>0</v>
      </c>
      <c r="Q100" s="159">
        <v>0</v>
      </c>
    </row>
    <row r="101" spans="1:17" x14ac:dyDescent="0.25">
      <c r="A101" s="76" t="s">
        <v>80</v>
      </c>
      <c r="B101" s="159">
        <v>0</v>
      </c>
      <c r="C101" s="159">
        <v>0</v>
      </c>
      <c r="D101" s="159">
        <v>0</v>
      </c>
      <c r="E101" s="159">
        <v>0</v>
      </c>
      <c r="F101" s="159">
        <v>0</v>
      </c>
      <c r="G101" s="159">
        <v>0</v>
      </c>
      <c r="H101" s="159">
        <v>0</v>
      </c>
      <c r="I101" s="159">
        <v>0</v>
      </c>
      <c r="J101" s="159">
        <v>0</v>
      </c>
      <c r="K101" s="159">
        <v>0</v>
      </c>
      <c r="L101" s="159">
        <v>0</v>
      </c>
      <c r="M101" s="159">
        <v>0</v>
      </c>
      <c r="N101" s="159">
        <v>0</v>
      </c>
      <c r="O101" s="159">
        <v>0</v>
      </c>
      <c r="P101" s="159">
        <v>0</v>
      </c>
      <c r="Q101" s="159">
        <v>0</v>
      </c>
    </row>
    <row r="102" spans="1:17" x14ac:dyDescent="0.25">
      <c r="A102" s="129" t="s">
        <v>79</v>
      </c>
      <c r="B102" s="158">
        <v>0</v>
      </c>
      <c r="C102" s="158">
        <v>0</v>
      </c>
      <c r="D102" s="158">
        <v>0</v>
      </c>
      <c r="E102" s="158">
        <v>0</v>
      </c>
      <c r="F102" s="158">
        <v>0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0</v>
      </c>
      <c r="M102" s="158">
        <v>0</v>
      </c>
      <c r="N102" s="158">
        <v>0</v>
      </c>
      <c r="O102" s="158">
        <v>0</v>
      </c>
      <c r="P102" s="158">
        <v>0</v>
      </c>
      <c r="Q102" s="158">
        <v>0</v>
      </c>
    </row>
    <row r="103" spans="1:17" x14ac:dyDescent="0.25">
      <c r="A103" s="92" t="s">
        <v>125</v>
      </c>
      <c r="B103" s="91">
        <v>0</v>
      </c>
      <c r="C103" s="91">
        <v>0</v>
      </c>
      <c r="D103" s="91">
        <v>0</v>
      </c>
      <c r="E103" s="91">
        <v>0</v>
      </c>
      <c r="F103" s="91">
        <v>0</v>
      </c>
      <c r="G103" s="91">
        <v>0</v>
      </c>
      <c r="H103" s="91">
        <v>0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  <c r="O103" s="91">
        <v>0</v>
      </c>
      <c r="P103" s="91">
        <v>0</v>
      </c>
      <c r="Q103" s="91">
        <v>0</v>
      </c>
    </row>
    <row r="104" spans="1:17" x14ac:dyDescent="0.25">
      <c r="A104" s="92" t="s">
        <v>26</v>
      </c>
      <c r="B104" s="91">
        <v>0</v>
      </c>
      <c r="C104" s="91">
        <v>0</v>
      </c>
      <c r="D104" s="91">
        <v>0</v>
      </c>
      <c r="E104" s="91">
        <v>0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  <c r="Q104" s="91">
        <v>0</v>
      </c>
    </row>
    <row r="105" spans="1:17" x14ac:dyDescent="0.25">
      <c r="A105" s="92" t="s">
        <v>126</v>
      </c>
      <c r="B105" s="91">
        <v>0</v>
      </c>
      <c r="C105" s="91">
        <v>0</v>
      </c>
      <c r="D105" s="91">
        <v>0</v>
      </c>
      <c r="E105" s="91">
        <v>0</v>
      </c>
      <c r="F105" s="91">
        <v>0</v>
      </c>
      <c r="G105" s="91">
        <v>0</v>
      </c>
      <c r="H105" s="91">
        <v>0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  <c r="O105" s="91">
        <v>0</v>
      </c>
      <c r="P105" s="91">
        <v>0</v>
      </c>
      <c r="Q105" s="91">
        <v>0</v>
      </c>
    </row>
    <row r="106" spans="1:17" x14ac:dyDescent="0.25">
      <c r="A106" s="92" t="s">
        <v>21</v>
      </c>
      <c r="B106" s="157">
        <v>0</v>
      </c>
      <c r="C106" s="157">
        <v>0</v>
      </c>
      <c r="D106" s="157">
        <v>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</row>
    <row r="107" spans="1:17" x14ac:dyDescent="0.25">
      <c r="A107" s="156" t="s">
        <v>206</v>
      </c>
      <c r="B107" s="204">
        <v>0</v>
      </c>
      <c r="C107" s="204">
        <v>0</v>
      </c>
      <c r="D107" s="204">
        <v>0</v>
      </c>
      <c r="E107" s="204">
        <v>0</v>
      </c>
      <c r="F107" s="204">
        <v>0</v>
      </c>
      <c r="G107" s="204">
        <v>0</v>
      </c>
      <c r="H107" s="204">
        <v>0</v>
      </c>
      <c r="I107" s="204">
        <v>0</v>
      </c>
      <c r="J107" s="204">
        <v>0</v>
      </c>
      <c r="K107" s="204">
        <v>0</v>
      </c>
      <c r="L107" s="204">
        <v>0</v>
      </c>
      <c r="M107" s="204">
        <v>0</v>
      </c>
      <c r="N107" s="204">
        <v>0</v>
      </c>
      <c r="O107" s="204">
        <v>0</v>
      </c>
      <c r="P107" s="204">
        <v>0</v>
      </c>
      <c r="Q107" s="204">
        <v>0</v>
      </c>
    </row>
    <row r="108" spans="1:17" x14ac:dyDescent="0.25">
      <c r="A108" s="152" t="s">
        <v>218</v>
      </c>
      <c r="B108" s="151">
        <v>0</v>
      </c>
      <c r="C108" s="151">
        <v>0</v>
      </c>
      <c r="D108" s="151">
        <v>0</v>
      </c>
      <c r="E108" s="151">
        <v>0</v>
      </c>
      <c r="F108" s="151">
        <v>0</v>
      </c>
      <c r="G108" s="151">
        <v>0</v>
      </c>
      <c r="H108" s="151">
        <v>0</v>
      </c>
      <c r="I108" s="151">
        <v>0</v>
      </c>
      <c r="J108" s="151">
        <v>0</v>
      </c>
      <c r="K108" s="151">
        <v>0</v>
      </c>
      <c r="L108" s="151">
        <v>0</v>
      </c>
      <c r="M108" s="151">
        <v>0</v>
      </c>
      <c r="N108" s="151">
        <v>0</v>
      </c>
      <c r="O108" s="151">
        <v>0</v>
      </c>
      <c r="P108" s="151">
        <v>0</v>
      </c>
      <c r="Q108" s="151">
        <v>0</v>
      </c>
    </row>
    <row r="109" spans="1:17" x14ac:dyDescent="0.25">
      <c r="A109" s="154" t="s">
        <v>33</v>
      </c>
      <c r="B109" s="83">
        <v>0</v>
      </c>
      <c r="C109" s="83">
        <v>0</v>
      </c>
      <c r="D109" s="83">
        <v>0</v>
      </c>
      <c r="E109" s="83">
        <v>0</v>
      </c>
      <c r="F109" s="83">
        <v>0</v>
      </c>
      <c r="G109" s="83">
        <v>0</v>
      </c>
      <c r="H109" s="83">
        <v>0</v>
      </c>
      <c r="I109" s="83">
        <v>0</v>
      </c>
      <c r="J109" s="83">
        <v>0</v>
      </c>
      <c r="K109" s="83">
        <v>0</v>
      </c>
      <c r="L109" s="83">
        <v>0</v>
      </c>
      <c r="M109" s="83">
        <v>0</v>
      </c>
      <c r="N109" s="83">
        <v>0</v>
      </c>
      <c r="O109" s="83">
        <v>0</v>
      </c>
      <c r="P109" s="83">
        <v>0</v>
      </c>
      <c r="Q109" s="83">
        <v>0</v>
      </c>
    </row>
    <row r="110" spans="1:17" x14ac:dyDescent="0.25">
      <c r="A110" s="154" t="s">
        <v>30</v>
      </c>
      <c r="B110" s="208">
        <v>0</v>
      </c>
      <c r="C110" s="208">
        <v>0</v>
      </c>
      <c r="D110" s="208">
        <v>0</v>
      </c>
      <c r="E110" s="208">
        <v>0</v>
      </c>
      <c r="F110" s="208">
        <v>0</v>
      </c>
      <c r="G110" s="208">
        <v>0</v>
      </c>
      <c r="H110" s="208">
        <v>0</v>
      </c>
      <c r="I110" s="208">
        <v>0</v>
      </c>
      <c r="J110" s="208">
        <v>0</v>
      </c>
      <c r="K110" s="208">
        <v>0</v>
      </c>
      <c r="L110" s="208">
        <v>0</v>
      </c>
      <c r="M110" s="208">
        <v>0</v>
      </c>
      <c r="N110" s="208">
        <v>0</v>
      </c>
      <c r="O110" s="208">
        <v>0</v>
      </c>
      <c r="P110" s="208">
        <v>0</v>
      </c>
      <c r="Q110" s="208">
        <v>0</v>
      </c>
    </row>
    <row r="111" spans="1:17" x14ac:dyDescent="0.25">
      <c r="A111" s="154" t="s">
        <v>125</v>
      </c>
      <c r="B111" s="208">
        <v>0</v>
      </c>
      <c r="C111" s="208">
        <v>0</v>
      </c>
      <c r="D111" s="208">
        <v>0</v>
      </c>
      <c r="E111" s="208">
        <v>0</v>
      </c>
      <c r="F111" s="208">
        <v>0</v>
      </c>
      <c r="G111" s="208">
        <v>0</v>
      </c>
      <c r="H111" s="208">
        <v>0</v>
      </c>
      <c r="I111" s="208">
        <v>0</v>
      </c>
      <c r="J111" s="208">
        <v>0</v>
      </c>
      <c r="K111" s="208">
        <v>0</v>
      </c>
      <c r="L111" s="208">
        <v>0</v>
      </c>
      <c r="M111" s="208">
        <v>0</v>
      </c>
      <c r="N111" s="208">
        <v>0</v>
      </c>
      <c r="O111" s="208">
        <v>0</v>
      </c>
      <c r="P111" s="208">
        <v>0</v>
      </c>
      <c r="Q111" s="208">
        <v>0</v>
      </c>
    </row>
    <row r="112" spans="1:17" x14ac:dyDescent="0.25">
      <c r="A112" s="154" t="s">
        <v>29</v>
      </c>
      <c r="B112" s="208">
        <v>0</v>
      </c>
      <c r="C112" s="208">
        <v>0</v>
      </c>
      <c r="D112" s="208">
        <v>0</v>
      </c>
      <c r="E112" s="208">
        <v>0</v>
      </c>
      <c r="F112" s="208">
        <v>0</v>
      </c>
      <c r="G112" s="208">
        <v>0</v>
      </c>
      <c r="H112" s="208">
        <v>0</v>
      </c>
      <c r="I112" s="208">
        <v>0</v>
      </c>
      <c r="J112" s="208">
        <v>0</v>
      </c>
      <c r="K112" s="208">
        <v>0</v>
      </c>
      <c r="L112" s="208">
        <v>0</v>
      </c>
      <c r="M112" s="208">
        <v>0</v>
      </c>
      <c r="N112" s="208">
        <v>0</v>
      </c>
      <c r="O112" s="208">
        <v>0</v>
      </c>
      <c r="P112" s="208">
        <v>0</v>
      </c>
      <c r="Q112" s="208">
        <v>0</v>
      </c>
    </row>
    <row r="113" spans="1:17" x14ac:dyDescent="0.25">
      <c r="A113" s="154" t="s">
        <v>26</v>
      </c>
      <c r="B113" s="208">
        <v>0</v>
      </c>
      <c r="C113" s="208">
        <v>0</v>
      </c>
      <c r="D113" s="208">
        <v>0</v>
      </c>
      <c r="E113" s="208">
        <v>0</v>
      </c>
      <c r="F113" s="208">
        <v>0</v>
      </c>
      <c r="G113" s="208">
        <v>0</v>
      </c>
      <c r="H113" s="208">
        <v>0</v>
      </c>
      <c r="I113" s="208">
        <v>0</v>
      </c>
      <c r="J113" s="208">
        <v>0</v>
      </c>
      <c r="K113" s="208">
        <v>0</v>
      </c>
      <c r="L113" s="208">
        <v>0</v>
      </c>
      <c r="M113" s="208">
        <v>0</v>
      </c>
      <c r="N113" s="208">
        <v>0</v>
      </c>
      <c r="O113" s="208">
        <v>0</v>
      </c>
      <c r="P113" s="208">
        <v>0</v>
      </c>
      <c r="Q113" s="208">
        <v>0</v>
      </c>
    </row>
    <row r="114" spans="1:17" x14ac:dyDescent="0.25">
      <c r="A114" s="152" t="s">
        <v>217</v>
      </c>
      <c r="B114" s="151">
        <v>0</v>
      </c>
      <c r="C114" s="151">
        <v>0</v>
      </c>
      <c r="D114" s="151">
        <v>0</v>
      </c>
      <c r="E114" s="151">
        <v>0</v>
      </c>
      <c r="F114" s="151">
        <v>0</v>
      </c>
      <c r="G114" s="151">
        <v>0</v>
      </c>
      <c r="H114" s="151">
        <v>0</v>
      </c>
      <c r="I114" s="151">
        <v>0</v>
      </c>
      <c r="J114" s="151">
        <v>0</v>
      </c>
      <c r="K114" s="151">
        <v>0</v>
      </c>
      <c r="L114" s="151">
        <v>0</v>
      </c>
      <c r="M114" s="151">
        <v>0</v>
      </c>
      <c r="N114" s="151">
        <v>0</v>
      </c>
      <c r="O114" s="151">
        <v>0</v>
      </c>
      <c r="P114" s="151">
        <v>0</v>
      </c>
      <c r="Q114" s="151">
        <v>0</v>
      </c>
    </row>
    <row r="115" spans="1:17" x14ac:dyDescent="0.25">
      <c r="A115" s="156" t="s">
        <v>205</v>
      </c>
      <c r="B115" s="204">
        <v>0</v>
      </c>
      <c r="C115" s="204">
        <v>0</v>
      </c>
      <c r="D115" s="204">
        <v>0</v>
      </c>
      <c r="E115" s="204">
        <v>0</v>
      </c>
      <c r="F115" s="204">
        <v>0</v>
      </c>
      <c r="G115" s="204">
        <v>0</v>
      </c>
      <c r="H115" s="204">
        <v>0</v>
      </c>
      <c r="I115" s="204">
        <v>0</v>
      </c>
      <c r="J115" s="204">
        <v>0</v>
      </c>
      <c r="K115" s="204">
        <v>0</v>
      </c>
      <c r="L115" s="204">
        <v>0</v>
      </c>
      <c r="M115" s="204">
        <v>0</v>
      </c>
      <c r="N115" s="204">
        <v>0</v>
      </c>
      <c r="O115" s="204">
        <v>0</v>
      </c>
      <c r="P115" s="204">
        <v>0</v>
      </c>
      <c r="Q115" s="204">
        <v>0</v>
      </c>
    </row>
    <row r="116" spans="1:17" x14ac:dyDescent="0.25">
      <c r="A116" s="156" t="s">
        <v>204</v>
      </c>
      <c r="B116" s="204">
        <v>0</v>
      </c>
      <c r="C116" s="204">
        <v>0</v>
      </c>
      <c r="D116" s="204">
        <v>0</v>
      </c>
      <c r="E116" s="204">
        <v>0</v>
      </c>
      <c r="F116" s="204">
        <v>0</v>
      </c>
      <c r="G116" s="204">
        <v>0</v>
      </c>
      <c r="H116" s="204">
        <v>0</v>
      </c>
      <c r="I116" s="204">
        <v>0</v>
      </c>
      <c r="J116" s="204">
        <v>0</v>
      </c>
      <c r="K116" s="204">
        <v>0</v>
      </c>
      <c r="L116" s="204">
        <v>0</v>
      </c>
      <c r="M116" s="204">
        <v>0</v>
      </c>
      <c r="N116" s="204">
        <v>0</v>
      </c>
      <c r="O116" s="204">
        <v>0</v>
      </c>
      <c r="P116" s="204">
        <v>0</v>
      </c>
      <c r="Q116" s="204">
        <v>0</v>
      </c>
    </row>
    <row r="117" spans="1:17" x14ac:dyDescent="0.25">
      <c r="A117" s="152" t="s">
        <v>216</v>
      </c>
      <c r="B117" s="151">
        <v>0</v>
      </c>
      <c r="C117" s="151">
        <v>0</v>
      </c>
      <c r="D117" s="151">
        <v>0</v>
      </c>
      <c r="E117" s="151">
        <v>0</v>
      </c>
      <c r="F117" s="151">
        <v>0</v>
      </c>
      <c r="G117" s="151">
        <v>0</v>
      </c>
      <c r="H117" s="151">
        <v>0</v>
      </c>
      <c r="I117" s="151">
        <v>0</v>
      </c>
      <c r="J117" s="151">
        <v>0</v>
      </c>
      <c r="K117" s="151">
        <v>0</v>
      </c>
      <c r="L117" s="151">
        <v>0</v>
      </c>
      <c r="M117" s="151">
        <v>0</v>
      </c>
      <c r="N117" s="151">
        <v>0</v>
      </c>
      <c r="O117" s="151">
        <v>0</v>
      </c>
      <c r="P117" s="151">
        <v>0</v>
      </c>
      <c r="Q117" s="151">
        <v>0</v>
      </c>
    </row>
    <row r="118" spans="1:17" x14ac:dyDescent="0.25">
      <c r="A118" s="154" t="s">
        <v>33</v>
      </c>
      <c r="B118" s="83">
        <v>0</v>
      </c>
      <c r="C118" s="83">
        <v>0</v>
      </c>
      <c r="D118" s="83">
        <v>0</v>
      </c>
      <c r="E118" s="83">
        <v>0</v>
      </c>
      <c r="F118" s="83">
        <v>0</v>
      </c>
      <c r="G118" s="83">
        <v>0</v>
      </c>
      <c r="H118" s="83">
        <v>0</v>
      </c>
      <c r="I118" s="83">
        <v>0</v>
      </c>
      <c r="J118" s="83">
        <v>0</v>
      </c>
      <c r="K118" s="83">
        <v>0</v>
      </c>
      <c r="L118" s="83">
        <v>0</v>
      </c>
      <c r="M118" s="83">
        <v>0</v>
      </c>
      <c r="N118" s="83">
        <v>0</v>
      </c>
      <c r="O118" s="83">
        <v>0</v>
      </c>
      <c r="P118" s="83">
        <v>0</v>
      </c>
      <c r="Q118" s="83">
        <v>0</v>
      </c>
    </row>
    <row r="119" spans="1:17" x14ac:dyDescent="0.25">
      <c r="A119" s="154" t="s">
        <v>30</v>
      </c>
      <c r="B119" s="208">
        <v>0</v>
      </c>
      <c r="C119" s="208">
        <v>0</v>
      </c>
      <c r="D119" s="208">
        <v>0</v>
      </c>
      <c r="E119" s="208">
        <v>0</v>
      </c>
      <c r="F119" s="208">
        <v>0</v>
      </c>
      <c r="G119" s="208">
        <v>0</v>
      </c>
      <c r="H119" s="208">
        <v>0</v>
      </c>
      <c r="I119" s="208">
        <v>0</v>
      </c>
      <c r="J119" s="208">
        <v>0</v>
      </c>
      <c r="K119" s="208">
        <v>0</v>
      </c>
      <c r="L119" s="208">
        <v>0</v>
      </c>
      <c r="M119" s="208">
        <v>0</v>
      </c>
      <c r="N119" s="208">
        <v>0</v>
      </c>
      <c r="O119" s="208">
        <v>0</v>
      </c>
      <c r="P119" s="208">
        <v>0</v>
      </c>
      <c r="Q119" s="208">
        <v>0</v>
      </c>
    </row>
    <row r="120" spans="1:17" x14ac:dyDescent="0.25">
      <c r="A120" s="154" t="s">
        <v>125</v>
      </c>
      <c r="B120" s="208">
        <v>0</v>
      </c>
      <c r="C120" s="208">
        <v>0</v>
      </c>
      <c r="D120" s="208">
        <v>0</v>
      </c>
      <c r="E120" s="208">
        <v>0</v>
      </c>
      <c r="F120" s="208">
        <v>0</v>
      </c>
      <c r="G120" s="208">
        <v>0</v>
      </c>
      <c r="H120" s="208">
        <v>0</v>
      </c>
      <c r="I120" s="208">
        <v>0</v>
      </c>
      <c r="J120" s="208">
        <v>0</v>
      </c>
      <c r="K120" s="208">
        <v>0</v>
      </c>
      <c r="L120" s="208">
        <v>0</v>
      </c>
      <c r="M120" s="208">
        <v>0</v>
      </c>
      <c r="N120" s="208">
        <v>0</v>
      </c>
      <c r="O120" s="208">
        <v>0</v>
      </c>
      <c r="P120" s="208">
        <v>0</v>
      </c>
      <c r="Q120" s="208">
        <v>0</v>
      </c>
    </row>
    <row r="121" spans="1:17" x14ac:dyDescent="0.25">
      <c r="A121" s="154" t="s">
        <v>29</v>
      </c>
      <c r="B121" s="208">
        <v>0</v>
      </c>
      <c r="C121" s="208">
        <v>0</v>
      </c>
      <c r="D121" s="208">
        <v>0</v>
      </c>
      <c r="E121" s="208">
        <v>0</v>
      </c>
      <c r="F121" s="208">
        <v>0</v>
      </c>
      <c r="G121" s="208">
        <v>0</v>
      </c>
      <c r="H121" s="208">
        <v>0</v>
      </c>
      <c r="I121" s="208">
        <v>0</v>
      </c>
      <c r="J121" s="208">
        <v>0</v>
      </c>
      <c r="K121" s="208">
        <v>0</v>
      </c>
      <c r="L121" s="208">
        <v>0</v>
      </c>
      <c r="M121" s="208">
        <v>0</v>
      </c>
      <c r="N121" s="208">
        <v>0</v>
      </c>
      <c r="O121" s="208">
        <v>0</v>
      </c>
      <c r="P121" s="208">
        <v>0</v>
      </c>
      <c r="Q121" s="208">
        <v>0</v>
      </c>
    </row>
    <row r="122" spans="1:17" x14ac:dyDescent="0.25">
      <c r="A122" s="154" t="s">
        <v>26</v>
      </c>
      <c r="B122" s="208">
        <v>0</v>
      </c>
      <c r="C122" s="208">
        <v>0</v>
      </c>
      <c r="D122" s="208">
        <v>0</v>
      </c>
      <c r="E122" s="208">
        <v>0</v>
      </c>
      <c r="F122" s="208">
        <v>0</v>
      </c>
      <c r="G122" s="208">
        <v>0</v>
      </c>
      <c r="H122" s="208">
        <v>0</v>
      </c>
      <c r="I122" s="208">
        <v>0</v>
      </c>
      <c r="J122" s="208">
        <v>0</v>
      </c>
      <c r="K122" s="208">
        <v>0</v>
      </c>
      <c r="L122" s="208">
        <v>0</v>
      </c>
      <c r="M122" s="208">
        <v>0</v>
      </c>
      <c r="N122" s="208">
        <v>0</v>
      </c>
      <c r="O122" s="208">
        <v>0</v>
      </c>
      <c r="P122" s="208">
        <v>0</v>
      </c>
      <c r="Q122" s="208">
        <v>0</v>
      </c>
    </row>
    <row r="123" spans="1:17" x14ac:dyDescent="0.25">
      <c r="A123" s="152" t="s">
        <v>215</v>
      </c>
      <c r="B123" s="261">
        <v>0</v>
      </c>
      <c r="C123" s="261">
        <v>0</v>
      </c>
      <c r="D123" s="261">
        <v>0</v>
      </c>
      <c r="E123" s="261">
        <v>0</v>
      </c>
      <c r="F123" s="261">
        <v>0</v>
      </c>
      <c r="G123" s="261">
        <v>0</v>
      </c>
      <c r="H123" s="261">
        <v>0</v>
      </c>
      <c r="I123" s="261">
        <v>0</v>
      </c>
      <c r="J123" s="261">
        <v>0</v>
      </c>
      <c r="K123" s="261">
        <v>0</v>
      </c>
      <c r="L123" s="261">
        <v>0</v>
      </c>
      <c r="M123" s="261">
        <v>0</v>
      </c>
      <c r="N123" s="261">
        <v>0</v>
      </c>
      <c r="O123" s="261">
        <v>0</v>
      </c>
      <c r="P123" s="261">
        <v>0</v>
      </c>
      <c r="Q123" s="261">
        <v>0</v>
      </c>
    </row>
    <row r="124" spans="1:17" x14ac:dyDescent="0.25">
      <c r="A124" s="243" t="s">
        <v>203</v>
      </c>
      <c r="B124" s="242">
        <v>0</v>
      </c>
      <c r="C124" s="242">
        <v>0</v>
      </c>
      <c r="D124" s="242">
        <v>0</v>
      </c>
      <c r="E124" s="242">
        <v>0</v>
      </c>
      <c r="F124" s="242">
        <v>0</v>
      </c>
      <c r="G124" s="242">
        <v>0</v>
      </c>
      <c r="H124" s="242">
        <v>0</v>
      </c>
      <c r="I124" s="242">
        <v>0</v>
      </c>
      <c r="J124" s="242">
        <v>0</v>
      </c>
      <c r="K124" s="242">
        <v>0</v>
      </c>
      <c r="L124" s="242">
        <v>0</v>
      </c>
      <c r="M124" s="242">
        <v>0</v>
      </c>
      <c r="N124" s="242">
        <v>0</v>
      </c>
      <c r="O124" s="242">
        <v>0</v>
      </c>
      <c r="P124" s="242">
        <v>0</v>
      </c>
      <c r="Q124" s="242">
        <v>0</v>
      </c>
    </row>
    <row r="125" spans="1:17" hidden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</row>
    <row r="126" spans="1:17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 ht="12.75" x14ac:dyDescent="0.25">
      <c r="A127" s="80" t="s">
        <v>124</v>
      </c>
      <c r="B127" s="233"/>
      <c r="C127" s="233"/>
      <c r="D127" s="233"/>
      <c r="E127" s="233"/>
      <c r="F127" s="233"/>
      <c r="G127" s="233"/>
      <c r="H127" s="233"/>
      <c r="I127" s="233"/>
      <c r="J127" s="233"/>
      <c r="K127" s="233"/>
      <c r="L127" s="233"/>
      <c r="M127" s="233"/>
      <c r="N127" s="233"/>
      <c r="O127" s="233"/>
      <c r="P127" s="233"/>
      <c r="Q127" s="233"/>
    </row>
    <row r="128" spans="1:17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 x14ac:dyDescent="0.25">
      <c r="A129" s="78" t="s">
        <v>38</v>
      </c>
      <c r="B129" s="77">
        <f t="shared" ref="B129:Q129" si="0">SUM(B130:B135,B137:B140)</f>
        <v>1.0000000000000002</v>
      </c>
      <c r="C129" s="77">
        <f t="shared" si="0"/>
        <v>0.99999999999999989</v>
      </c>
      <c r="D129" s="77">
        <f t="shared" si="0"/>
        <v>0.99999999999999989</v>
      </c>
      <c r="E129" s="77">
        <f t="shared" si="0"/>
        <v>0.99999999999999989</v>
      </c>
      <c r="F129" s="77">
        <f t="shared" si="0"/>
        <v>1.0000000000000002</v>
      </c>
      <c r="G129" s="77">
        <f t="shared" si="0"/>
        <v>0.99999999999999989</v>
      </c>
      <c r="H129" s="77">
        <f t="shared" si="0"/>
        <v>0.99999999999999989</v>
      </c>
      <c r="I129" s="77">
        <f t="shared" si="0"/>
        <v>0.99999999999999989</v>
      </c>
      <c r="J129" s="77">
        <f t="shared" si="0"/>
        <v>0.99999999999999989</v>
      </c>
      <c r="K129" s="77">
        <f t="shared" si="0"/>
        <v>1.0000000000000002</v>
      </c>
      <c r="L129" s="77">
        <f t="shared" si="0"/>
        <v>0.99999999999999989</v>
      </c>
      <c r="M129" s="77">
        <f t="shared" si="0"/>
        <v>1.0000000000000002</v>
      </c>
      <c r="N129" s="77">
        <f t="shared" si="0"/>
        <v>1.0000000000000002</v>
      </c>
      <c r="O129" s="77">
        <f t="shared" si="0"/>
        <v>0.99999999999999989</v>
      </c>
      <c r="P129" s="77">
        <f t="shared" si="0"/>
        <v>1.0000000000000002</v>
      </c>
      <c r="Q129" s="77">
        <f t="shared" si="0"/>
        <v>0.99999999999999989</v>
      </c>
    </row>
    <row r="130" spans="1:17" x14ac:dyDescent="0.25">
      <c r="A130" s="132" t="s">
        <v>83</v>
      </c>
      <c r="B130" s="240">
        <f t="shared" ref="B130:Q130" si="1">IF(B$6=0,0,B$6/B$5)</f>
        <v>4.0913151531136753E-3</v>
      </c>
      <c r="C130" s="240">
        <f t="shared" si="1"/>
        <v>4.0913151531136744E-3</v>
      </c>
      <c r="D130" s="240">
        <f t="shared" si="1"/>
        <v>4.0913151531136753E-3</v>
      </c>
      <c r="E130" s="240">
        <f t="shared" si="1"/>
        <v>4.0913151531136744E-3</v>
      </c>
      <c r="F130" s="240">
        <f t="shared" si="1"/>
        <v>4.0913151531136753E-3</v>
      </c>
      <c r="G130" s="240">
        <f t="shared" si="1"/>
        <v>4.0913151531136744E-3</v>
      </c>
      <c r="H130" s="240">
        <f t="shared" si="1"/>
        <v>4.0913151531136744E-3</v>
      </c>
      <c r="I130" s="240">
        <f t="shared" si="1"/>
        <v>4.0913151531136744E-3</v>
      </c>
      <c r="J130" s="240">
        <f t="shared" si="1"/>
        <v>4.0913151531136744E-3</v>
      </c>
      <c r="K130" s="240">
        <f t="shared" si="1"/>
        <v>4.0913151531136753E-3</v>
      </c>
      <c r="L130" s="240">
        <f t="shared" si="1"/>
        <v>4.0913151531136744E-3</v>
      </c>
      <c r="M130" s="240">
        <f t="shared" si="1"/>
        <v>4.0913151531136753E-3</v>
      </c>
      <c r="N130" s="240">
        <f t="shared" si="1"/>
        <v>4.0913151531136753E-3</v>
      </c>
      <c r="O130" s="240">
        <f t="shared" si="1"/>
        <v>4.0913151531136744E-3</v>
      </c>
      <c r="P130" s="240">
        <f t="shared" si="1"/>
        <v>4.0913151531136753E-3</v>
      </c>
      <c r="Q130" s="240">
        <f t="shared" si="1"/>
        <v>4.0913151531136744E-3</v>
      </c>
    </row>
    <row r="131" spans="1:17" x14ac:dyDescent="0.25">
      <c r="A131" s="76" t="s">
        <v>82</v>
      </c>
      <c r="B131" s="239">
        <f t="shared" ref="B131:Q131" si="2">IF(B$7=0,0,B$7/B$5)</f>
        <v>1.6365260612454702E-3</v>
      </c>
      <c r="C131" s="239">
        <f t="shared" si="2"/>
        <v>1.63652606124547E-3</v>
      </c>
      <c r="D131" s="239">
        <f t="shared" si="2"/>
        <v>1.63652606124547E-3</v>
      </c>
      <c r="E131" s="239">
        <f t="shared" si="2"/>
        <v>1.6365260612454698E-3</v>
      </c>
      <c r="F131" s="239">
        <f t="shared" si="2"/>
        <v>1.6365260612454702E-3</v>
      </c>
      <c r="G131" s="239">
        <f t="shared" si="2"/>
        <v>1.6365260612454698E-3</v>
      </c>
      <c r="H131" s="239">
        <f t="shared" si="2"/>
        <v>1.63652606124547E-3</v>
      </c>
      <c r="I131" s="239">
        <f t="shared" si="2"/>
        <v>1.6365260612454698E-3</v>
      </c>
      <c r="J131" s="239">
        <f t="shared" si="2"/>
        <v>1.63652606124547E-3</v>
      </c>
      <c r="K131" s="239">
        <f t="shared" si="2"/>
        <v>1.6365260612454702E-3</v>
      </c>
      <c r="L131" s="239">
        <f t="shared" si="2"/>
        <v>1.6365260612454698E-3</v>
      </c>
      <c r="M131" s="239">
        <f t="shared" si="2"/>
        <v>1.6365260612454702E-3</v>
      </c>
      <c r="N131" s="239">
        <f t="shared" si="2"/>
        <v>1.6365260612454704E-3</v>
      </c>
      <c r="O131" s="239">
        <f t="shared" si="2"/>
        <v>1.63652606124547E-3</v>
      </c>
      <c r="P131" s="239">
        <f t="shared" si="2"/>
        <v>1.6365260612454702E-3</v>
      </c>
      <c r="Q131" s="239">
        <f t="shared" si="2"/>
        <v>1.63652606124547E-3</v>
      </c>
    </row>
    <row r="132" spans="1:17" x14ac:dyDescent="0.25">
      <c r="A132" s="76" t="s">
        <v>81</v>
      </c>
      <c r="B132" s="239">
        <f t="shared" ref="B132:Q132" si="3">IF(B$8=0,0,B$8/B$5)</f>
        <v>6.9552357602932482E-3</v>
      </c>
      <c r="C132" s="239">
        <f t="shared" si="3"/>
        <v>6.9552357602932473E-3</v>
      </c>
      <c r="D132" s="239">
        <f t="shared" si="3"/>
        <v>6.9552357602932473E-3</v>
      </c>
      <c r="E132" s="239">
        <f t="shared" si="3"/>
        <v>6.9552357602932482E-3</v>
      </c>
      <c r="F132" s="239">
        <f t="shared" si="3"/>
        <v>6.9552357602932482E-3</v>
      </c>
      <c r="G132" s="239">
        <f t="shared" si="3"/>
        <v>6.9552357602932473E-3</v>
      </c>
      <c r="H132" s="239">
        <f t="shared" si="3"/>
        <v>6.9552357602932482E-3</v>
      </c>
      <c r="I132" s="239">
        <f t="shared" si="3"/>
        <v>6.9552357602932482E-3</v>
      </c>
      <c r="J132" s="239">
        <f t="shared" si="3"/>
        <v>6.9552357602932482E-3</v>
      </c>
      <c r="K132" s="239">
        <f t="shared" si="3"/>
        <v>6.9552357602932491E-3</v>
      </c>
      <c r="L132" s="239">
        <f t="shared" si="3"/>
        <v>6.9552357602932482E-3</v>
      </c>
      <c r="M132" s="239">
        <f t="shared" si="3"/>
        <v>6.9552357602932491E-3</v>
      </c>
      <c r="N132" s="239">
        <f t="shared" si="3"/>
        <v>6.9552357602932491E-3</v>
      </c>
      <c r="O132" s="239">
        <f t="shared" si="3"/>
        <v>6.9552357602932473E-3</v>
      </c>
      <c r="P132" s="239">
        <f t="shared" si="3"/>
        <v>6.9552357602932491E-3</v>
      </c>
      <c r="Q132" s="239">
        <f t="shared" si="3"/>
        <v>6.9552357602932482E-3</v>
      </c>
    </row>
    <row r="133" spans="1:17" x14ac:dyDescent="0.25">
      <c r="A133" s="76" t="s">
        <v>80</v>
      </c>
      <c r="B133" s="239">
        <f t="shared" ref="B133:Q133" si="4">IF(B$9=0,0,B$9/B$5)</f>
        <v>8.182630306227351E-4</v>
      </c>
      <c r="C133" s="239">
        <f t="shared" si="4"/>
        <v>8.1826303062273499E-4</v>
      </c>
      <c r="D133" s="239">
        <f t="shared" si="4"/>
        <v>8.1826303062273499E-4</v>
      </c>
      <c r="E133" s="239">
        <f t="shared" si="4"/>
        <v>8.1826303062273488E-4</v>
      </c>
      <c r="F133" s="239">
        <f t="shared" si="4"/>
        <v>8.182630306227351E-4</v>
      </c>
      <c r="G133" s="239">
        <f t="shared" si="4"/>
        <v>8.1826303062273488E-4</v>
      </c>
      <c r="H133" s="239">
        <f t="shared" si="4"/>
        <v>8.1826303062273499E-4</v>
      </c>
      <c r="I133" s="239">
        <f t="shared" si="4"/>
        <v>8.1826303062273488E-4</v>
      </c>
      <c r="J133" s="239">
        <f t="shared" si="4"/>
        <v>8.1826303062273499E-4</v>
      </c>
      <c r="K133" s="239">
        <f t="shared" si="4"/>
        <v>8.182630306227351E-4</v>
      </c>
      <c r="L133" s="239">
        <f t="shared" si="4"/>
        <v>8.1826303062273488E-4</v>
      </c>
      <c r="M133" s="239">
        <f t="shared" si="4"/>
        <v>8.182630306227351E-4</v>
      </c>
      <c r="N133" s="239">
        <f t="shared" si="4"/>
        <v>8.1826303062273521E-4</v>
      </c>
      <c r="O133" s="239">
        <f t="shared" si="4"/>
        <v>8.1826303062273499E-4</v>
      </c>
      <c r="P133" s="239">
        <f t="shared" si="4"/>
        <v>8.182630306227351E-4</v>
      </c>
      <c r="Q133" s="239">
        <f t="shared" si="4"/>
        <v>8.1826303062273499E-4</v>
      </c>
    </row>
    <row r="134" spans="1:17" x14ac:dyDescent="0.25">
      <c r="A134" s="129" t="s">
        <v>79</v>
      </c>
      <c r="B134" s="238">
        <f t="shared" ref="B134:Q134" si="5">IF(B$10=0,0,B$10/B$5)</f>
        <v>2.4547890918682055E-3</v>
      </c>
      <c r="C134" s="238">
        <f t="shared" si="5"/>
        <v>2.4547890918682046E-3</v>
      </c>
      <c r="D134" s="238">
        <f t="shared" si="5"/>
        <v>2.4547890918682051E-3</v>
      </c>
      <c r="E134" s="238">
        <f t="shared" si="5"/>
        <v>2.4547890918682046E-3</v>
      </c>
      <c r="F134" s="238">
        <f t="shared" si="5"/>
        <v>2.4547890918682055E-3</v>
      </c>
      <c r="G134" s="238">
        <f t="shared" si="5"/>
        <v>2.4547890918682046E-3</v>
      </c>
      <c r="H134" s="238">
        <f t="shared" si="5"/>
        <v>2.4547890918682042E-3</v>
      </c>
      <c r="I134" s="238">
        <f t="shared" si="5"/>
        <v>2.4547890918682046E-3</v>
      </c>
      <c r="J134" s="238">
        <f t="shared" si="5"/>
        <v>2.4547890918682046E-3</v>
      </c>
      <c r="K134" s="238">
        <f t="shared" si="5"/>
        <v>2.4547890918682051E-3</v>
      </c>
      <c r="L134" s="238">
        <f t="shared" si="5"/>
        <v>2.4547890918682042E-3</v>
      </c>
      <c r="M134" s="238">
        <f t="shared" si="5"/>
        <v>2.4547890918682046E-3</v>
      </c>
      <c r="N134" s="238">
        <f t="shared" si="5"/>
        <v>2.4547890918682055E-3</v>
      </c>
      <c r="O134" s="238">
        <f t="shared" si="5"/>
        <v>2.4547890918682046E-3</v>
      </c>
      <c r="P134" s="238">
        <f t="shared" si="5"/>
        <v>2.4547890918682051E-3</v>
      </c>
      <c r="Q134" s="238">
        <f t="shared" si="5"/>
        <v>2.4547890918682046E-3</v>
      </c>
    </row>
    <row r="135" spans="1:17" x14ac:dyDescent="0.25">
      <c r="A135" s="127" t="s">
        <v>214</v>
      </c>
      <c r="B135" s="236">
        <f t="shared" ref="B135:Q135" si="6">IF(B$15=0,0,B$15/B$5)</f>
        <v>3.1112044873012296E-2</v>
      </c>
      <c r="C135" s="236">
        <f t="shared" si="6"/>
        <v>3.1112044873012293E-2</v>
      </c>
      <c r="D135" s="236">
        <f t="shared" si="6"/>
        <v>3.1112044873012293E-2</v>
      </c>
      <c r="E135" s="236">
        <f t="shared" si="6"/>
        <v>3.1112044873012289E-2</v>
      </c>
      <c r="F135" s="236">
        <f t="shared" si="6"/>
        <v>3.1112044873012296E-2</v>
      </c>
      <c r="G135" s="236">
        <f t="shared" si="6"/>
        <v>3.1112044873012293E-2</v>
      </c>
      <c r="H135" s="236">
        <f t="shared" si="6"/>
        <v>3.1112044873012293E-2</v>
      </c>
      <c r="I135" s="236">
        <f t="shared" si="6"/>
        <v>3.3747196989305818E-2</v>
      </c>
      <c r="J135" s="236">
        <f t="shared" si="6"/>
        <v>3.373200330755613E-2</v>
      </c>
      <c r="K135" s="236">
        <f t="shared" si="6"/>
        <v>3.11120448730123E-2</v>
      </c>
      <c r="L135" s="236">
        <f t="shared" si="6"/>
        <v>3.1112044873012289E-2</v>
      </c>
      <c r="M135" s="236">
        <f t="shared" si="6"/>
        <v>6.1382420028899397E-2</v>
      </c>
      <c r="N135" s="236">
        <f t="shared" si="6"/>
        <v>5.2836946352125484E-2</v>
      </c>
      <c r="O135" s="236">
        <f t="shared" si="6"/>
        <v>3.1112044873012289E-2</v>
      </c>
      <c r="P135" s="236">
        <f t="shared" si="6"/>
        <v>3.1112044873012296E-2</v>
      </c>
      <c r="Q135" s="236">
        <f t="shared" si="6"/>
        <v>3.1112044873012289E-2</v>
      </c>
    </row>
    <row r="136" spans="1:17" x14ac:dyDescent="0.25">
      <c r="A136" s="127" t="s">
        <v>213</v>
      </c>
      <c r="B136" s="237">
        <f t="shared" ref="B136:Q136" si="7">IF(B$16=0,0,B$16/B$5)</f>
        <v>0.35176682993518749</v>
      </c>
      <c r="C136" s="237">
        <f t="shared" si="7"/>
        <v>0.35176682993518743</v>
      </c>
      <c r="D136" s="237">
        <f t="shared" si="7"/>
        <v>0.35176682993518749</v>
      </c>
      <c r="E136" s="237">
        <f t="shared" si="7"/>
        <v>0.35176682993518749</v>
      </c>
      <c r="F136" s="237">
        <f t="shared" si="7"/>
        <v>0.35176682993518749</v>
      </c>
      <c r="G136" s="237">
        <f t="shared" si="7"/>
        <v>0.35176682993518749</v>
      </c>
      <c r="H136" s="237">
        <f t="shared" si="7"/>
        <v>0.35176682993518749</v>
      </c>
      <c r="I136" s="237">
        <f t="shared" si="7"/>
        <v>0.35176682993518743</v>
      </c>
      <c r="J136" s="237">
        <f t="shared" si="7"/>
        <v>0.35176682993518749</v>
      </c>
      <c r="K136" s="237">
        <f t="shared" si="7"/>
        <v>0.35176682993518754</v>
      </c>
      <c r="L136" s="237">
        <f t="shared" si="7"/>
        <v>0.35176682993518749</v>
      </c>
      <c r="M136" s="237">
        <f t="shared" si="7"/>
        <v>0.35176682993518754</v>
      </c>
      <c r="N136" s="237">
        <f t="shared" si="7"/>
        <v>0.35176682993518749</v>
      </c>
      <c r="O136" s="237">
        <f t="shared" si="7"/>
        <v>0.35176682993518749</v>
      </c>
      <c r="P136" s="237">
        <f t="shared" si="7"/>
        <v>0.35176682993518754</v>
      </c>
      <c r="Q136" s="237">
        <f t="shared" si="7"/>
        <v>0.35176682993518749</v>
      </c>
    </row>
    <row r="137" spans="1:17" x14ac:dyDescent="0.25">
      <c r="A137" s="142" t="s">
        <v>227</v>
      </c>
      <c r="B137" s="235">
        <f t="shared" ref="B137:Q137" si="8">IF(B$17=0,0,B$17/B$5)</f>
        <v>0.32968731421885622</v>
      </c>
      <c r="C137" s="235">
        <f t="shared" si="8"/>
        <v>0.32968731421885616</v>
      </c>
      <c r="D137" s="235">
        <f t="shared" si="8"/>
        <v>0.32968731421885616</v>
      </c>
      <c r="E137" s="235">
        <f t="shared" si="8"/>
        <v>0.32968731421885616</v>
      </c>
      <c r="F137" s="235">
        <f t="shared" si="8"/>
        <v>0.32968731421885622</v>
      </c>
      <c r="G137" s="235">
        <f t="shared" si="8"/>
        <v>0.32968731421885616</v>
      </c>
      <c r="H137" s="235">
        <f t="shared" si="8"/>
        <v>0.32968731421885616</v>
      </c>
      <c r="I137" s="235">
        <f t="shared" si="8"/>
        <v>0.32968731421885616</v>
      </c>
      <c r="J137" s="235">
        <f t="shared" si="8"/>
        <v>0.32968731421885616</v>
      </c>
      <c r="K137" s="235">
        <f t="shared" si="8"/>
        <v>0.32968731421885622</v>
      </c>
      <c r="L137" s="235">
        <f t="shared" si="8"/>
        <v>0.32968731421885616</v>
      </c>
      <c r="M137" s="235">
        <f t="shared" si="8"/>
        <v>0.32968731421885622</v>
      </c>
      <c r="N137" s="235">
        <f t="shared" si="8"/>
        <v>0.32968731421885622</v>
      </c>
      <c r="O137" s="235">
        <f t="shared" si="8"/>
        <v>0.32968731421885616</v>
      </c>
      <c r="P137" s="235">
        <f t="shared" si="8"/>
        <v>0.32968731421885622</v>
      </c>
      <c r="Q137" s="235">
        <f t="shared" si="8"/>
        <v>0.32968731421885616</v>
      </c>
    </row>
    <row r="138" spans="1:17" x14ac:dyDescent="0.25">
      <c r="A138" s="142" t="s">
        <v>226</v>
      </c>
      <c r="B138" s="235">
        <f t="shared" ref="B138:Q138" si="9">IF(B$25=0,0,B$25/B$5)</f>
        <v>2.2079515716331311E-2</v>
      </c>
      <c r="C138" s="235">
        <f t="shared" si="9"/>
        <v>2.2079515716331304E-2</v>
      </c>
      <c r="D138" s="235">
        <f t="shared" si="9"/>
        <v>2.2079515716331304E-2</v>
      </c>
      <c r="E138" s="235">
        <f t="shared" si="9"/>
        <v>2.2079515716331301E-2</v>
      </c>
      <c r="F138" s="235">
        <f t="shared" si="9"/>
        <v>2.2079515716331308E-2</v>
      </c>
      <c r="G138" s="235">
        <f t="shared" si="9"/>
        <v>2.2079515716331304E-2</v>
      </c>
      <c r="H138" s="235">
        <f t="shared" si="9"/>
        <v>2.2079515716331304E-2</v>
      </c>
      <c r="I138" s="235">
        <f t="shared" si="9"/>
        <v>2.2079515716331301E-2</v>
      </c>
      <c r="J138" s="235">
        <f t="shared" si="9"/>
        <v>2.2079515716331304E-2</v>
      </c>
      <c r="K138" s="235">
        <f t="shared" si="9"/>
        <v>2.2079515716331308E-2</v>
      </c>
      <c r="L138" s="235">
        <f t="shared" si="9"/>
        <v>2.2079515716331304E-2</v>
      </c>
      <c r="M138" s="235">
        <f t="shared" si="9"/>
        <v>2.2079515716331308E-2</v>
      </c>
      <c r="N138" s="235">
        <f t="shared" si="9"/>
        <v>2.2079515716331308E-2</v>
      </c>
      <c r="O138" s="235">
        <f t="shared" si="9"/>
        <v>2.2079515716331304E-2</v>
      </c>
      <c r="P138" s="235">
        <f t="shared" si="9"/>
        <v>2.2079515716331308E-2</v>
      </c>
      <c r="Q138" s="235">
        <f t="shared" si="9"/>
        <v>2.2079515716331304E-2</v>
      </c>
    </row>
    <row r="139" spans="1:17" x14ac:dyDescent="0.25">
      <c r="A139" s="127" t="s">
        <v>212</v>
      </c>
      <c r="B139" s="237">
        <f t="shared" ref="B139:Q139" si="10">IF(B$36=0,0,B$36/B$5)</f>
        <v>0.5720601799231293</v>
      </c>
      <c r="C139" s="237">
        <f t="shared" si="10"/>
        <v>0.57206017992312919</v>
      </c>
      <c r="D139" s="237">
        <f t="shared" si="10"/>
        <v>0.57206017992312919</v>
      </c>
      <c r="E139" s="237">
        <f t="shared" si="10"/>
        <v>0.57206017992312919</v>
      </c>
      <c r="F139" s="237">
        <f t="shared" si="10"/>
        <v>0.5720601799231293</v>
      </c>
      <c r="G139" s="237">
        <f t="shared" si="10"/>
        <v>0.57206017992312919</v>
      </c>
      <c r="H139" s="237">
        <f t="shared" si="10"/>
        <v>0.57206017992312919</v>
      </c>
      <c r="I139" s="237">
        <f t="shared" si="10"/>
        <v>0.56942502780683568</v>
      </c>
      <c r="J139" s="237">
        <f t="shared" si="10"/>
        <v>0.56944022148858531</v>
      </c>
      <c r="K139" s="237">
        <f t="shared" si="10"/>
        <v>0.5720601799231293</v>
      </c>
      <c r="L139" s="237">
        <f t="shared" si="10"/>
        <v>0.57206017992312919</v>
      </c>
      <c r="M139" s="237">
        <f t="shared" si="10"/>
        <v>0.54178980476724214</v>
      </c>
      <c r="N139" s="237">
        <f t="shared" si="10"/>
        <v>0.55033527844401608</v>
      </c>
      <c r="O139" s="237">
        <f t="shared" si="10"/>
        <v>0.57206017992312919</v>
      </c>
      <c r="P139" s="237">
        <f t="shared" si="10"/>
        <v>0.5720601799231293</v>
      </c>
      <c r="Q139" s="237">
        <f t="shared" si="10"/>
        <v>0.57206017992312919</v>
      </c>
    </row>
    <row r="140" spans="1:17" x14ac:dyDescent="0.25">
      <c r="A140" s="72" t="s">
        <v>211</v>
      </c>
      <c r="B140" s="234">
        <f t="shared" ref="B140:Q140" si="11">IF(B$44=0,0,B$44/B$5)</f>
        <v>2.9104816171527634E-2</v>
      </c>
      <c r="C140" s="234">
        <f t="shared" si="11"/>
        <v>2.9104816171527628E-2</v>
      </c>
      <c r="D140" s="234">
        <f t="shared" si="11"/>
        <v>2.9104816171527631E-2</v>
      </c>
      <c r="E140" s="234">
        <f t="shared" si="11"/>
        <v>2.9104816171527628E-2</v>
      </c>
      <c r="F140" s="234">
        <f t="shared" si="11"/>
        <v>2.9104816171527634E-2</v>
      </c>
      <c r="G140" s="234">
        <f t="shared" si="11"/>
        <v>2.9104816171527628E-2</v>
      </c>
      <c r="H140" s="234">
        <f t="shared" si="11"/>
        <v>2.9104816171527628E-2</v>
      </c>
      <c r="I140" s="234">
        <f t="shared" si="11"/>
        <v>2.9104816171527631E-2</v>
      </c>
      <c r="J140" s="234">
        <f t="shared" si="11"/>
        <v>2.9104816171527631E-2</v>
      </c>
      <c r="K140" s="234">
        <f t="shared" si="11"/>
        <v>2.9104816171527631E-2</v>
      </c>
      <c r="L140" s="234">
        <f t="shared" si="11"/>
        <v>2.9104816171527628E-2</v>
      </c>
      <c r="M140" s="234">
        <f t="shared" si="11"/>
        <v>2.9104816171527634E-2</v>
      </c>
      <c r="N140" s="234">
        <f t="shared" si="11"/>
        <v>2.9104816171527634E-2</v>
      </c>
      <c r="O140" s="234">
        <f t="shared" si="11"/>
        <v>2.9104816171527631E-2</v>
      </c>
      <c r="P140" s="234">
        <f t="shared" si="11"/>
        <v>2.9104816171527634E-2</v>
      </c>
      <c r="Q140" s="234">
        <f t="shared" si="11"/>
        <v>2.9104816171527631E-2</v>
      </c>
    </row>
    <row r="141" spans="1:17" hidden="1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78" t="s">
        <v>37</v>
      </c>
      <c r="B143" s="77">
        <f t="shared" ref="B143:Q143" si="12">SUM(B144:B149,B151:B153,B155:B156,B158:B159)</f>
        <v>1.0000000000000002</v>
      </c>
      <c r="C143" s="77">
        <f t="shared" si="12"/>
        <v>1</v>
      </c>
      <c r="D143" s="77">
        <f t="shared" si="12"/>
        <v>1</v>
      </c>
      <c r="E143" s="77">
        <f t="shared" si="12"/>
        <v>1</v>
      </c>
      <c r="F143" s="77">
        <f t="shared" si="12"/>
        <v>1</v>
      </c>
      <c r="G143" s="77">
        <f t="shared" si="12"/>
        <v>1</v>
      </c>
      <c r="H143" s="77">
        <f t="shared" si="12"/>
        <v>1</v>
      </c>
      <c r="I143" s="77">
        <f t="shared" si="12"/>
        <v>1</v>
      </c>
      <c r="J143" s="77">
        <f t="shared" si="12"/>
        <v>1</v>
      </c>
      <c r="K143" s="77">
        <f t="shared" si="12"/>
        <v>1.0000000000000002</v>
      </c>
      <c r="L143" s="77">
        <f t="shared" si="12"/>
        <v>0.99999999999999978</v>
      </c>
      <c r="M143" s="77">
        <f t="shared" si="12"/>
        <v>1.0000000000000002</v>
      </c>
      <c r="N143" s="77">
        <f t="shared" si="12"/>
        <v>0.99999999999999989</v>
      </c>
      <c r="O143" s="77">
        <f t="shared" si="12"/>
        <v>0.99999999999999989</v>
      </c>
      <c r="P143" s="77">
        <f t="shared" si="12"/>
        <v>1</v>
      </c>
      <c r="Q143" s="77">
        <f t="shared" si="12"/>
        <v>0.99999999999999989</v>
      </c>
    </row>
    <row r="144" spans="1:17" x14ac:dyDescent="0.25">
      <c r="A144" s="132" t="s">
        <v>83</v>
      </c>
      <c r="B144" s="240">
        <f t="shared" ref="B144:Q144" si="13">IF(B$48=0,0,B$48/B$47)</f>
        <v>2.7375286402434476E-3</v>
      </c>
      <c r="C144" s="240">
        <f t="shared" si="13"/>
        <v>2.7375286402434485E-3</v>
      </c>
      <c r="D144" s="240">
        <f t="shared" si="13"/>
        <v>2.7375286402434472E-3</v>
      </c>
      <c r="E144" s="240">
        <f t="shared" si="13"/>
        <v>2.737528640243448E-3</v>
      </c>
      <c r="F144" s="240">
        <f t="shared" si="13"/>
        <v>2.737528640243448E-3</v>
      </c>
      <c r="G144" s="240">
        <f t="shared" si="13"/>
        <v>2.7375286402434472E-3</v>
      </c>
      <c r="H144" s="240">
        <f t="shared" si="13"/>
        <v>2.7375286402434467E-3</v>
      </c>
      <c r="I144" s="240">
        <f t="shared" si="13"/>
        <v>2.7375286402434476E-3</v>
      </c>
      <c r="J144" s="240">
        <f t="shared" si="13"/>
        <v>2.7375286402434489E-3</v>
      </c>
      <c r="K144" s="240">
        <f t="shared" si="13"/>
        <v>2.7375286402434472E-3</v>
      </c>
      <c r="L144" s="240">
        <f t="shared" si="13"/>
        <v>2.7375286402434467E-3</v>
      </c>
      <c r="M144" s="240">
        <f t="shared" si="13"/>
        <v>2.7375286402434498E-3</v>
      </c>
      <c r="N144" s="240">
        <f t="shared" si="13"/>
        <v>2.7375286402434485E-3</v>
      </c>
      <c r="O144" s="240">
        <f t="shared" si="13"/>
        <v>2.7375286402434476E-3</v>
      </c>
      <c r="P144" s="240">
        <f t="shared" si="13"/>
        <v>2.7375286402434476E-3</v>
      </c>
      <c r="Q144" s="240">
        <f t="shared" si="13"/>
        <v>2.7375286402434467E-3</v>
      </c>
    </row>
    <row r="145" spans="1:17" x14ac:dyDescent="0.25">
      <c r="A145" s="76" t="s">
        <v>82</v>
      </c>
      <c r="B145" s="239">
        <f t="shared" ref="B145:Q145" si="14">IF(B$49=0,0,B$49/B$47)</f>
        <v>2.8132583061135259E-3</v>
      </c>
      <c r="C145" s="239">
        <f t="shared" si="14"/>
        <v>2.8132583061135272E-3</v>
      </c>
      <c r="D145" s="239">
        <f t="shared" si="14"/>
        <v>2.8132583061135255E-3</v>
      </c>
      <c r="E145" s="239">
        <f t="shared" si="14"/>
        <v>2.8132583061135259E-3</v>
      </c>
      <c r="F145" s="239">
        <f t="shared" si="14"/>
        <v>2.8132583061135264E-3</v>
      </c>
      <c r="G145" s="239">
        <f t="shared" si="14"/>
        <v>2.8132583061135255E-3</v>
      </c>
      <c r="H145" s="239">
        <f t="shared" si="14"/>
        <v>2.8132583061135251E-3</v>
      </c>
      <c r="I145" s="239">
        <f t="shared" si="14"/>
        <v>2.8132583061135264E-3</v>
      </c>
      <c r="J145" s="239">
        <f t="shared" si="14"/>
        <v>2.8132583061135277E-3</v>
      </c>
      <c r="K145" s="239">
        <f t="shared" si="14"/>
        <v>2.8132583061135255E-3</v>
      </c>
      <c r="L145" s="239">
        <f t="shared" si="14"/>
        <v>2.8132583061135246E-3</v>
      </c>
      <c r="M145" s="239">
        <f t="shared" si="14"/>
        <v>2.8132583061135285E-3</v>
      </c>
      <c r="N145" s="239">
        <f t="shared" si="14"/>
        <v>2.8132583061135268E-3</v>
      </c>
      <c r="O145" s="239">
        <f t="shared" si="14"/>
        <v>2.8132583061135259E-3</v>
      </c>
      <c r="P145" s="239">
        <f t="shared" si="14"/>
        <v>2.8132583061135259E-3</v>
      </c>
      <c r="Q145" s="239">
        <f t="shared" si="14"/>
        <v>2.8132583061135255E-3</v>
      </c>
    </row>
    <row r="146" spans="1:17" x14ac:dyDescent="0.25">
      <c r="A146" s="76" t="s">
        <v>81</v>
      </c>
      <c r="B146" s="239">
        <f t="shared" ref="B146:Q146" si="15">IF(B$50=0,0,B$50/B$47)</f>
        <v>3.8991665874100836E-3</v>
      </c>
      <c r="C146" s="239">
        <f t="shared" si="15"/>
        <v>3.8991665874100845E-3</v>
      </c>
      <c r="D146" s="239">
        <f t="shared" si="15"/>
        <v>3.8991665874100832E-3</v>
      </c>
      <c r="E146" s="239">
        <f t="shared" si="15"/>
        <v>3.899166587410084E-3</v>
      </c>
      <c r="F146" s="239">
        <f t="shared" si="15"/>
        <v>3.899166587410084E-3</v>
      </c>
      <c r="G146" s="239">
        <f t="shared" si="15"/>
        <v>3.8991665874100827E-3</v>
      </c>
      <c r="H146" s="239">
        <f t="shared" si="15"/>
        <v>3.8991665874100819E-3</v>
      </c>
      <c r="I146" s="239">
        <f t="shared" si="15"/>
        <v>3.8991665874100836E-3</v>
      </c>
      <c r="J146" s="239">
        <f t="shared" si="15"/>
        <v>3.8991665874100853E-3</v>
      </c>
      <c r="K146" s="239">
        <f t="shared" si="15"/>
        <v>3.8991665874100827E-3</v>
      </c>
      <c r="L146" s="239">
        <f t="shared" si="15"/>
        <v>3.8991665874100819E-3</v>
      </c>
      <c r="M146" s="239">
        <f t="shared" si="15"/>
        <v>3.8991665874100862E-3</v>
      </c>
      <c r="N146" s="239">
        <f t="shared" si="15"/>
        <v>3.8991665874100849E-3</v>
      </c>
      <c r="O146" s="239">
        <f t="shared" si="15"/>
        <v>3.8991665874100827E-3</v>
      </c>
      <c r="P146" s="239">
        <f t="shared" si="15"/>
        <v>3.8991665874100832E-3</v>
      </c>
      <c r="Q146" s="239">
        <f t="shared" si="15"/>
        <v>3.8991665874100827E-3</v>
      </c>
    </row>
    <row r="147" spans="1:17" x14ac:dyDescent="0.25">
      <c r="A147" s="76" t="s">
        <v>80</v>
      </c>
      <c r="B147" s="239">
        <f t="shared" ref="B147:Q147" si="16">IF(B$51=0,0,B$51/B$47)</f>
        <v>2.0037854522440965E-3</v>
      </c>
      <c r="C147" s="239">
        <f t="shared" si="16"/>
        <v>2.0037854522440969E-3</v>
      </c>
      <c r="D147" s="239">
        <f t="shared" si="16"/>
        <v>2.003785452244096E-3</v>
      </c>
      <c r="E147" s="239">
        <f t="shared" si="16"/>
        <v>2.0037854522440969E-3</v>
      </c>
      <c r="F147" s="239">
        <f t="shared" si="16"/>
        <v>2.0037854522440969E-3</v>
      </c>
      <c r="G147" s="239">
        <f t="shared" si="16"/>
        <v>2.003785452244096E-3</v>
      </c>
      <c r="H147" s="239">
        <f t="shared" si="16"/>
        <v>2.0037854522440956E-3</v>
      </c>
      <c r="I147" s="239">
        <f t="shared" si="16"/>
        <v>2.0037854522440965E-3</v>
      </c>
      <c r="J147" s="239">
        <f t="shared" si="16"/>
        <v>2.0037854522440973E-3</v>
      </c>
      <c r="K147" s="239">
        <f t="shared" si="16"/>
        <v>2.003785452244096E-3</v>
      </c>
      <c r="L147" s="239">
        <f t="shared" si="16"/>
        <v>2.0037854522440956E-3</v>
      </c>
      <c r="M147" s="239">
        <f t="shared" si="16"/>
        <v>2.0037854522440978E-3</v>
      </c>
      <c r="N147" s="239">
        <f t="shared" si="16"/>
        <v>2.0037854522440973E-3</v>
      </c>
      <c r="O147" s="239">
        <f t="shared" si="16"/>
        <v>2.003785452244096E-3</v>
      </c>
      <c r="P147" s="239">
        <f t="shared" si="16"/>
        <v>2.0037854522440965E-3</v>
      </c>
      <c r="Q147" s="239">
        <f t="shared" si="16"/>
        <v>2.003785452244096E-3</v>
      </c>
    </row>
    <row r="148" spans="1:17" x14ac:dyDescent="0.25">
      <c r="A148" s="129" t="s">
        <v>79</v>
      </c>
      <c r="B148" s="238">
        <f t="shared" ref="B148:Q148" si="17">IF(B$52=0,0,B$52/B$47)</f>
        <v>2.0794939377359583E-3</v>
      </c>
      <c r="C148" s="238">
        <f t="shared" si="17"/>
        <v>2.0794939377359592E-3</v>
      </c>
      <c r="D148" s="238">
        <f t="shared" si="17"/>
        <v>2.0794939377359579E-3</v>
      </c>
      <c r="E148" s="238">
        <f t="shared" si="17"/>
        <v>2.0794939377359583E-3</v>
      </c>
      <c r="F148" s="238">
        <f t="shared" si="17"/>
        <v>2.0794939377359587E-3</v>
      </c>
      <c r="G148" s="238">
        <f t="shared" si="17"/>
        <v>2.0794939377359583E-3</v>
      </c>
      <c r="H148" s="238">
        <f t="shared" si="17"/>
        <v>2.0794939377359579E-3</v>
      </c>
      <c r="I148" s="238">
        <f t="shared" si="17"/>
        <v>2.0794939377359583E-3</v>
      </c>
      <c r="J148" s="238">
        <f t="shared" si="17"/>
        <v>2.0794939377359596E-3</v>
      </c>
      <c r="K148" s="238">
        <f t="shared" si="17"/>
        <v>2.0794939377359574E-3</v>
      </c>
      <c r="L148" s="238">
        <f t="shared" si="17"/>
        <v>2.0794939377359574E-3</v>
      </c>
      <c r="M148" s="238">
        <f t="shared" si="17"/>
        <v>2.0794939377359596E-3</v>
      </c>
      <c r="N148" s="238">
        <f t="shared" si="17"/>
        <v>2.0794939377359587E-3</v>
      </c>
      <c r="O148" s="238">
        <f t="shared" si="17"/>
        <v>2.0794939377359579E-3</v>
      </c>
      <c r="P148" s="238">
        <f t="shared" si="17"/>
        <v>2.0794939377359583E-3</v>
      </c>
      <c r="Q148" s="238">
        <f t="shared" si="17"/>
        <v>2.0794939377359579E-3</v>
      </c>
    </row>
    <row r="149" spans="1:17" x14ac:dyDescent="0.25">
      <c r="A149" s="127" t="s">
        <v>210</v>
      </c>
      <c r="B149" s="237">
        <f t="shared" ref="B149:Q149" si="18">IF(B$57=0,0,B$57/B$47)</f>
        <v>8.8896405113300971E-3</v>
      </c>
      <c r="C149" s="237">
        <f t="shared" si="18"/>
        <v>1.8772085889874477E-2</v>
      </c>
      <c r="D149" s="237">
        <f t="shared" si="18"/>
        <v>1.8702766396473659E-2</v>
      </c>
      <c r="E149" s="237">
        <f t="shared" si="18"/>
        <v>2.6022508689235176E-2</v>
      </c>
      <c r="F149" s="237">
        <f t="shared" si="18"/>
        <v>2.1846479727299722E-2</v>
      </c>
      <c r="G149" s="237">
        <f t="shared" si="18"/>
        <v>3.6464233720484025E-2</v>
      </c>
      <c r="H149" s="237">
        <f t="shared" si="18"/>
        <v>4.1906972382485377E-2</v>
      </c>
      <c r="I149" s="237">
        <f t="shared" si="18"/>
        <v>5.8966367362070456E-2</v>
      </c>
      <c r="J149" s="237">
        <f t="shared" si="18"/>
        <v>5.6219061775647901E-2</v>
      </c>
      <c r="K149" s="237">
        <f t="shared" si="18"/>
        <v>4.3447953915242032E-2</v>
      </c>
      <c r="L149" s="237">
        <f t="shared" si="18"/>
        <v>5.3684327896461083E-2</v>
      </c>
      <c r="M149" s="237">
        <f t="shared" si="18"/>
        <v>4.3339233057060264E-2</v>
      </c>
      <c r="N149" s="237">
        <f t="shared" si="18"/>
        <v>5.7025120720173843E-2</v>
      </c>
      <c r="O149" s="237">
        <f t="shared" si="18"/>
        <v>3.4588403477862482E-2</v>
      </c>
      <c r="P149" s="237">
        <f t="shared" si="18"/>
        <v>2.2953670057929473E-2</v>
      </c>
      <c r="Q149" s="237">
        <f t="shared" si="18"/>
        <v>2.673788683740469E-2</v>
      </c>
    </row>
    <row r="150" spans="1:17" x14ac:dyDescent="0.25">
      <c r="A150" s="127" t="s">
        <v>209</v>
      </c>
      <c r="B150" s="237">
        <f t="shared" ref="B150:Q150" si="19">IF(B$58=0,0,B$58/B$47)</f>
        <v>0.11374580353425907</v>
      </c>
      <c r="C150" s="237">
        <f t="shared" si="19"/>
        <v>9.4286417050953655E-2</v>
      </c>
      <c r="D150" s="237">
        <f t="shared" si="19"/>
        <v>9.4422913106458534E-2</v>
      </c>
      <c r="E150" s="237">
        <f t="shared" si="19"/>
        <v>8.0009709817494612E-2</v>
      </c>
      <c r="F150" s="237">
        <f t="shared" si="19"/>
        <v>8.8232670676171007E-2</v>
      </c>
      <c r="G150" s="237">
        <f t="shared" si="19"/>
        <v>5.944905350700104E-2</v>
      </c>
      <c r="H150" s="237">
        <f t="shared" si="19"/>
        <v>4.8731832101309595E-2</v>
      </c>
      <c r="I150" s="237">
        <f t="shared" si="19"/>
        <v>1.5140413442944835E-2</v>
      </c>
      <c r="J150" s="237">
        <f t="shared" si="19"/>
        <v>2.0550094867545384E-2</v>
      </c>
      <c r="K150" s="237">
        <f t="shared" si="19"/>
        <v>4.5697506682759674E-2</v>
      </c>
      <c r="L150" s="237">
        <f t="shared" si="19"/>
        <v>2.5541204284098437E-2</v>
      </c>
      <c r="M150" s="237">
        <f t="shared" si="19"/>
        <v>4.5911587420584959E-2</v>
      </c>
      <c r="N150" s="237">
        <f t="shared" si="19"/>
        <v>1.8962895350722517E-2</v>
      </c>
      <c r="O150" s="237">
        <f t="shared" si="19"/>
        <v>6.3142724887922108E-2</v>
      </c>
      <c r="P150" s="237">
        <f t="shared" si="19"/>
        <v>5.0862280946599871E-2</v>
      </c>
      <c r="Q150" s="237">
        <f t="shared" si="19"/>
        <v>7.8601068602318691E-2</v>
      </c>
    </row>
    <row r="151" spans="1:17" x14ac:dyDescent="0.25">
      <c r="A151" s="142" t="s">
        <v>225</v>
      </c>
      <c r="B151" s="235">
        <f t="shared" ref="B151:Q151" si="20">IF(B$59=0,0,B$59/B$47)</f>
        <v>0.10287437950133145</v>
      </c>
      <c r="C151" s="235">
        <f t="shared" si="20"/>
        <v>8.3414993018026032E-2</v>
      </c>
      <c r="D151" s="235">
        <f t="shared" si="20"/>
        <v>8.3551489073530924E-2</v>
      </c>
      <c r="E151" s="235">
        <f t="shared" si="20"/>
        <v>6.9138285784566975E-2</v>
      </c>
      <c r="F151" s="235">
        <f t="shared" si="20"/>
        <v>7.7361246643243384E-2</v>
      </c>
      <c r="G151" s="235">
        <f t="shared" si="20"/>
        <v>4.8577629474073417E-2</v>
      </c>
      <c r="H151" s="235">
        <f t="shared" si="20"/>
        <v>3.7860408068381979E-2</v>
      </c>
      <c r="I151" s="235">
        <f t="shared" si="20"/>
        <v>4.2689894100172128E-3</v>
      </c>
      <c r="J151" s="235">
        <f t="shared" si="20"/>
        <v>9.6786708346177554E-3</v>
      </c>
      <c r="K151" s="235">
        <f t="shared" si="20"/>
        <v>3.4826082649832051E-2</v>
      </c>
      <c r="L151" s="235">
        <f t="shared" si="20"/>
        <v>1.4669780251170819E-2</v>
      </c>
      <c r="M151" s="235">
        <f t="shared" si="20"/>
        <v>3.5040163387657336E-2</v>
      </c>
      <c r="N151" s="235">
        <f t="shared" si="20"/>
        <v>8.0914713177948905E-3</v>
      </c>
      <c r="O151" s="235">
        <f t="shared" si="20"/>
        <v>5.2271300854994485E-2</v>
      </c>
      <c r="P151" s="235">
        <f t="shared" si="20"/>
        <v>3.999085691367224E-2</v>
      </c>
      <c r="Q151" s="235">
        <f t="shared" si="20"/>
        <v>6.7729644569391068E-2</v>
      </c>
    </row>
    <row r="152" spans="1:17" x14ac:dyDescent="0.25">
      <c r="A152" s="142" t="s">
        <v>224</v>
      </c>
      <c r="B152" s="235">
        <f t="shared" ref="B152:Q152" si="21">IF(B$65=0,0,B$65/B$47)</f>
        <v>1.0871424032927623E-2</v>
      </c>
      <c r="C152" s="235">
        <f t="shared" si="21"/>
        <v>1.0871424032927629E-2</v>
      </c>
      <c r="D152" s="235">
        <f t="shared" si="21"/>
        <v>1.0871424032927611E-2</v>
      </c>
      <c r="E152" s="235">
        <f t="shared" si="21"/>
        <v>1.0871424032927625E-2</v>
      </c>
      <c r="F152" s="235">
        <f t="shared" si="21"/>
        <v>1.0871424032927615E-2</v>
      </c>
      <c r="G152" s="235">
        <f t="shared" si="21"/>
        <v>1.087142403292762E-2</v>
      </c>
      <c r="H152" s="235">
        <f t="shared" si="21"/>
        <v>1.0871424032927618E-2</v>
      </c>
      <c r="I152" s="235">
        <f t="shared" si="21"/>
        <v>1.0871424032927623E-2</v>
      </c>
      <c r="J152" s="235">
        <f t="shared" si="21"/>
        <v>1.0871424032927629E-2</v>
      </c>
      <c r="K152" s="235">
        <f t="shared" si="21"/>
        <v>1.0871424032927622E-2</v>
      </c>
      <c r="L152" s="235">
        <f t="shared" si="21"/>
        <v>1.087142403292762E-2</v>
      </c>
      <c r="M152" s="235">
        <f t="shared" si="21"/>
        <v>1.0871424032927632E-2</v>
      </c>
      <c r="N152" s="235">
        <f t="shared" si="21"/>
        <v>1.0871424032927627E-2</v>
      </c>
      <c r="O152" s="235">
        <f t="shared" si="21"/>
        <v>1.087142403292762E-2</v>
      </c>
      <c r="P152" s="235">
        <f t="shared" si="21"/>
        <v>1.0871424032927623E-2</v>
      </c>
      <c r="Q152" s="235">
        <f t="shared" si="21"/>
        <v>1.0871424032927622E-2</v>
      </c>
    </row>
    <row r="153" spans="1:17" x14ac:dyDescent="0.25">
      <c r="A153" s="142" t="s">
        <v>223</v>
      </c>
      <c r="B153" s="259">
        <f t="shared" ref="B153:Q153" si="22">IF(B$76=0,0,B$76/B$47)</f>
        <v>0</v>
      </c>
      <c r="C153" s="259">
        <f t="shared" si="22"/>
        <v>0</v>
      </c>
      <c r="D153" s="259">
        <f t="shared" si="22"/>
        <v>0</v>
      </c>
      <c r="E153" s="259">
        <f t="shared" si="22"/>
        <v>0</v>
      </c>
      <c r="F153" s="259">
        <f t="shared" si="22"/>
        <v>0</v>
      </c>
      <c r="G153" s="259">
        <f t="shared" si="22"/>
        <v>0</v>
      </c>
      <c r="H153" s="259">
        <f t="shared" si="22"/>
        <v>0</v>
      </c>
      <c r="I153" s="259">
        <f t="shared" si="22"/>
        <v>0</v>
      </c>
      <c r="J153" s="259">
        <f t="shared" si="22"/>
        <v>0</v>
      </c>
      <c r="K153" s="259">
        <f t="shared" si="22"/>
        <v>0</v>
      </c>
      <c r="L153" s="259">
        <f t="shared" si="22"/>
        <v>0</v>
      </c>
      <c r="M153" s="259">
        <f t="shared" si="22"/>
        <v>0</v>
      </c>
      <c r="N153" s="259">
        <f t="shared" si="22"/>
        <v>0</v>
      </c>
      <c r="O153" s="259">
        <f t="shared" si="22"/>
        <v>0</v>
      </c>
      <c r="P153" s="259">
        <f t="shared" si="22"/>
        <v>0</v>
      </c>
      <c r="Q153" s="259">
        <f t="shared" si="22"/>
        <v>0</v>
      </c>
    </row>
    <row r="154" spans="1:17" x14ac:dyDescent="0.25">
      <c r="A154" s="127" t="s">
        <v>208</v>
      </c>
      <c r="B154" s="237">
        <f t="shared" ref="B154:Q154" si="23">IF(B$77=0,0,B$77/B$47)</f>
        <v>0.80188338743751186</v>
      </c>
      <c r="C154" s="237">
        <f t="shared" si="23"/>
        <v>0.81107635988266935</v>
      </c>
      <c r="D154" s="237">
        <f t="shared" si="23"/>
        <v>0.81101187663299423</v>
      </c>
      <c r="E154" s="237">
        <f t="shared" si="23"/>
        <v>0.81782093923091181</v>
      </c>
      <c r="F154" s="237">
        <f t="shared" si="23"/>
        <v>0.81393626112678585</v>
      </c>
      <c r="G154" s="237">
        <f t="shared" si="23"/>
        <v>0.82753417181812017</v>
      </c>
      <c r="H154" s="237">
        <f t="shared" si="23"/>
        <v>0.83259718452695852</v>
      </c>
      <c r="I154" s="237">
        <f t="shared" si="23"/>
        <v>0.84846638915913086</v>
      </c>
      <c r="J154" s="237">
        <f t="shared" si="23"/>
        <v>0.84591075605548172</v>
      </c>
      <c r="K154" s="237">
        <f t="shared" si="23"/>
        <v>0.83403065572022062</v>
      </c>
      <c r="L154" s="237">
        <f t="shared" si="23"/>
        <v>0.84355286407484287</v>
      </c>
      <c r="M154" s="237">
        <f t="shared" si="23"/>
        <v>0.83392952003819087</v>
      </c>
      <c r="N154" s="237">
        <f t="shared" si="23"/>
        <v>0.84666057832945918</v>
      </c>
      <c r="O154" s="237">
        <f t="shared" si="23"/>
        <v>0.8257892134528908</v>
      </c>
      <c r="P154" s="237">
        <f t="shared" si="23"/>
        <v>0.86816465569384127</v>
      </c>
      <c r="Q154" s="237">
        <f t="shared" si="23"/>
        <v>0.81848640727572075</v>
      </c>
    </row>
    <row r="155" spans="1:17" x14ac:dyDescent="0.25">
      <c r="A155" s="142" t="s">
        <v>222</v>
      </c>
      <c r="B155" s="259">
        <f t="shared" ref="B155:Q155" si="24">IF(B$78=0,0,B$78/B$47)</f>
        <v>0.79361395440371651</v>
      </c>
      <c r="C155" s="259">
        <f t="shared" si="24"/>
        <v>0.7936139544037164</v>
      </c>
      <c r="D155" s="259">
        <f t="shared" si="24"/>
        <v>0.7936139544037164</v>
      </c>
      <c r="E155" s="259">
        <f t="shared" si="24"/>
        <v>0.79361395440371629</v>
      </c>
      <c r="F155" s="259">
        <f t="shared" si="24"/>
        <v>0.7936139544037164</v>
      </c>
      <c r="G155" s="259">
        <f t="shared" si="24"/>
        <v>0.7936139544037164</v>
      </c>
      <c r="H155" s="259">
        <f t="shared" si="24"/>
        <v>0.79361395440371629</v>
      </c>
      <c r="I155" s="259">
        <f t="shared" si="24"/>
        <v>0.79361395440371651</v>
      </c>
      <c r="J155" s="259">
        <f t="shared" si="24"/>
        <v>0.79361395440371629</v>
      </c>
      <c r="K155" s="259">
        <f t="shared" si="24"/>
        <v>0.79361395440371651</v>
      </c>
      <c r="L155" s="259">
        <f t="shared" si="24"/>
        <v>0.79361395440371618</v>
      </c>
      <c r="M155" s="259">
        <f t="shared" si="24"/>
        <v>0.79361395440371629</v>
      </c>
      <c r="N155" s="259">
        <f t="shared" si="24"/>
        <v>0.79361395440371607</v>
      </c>
      <c r="O155" s="259">
        <f t="shared" si="24"/>
        <v>0.7936139544037164</v>
      </c>
      <c r="P155" s="259">
        <f t="shared" si="24"/>
        <v>0.84681240447716266</v>
      </c>
      <c r="Q155" s="259">
        <f t="shared" si="24"/>
        <v>0.7936139544037164</v>
      </c>
    </row>
    <row r="156" spans="1:17" x14ac:dyDescent="0.25">
      <c r="A156" s="142" t="s">
        <v>221</v>
      </c>
      <c r="B156" s="259">
        <f t="shared" ref="B156:Q156" si="25">IF(B$86=0,0,B$86/B$47)</f>
        <v>8.26943303379544E-3</v>
      </c>
      <c r="C156" s="259">
        <f t="shared" si="25"/>
        <v>1.7462405478953003E-2</v>
      </c>
      <c r="D156" s="259">
        <f t="shared" si="25"/>
        <v>1.7397922229277822E-2</v>
      </c>
      <c r="E156" s="259">
        <f t="shared" si="25"/>
        <v>2.4206984827195514E-2</v>
      </c>
      <c r="F156" s="259">
        <f t="shared" si="25"/>
        <v>2.0322306723069509E-2</v>
      </c>
      <c r="G156" s="259">
        <f t="shared" si="25"/>
        <v>3.392021741440375E-2</v>
      </c>
      <c r="H156" s="259">
        <f t="shared" si="25"/>
        <v>3.8983230123242209E-2</v>
      </c>
      <c r="I156" s="259">
        <f t="shared" si="25"/>
        <v>5.4852434755414382E-2</v>
      </c>
      <c r="J156" s="259">
        <f t="shared" si="25"/>
        <v>5.2296801651765486E-2</v>
      </c>
      <c r="K156" s="259">
        <f t="shared" si="25"/>
        <v>4.0416701316504218E-2</v>
      </c>
      <c r="L156" s="259">
        <f t="shared" si="25"/>
        <v>4.9938909671126588E-2</v>
      </c>
      <c r="M156" s="259">
        <f t="shared" si="25"/>
        <v>4.0315565634474665E-2</v>
      </c>
      <c r="N156" s="259">
        <f t="shared" si="25"/>
        <v>5.3046623925743108E-2</v>
      </c>
      <c r="O156" s="259">
        <f t="shared" si="25"/>
        <v>3.2175259049174405E-2</v>
      </c>
      <c r="P156" s="259">
        <f t="shared" si="25"/>
        <v>2.1352251216678581E-2</v>
      </c>
      <c r="Q156" s="259">
        <f t="shared" si="25"/>
        <v>2.4872452872004364E-2</v>
      </c>
    </row>
    <row r="157" spans="1:17" x14ac:dyDescent="0.25">
      <c r="A157" s="127" t="s">
        <v>207</v>
      </c>
      <c r="B157" s="237">
        <f t="shared" ref="B157:Q157" si="26">IF(B$87=0,0,B$87/B$47)</f>
        <v>6.194793559315194E-2</v>
      </c>
      <c r="C157" s="237">
        <f t="shared" si="26"/>
        <v>6.2331904252755393E-2</v>
      </c>
      <c r="D157" s="237">
        <f t="shared" si="26"/>
        <v>6.2329210940326542E-2</v>
      </c>
      <c r="E157" s="237">
        <f t="shared" si="26"/>
        <v>6.2613609338611306E-2</v>
      </c>
      <c r="F157" s="237">
        <f t="shared" si="26"/>
        <v>6.2451355545996248E-2</v>
      </c>
      <c r="G157" s="237">
        <f t="shared" si="26"/>
        <v>6.3019308030647633E-2</v>
      </c>
      <c r="H157" s="237">
        <f t="shared" si="26"/>
        <v>6.323077806549933E-2</v>
      </c>
      <c r="I157" s="237">
        <f t="shared" si="26"/>
        <v>6.3893597112106779E-2</v>
      </c>
      <c r="J157" s="237">
        <f t="shared" si="26"/>
        <v>6.3786854377577751E-2</v>
      </c>
      <c r="K157" s="237">
        <f t="shared" si="26"/>
        <v>6.3290650758030531E-2</v>
      </c>
      <c r="L157" s="237">
        <f t="shared" si="26"/>
        <v>6.3688370820850396E-2</v>
      </c>
      <c r="M157" s="237">
        <f t="shared" si="26"/>
        <v>6.3286426560416761E-2</v>
      </c>
      <c r="N157" s="237">
        <f t="shared" si="26"/>
        <v>6.3818172675897303E-2</v>
      </c>
      <c r="O157" s="237">
        <f t="shared" si="26"/>
        <v>6.2946425257577418E-2</v>
      </c>
      <c r="P157" s="237">
        <f t="shared" si="26"/>
        <v>4.4486160377882278E-2</v>
      </c>
      <c r="Q157" s="237">
        <f t="shared" si="26"/>
        <v>6.2641404360808756E-2</v>
      </c>
    </row>
    <row r="158" spans="1:17" x14ac:dyDescent="0.25">
      <c r="A158" s="142" t="s">
        <v>220</v>
      </c>
      <c r="B158" s="259">
        <f t="shared" ref="B158:Q158" si="27">IF(B$88=0,0,B$88/B$47)</f>
        <v>5.2644823430132069E-2</v>
      </c>
      <c r="C158" s="259">
        <f t="shared" si="27"/>
        <v>4.2686698088933259E-2</v>
      </c>
      <c r="D158" s="259">
        <f t="shared" si="27"/>
        <v>4.2756548432388991E-2</v>
      </c>
      <c r="E158" s="259">
        <f t="shared" si="27"/>
        <v>3.5380751408016338E-2</v>
      </c>
      <c r="F158" s="259">
        <f t="shared" si="27"/>
        <v>3.9588760482543048E-2</v>
      </c>
      <c r="G158" s="259">
        <f t="shared" si="27"/>
        <v>2.4859063439443413E-2</v>
      </c>
      <c r="H158" s="259">
        <f t="shared" si="27"/>
        <v>1.9374644176851839E-2</v>
      </c>
      <c r="I158" s="259">
        <f t="shared" si="27"/>
        <v>2.1846080122655924E-3</v>
      </c>
      <c r="J158" s="259">
        <f t="shared" si="27"/>
        <v>4.952952519341575E-3</v>
      </c>
      <c r="K158" s="259">
        <f t="shared" si="27"/>
        <v>1.7821861776963283E-2</v>
      </c>
      <c r="L158" s="259">
        <f t="shared" si="27"/>
        <v>7.5070974408329829E-3</v>
      </c>
      <c r="M158" s="259">
        <f t="shared" si="27"/>
        <v>1.7931415221632756E-2</v>
      </c>
      <c r="N158" s="259">
        <f t="shared" si="27"/>
        <v>4.1407207594362878E-3</v>
      </c>
      <c r="O158" s="259">
        <f t="shared" si="27"/>
        <v>2.6749258827256202E-2</v>
      </c>
      <c r="P158" s="259">
        <f t="shared" si="27"/>
        <v>2.0464877759118868E-2</v>
      </c>
      <c r="Q158" s="259">
        <f t="shared" si="27"/>
        <v>3.4659894879803844E-2</v>
      </c>
    </row>
    <row r="159" spans="1:17" x14ac:dyDescent="0.25">
      <c r="A159" s="140" t="s">
        <v>219</v>
      </c>
      <c r="B159" s="260">
        <f t="shared" ref="B159:Q159" si="28">IF(B$94=0,0,B$94/B$47)</f>
        <v>9.3031121630198707E-3</v>
      </c>
      <c r="C159" s="260">
        <f t="shared" si="28"/>
        <v>1.9645206163822128E-2</v>
      </c>
      <c r="D159" s="260">
        <f t="shared" si="28"/>
        <v>1.9572662507937551E-2</v>
      </c>
      <c r="E159" s="260">
        <f t="shared" si="28"/>
        <v>2.7232857930594958E-2</v>
      </c>
      <c r="F159" s="260">
        <f t="shared" si="28"/>
        <v>2.28625950634532E-2</v>
      </c>
      <c r="G159" s="260">
        <f t="shared" si="28"/>
        <v>3.816024459120422E-2</v>
      </c>
      <c r="H159" s="260">
        <f t="shared" si="28"/>
        <v>4.3856133888647494E-2</v>
      </c>
      <c r="I159" s="260">
        <f t="shared" si="28"/>
        <v>6.170898909984119E-2</v>
      </c>
      <c r="J159" s="260">
        <f t="shared" si="28"/>
        <v>5.8833901858236184E-2</v>
      </c>
      <c r="K159" s="260">
        <f t="shared" si="28"/>
        <v>4.5468788981067251E-2</v>
      </c>
      <c r="L159" s="260">
        <f t="shared" si="28"/>
        <v>5.6181273380017424E-2</v>
      </c>
      <c r="M159" s="260">
        <f t="shared" si="28"/>
        <v>4.5355011338784008E-2</v>
      </c>
      <c r="N159" s="260">
        <f t="shared" si="28"/>
        <v>5.9677451916461004E-2</v>
      </c>
      <c r="O159" s="260">
        <f t="shared" si="28"/>
        <v>3.6197166430321212E-2</v>
      </c>
      <c r="P159" s="260">
        <f t="shared" si="28"/>
        <v>2.4021282618763407E-2</v>
      </c>
      <c r="Q159" s="260">
        <f t="shared" si="28"/>
        <v>2.7981509481004915E-2</v>
      </c>
    </row>
    <row r="160" spans="1:17" hidden="1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x14ac:dyDescent="0.25">
      <c r="A162" s="78" t="s">
        <v>36</v>
      </c>
      <c r="B162" s="77">
        <f t="shared" ref="B162:Q162" si="29">SUM(B163:B167,B169:B171,B173:B175)</f>
        <v>0</v>
      </c>
      <c r="C162" s="77">
        <f t="shared" si="29"/>
        <v>0</v>
      </c>
      <c r="D162" s="77">
        <f t="shared" si="29"/>
        <v>0</v>
      </c>
      <c r="E162" s="77">
        <f t="shared" si="29"/>
        <v>0</v>
      </c>
      <c r="F162" s="77">
        <f t="shared" si="29"/>
        <v>0</v>
      </c>
      <c r="G162" s="77">
        <f t="shared" si="29"/>
        <v>0</v>
      </c>
      <c r="H162" s="77">
        <f t="shared" si="29"/>
        <v>0</v>
      </c>
      <c r="I162" s="77">
        <f t="shared" si="29"/>
        <v>0</v>
      </c>
      <c r="J162" s="77">
        <f t="shared" si="29"/>
        <v>0</v>
      </c>
      <c r="K162" s="77">
        <f t="shared" si="29"/>
        <v>0</v>
      </c>
      <c r="L162" s="77">
        <f t="shared" si="29"/>
        <v>0</v>
      </c>
      <c r="M162" s="77">
        <f t="shared" si="29"/>
        <v>0</v>
      </c>
      <c r="N162" s="77">
        <f t="shared" si="29"/>
        <v>0</v>
      </c>
      <c r="O162" s="77">
        <f t="shared" si="29"/>
        <v>0</v>
      </c>
      <c r="P162" s="77">
        <f t="shared" si="29"/>
        <v>0</v>
      </c>
      <c r="Q162" s="77">
        <f t="shared" si="29"/>
        <v>0</v>
      </c>
    </row>
    <row r="163" spans="1:17" x14ac:dyDescent="0.25">
      <c r="A163" s="132" t="s">
        <v>83</v>
      </c>
      <c r="B163" s="240">
        <f t="shared" ref="B163:Q163" si="30">IF(B$98=0,0,B$98/B$97)</f>
        <v>0</v>
      </c>
      <c r="C163" s="240">
        <f t="shared" si="30"/>
        <v>0</v>
      </c>
      <c r="D163" s="240">
        <f t="shared" si="30"/>
        <v>0</v>
      </c>
      <c r="E163" s="240">
        <f t="shared" si="30"/>
        <v>0</v>
      </c>
      <c r="F163" s="240">
        <f t="shared" si="30"/>
        <v>0</v>
      </c>
      <c r="G163" s="240">
        <f t="shared" si="30"/>
        <v>0</v>
      </c>
      <c r="H163" s="240">
        <f t="shared" si="30"/>
        <v>0</v>
      </c>
      <c r="I163" s="240">
        <f t="shared" si="30"/>
        <v>0</v>
      </c>
      <c r="J163" s="240">
        <f t="shared" si="30"/>
        <v>0</v>
      </c>
      <c r="K163" s="240">
        <f t="shared" si="30"/>
        <v>0</v>
      </c>
      <c r="L163" s="240">
        <f t="shared" si="30"/>
        <v>0</v>
      </c>
      <c r="M163" s="240">
        <f t="shared" si="30"/>
        <v>0</v>
      </c>
      <c r="N163" s="240">
        <f t="shared" si="30"/>
        <v>0</v>
      </c>
      <c r="O163" s="240">
        <f t="shared" si="30"/>
        <v>0</v>
      </c>
      <c r="P163" s="240">
        <f t="shared" si="30"/>
        <v>0</v>
      </c>
      <c r="Q163" s="240">
        <f t="shared" si="30"/>
        <v>0</v>
      </c>
    </row>
    <row r="164" spans="1:17" x14ac:dyDescent="0.25">
      <c r="A164" s="76" t="s">
        <v>82</v>
      </c>
      <c r="B164" s="239">
        <f t="shared" ref="B164:Q164" si="31">IF(B$99=0,0,B$99/B$97)</f>
        <v>0</v>
      </c>
      <c r="C164" s="239">
        <f t="shared" si="31"/>
        <v>0</v>
      </c>
      <c r="D164" s="239">
        <f t="shared" si="31"/>
        <v>0</v>
      </c>
      <c r="E164" s="239">
        <f t="shared" si="31"/>
        <v>0</v>
      </c>
      <c r="F164" s="239">
        <f t="shared" si="31"/>
        <v>0</v>
      </c>
      <c r="G164" s="239">
        <f t="shared" si="31"/>
        <v>0</v>
      </c>
      <c r="H164" s="239">
        <f t="shared" si="31"/>
        <v>0</v>
      </c>
      <c r="I164" s="239">
        <f t="shared" si="31"/>
        <v>0</v>
      </c>
      <c r="J164" s="239">
        <f t="shared" si="31"/>
        <v>0</v>
      </c>
      <c r="K164" s="239">
        <f t="shared" si="31"/>
        <v>0</v>
      </c>
      <c r="L164" s="239">
        <f t="shared" si="31"/>
        <v>0</v>
      </c>
      <c r="M164" s="239">
        <f t="shared" si="31"/>
        <v>0</v>
      </c>
      <c r="N164" s="239">
        <f t="shared" si="31"/>
        <v>0</v>
      </c>
      <c r="O164" s="239">
        <f t="shared" si="31"/>
        <v>0</v>
      </c>
      <c r="P164" s="239">
        <f t="shared" si="31"/>
        <v>0</v>
      </c>
      <c r="Q164" s="239">
        <f t="shared" si="31"/>
        <v>0</v>
      </c>
    </row>
    <row r="165" spans="1:17" x14ac:dyDescent="0.25">
      <c r="A165" s="76" t="s">
        <v>81</v>
      </c>
      <c r="B165" s="239">
        <f t="shared" ref="B165:Q165" si="32">IF(B$100=0,0,B$100/B$97)</f>
        <v>0</v>
      </c>
      <c r="C165" s="239">
        <f t="shared" si="32"/>
        <v>0</v>
      </c>
      <c r="D165" s="239">
        <f t="shared" si="32"/>
        <v>0</v>
      </c>
      <c r="E165" s="239">
        <f t="shared" si="32"/>
        <v>0</v>
      </c>
      <c r="F165" s="239">
        <f t="shared" si="32"/>
        <v>0</v>
      </c>
      <c r="G165" s="239">
        <f t="shared" si="32"/>
        <v>0</v>
      </c>
      <c r="H165" s="239">
        <f t="shared" si="32"/>
        <v>0</v>
      </c>
      <c r="I165" s="239">
        <f t="shared" si="32"/>
        <v>0</v>
      </c>
      <c r="J165" s="239">
        <f t="shared" si="32"/>
        <v>0</v>
      </c>
      <c r="K165" s="239">
        <f t="shared" si="32"/>
        <v>0</v>
      </c>
      <c r="L165" s="239">
        <f t="shared" si="32"/>
        <v>0</v>
      </c>
      <c r="M165" s="239">
        <f t="shared" si="32"/>
        <v>0</v>
      </c>
      <c r="N165" s="239">
        <f t="shared" si="32"/>
        <v>0</v>
      </c>
      <c r="O165" s="239">
        <f t="shared" si="32"/>
        <v>0</v>
      </c>
      <c r="P165" s="239">
        <f t="shared" si="32"/>
        <v>0</v>
      </c>
      <c r="Q165" s="239">
        <f t="shared" si="32"/>
        <v>0</v>
      </c>
    </row>
    <row r="166" spans="1:17" x14ac:dyDescent="0.25">
      <c r="A166" s="76" t="s">
        <v>80</v>
      </c>
      <c r="B166" s="239">
        <f t="shared" ref="B166:Q166" si="33">IF(B$101=0,0,B$101/B$97)</f>
        <v>0</v>
      </c>
      <c r="C166" s="239">
        <f t="shared" si="33"/>
        <v>0</v>
      </c>
      <c r="D166" s="239">
        <f t="shared" si="33"/>
        <v>0</v>
      </c>
      <c r="E166" s="239">
        <f t="shared" si="33"/>
        <v>0</v>
      </c>
      <c r="F166" s="239">
        <f t="shared" si="33"/>
        <v>0</v>
      </c>
      <c r="G166" s="239">
        <f t="shared" si="33"/>
        <v>0</v>
      </c>
      <c r="H166" s="239">
        <f t="shared" si="33"/>
        <v>0</v>
      </c>
      <c r="I166" s="239">
        <f t="shared" si="33"/>
        <v>0</v>
      </c>
      <c r="J166" s="239">
        <f t="shared" si="33"/>
        <v>0</v>
      </c>
      <c r="K166" s="239">
        <f t="shared" si="33"/>
        <v>0</v>
      </c>
      <c r="L166" s="239">
        <f t="shared" si="33"/>
        <v>0</v>
      </c>
      <c r="M166" s="239">
        <f t="shared" si="33"/>
        <v>0</v>
      </c>
      <c r="N166" s="239">
        <f t="shared" si="33"/>
        <v>0</v>
      </c>
      <c r="O166" s="239">
        <f t="shared" si="33"/>
        <v>0</v>
      </c>
      <c r="P166" s="239">
        <f t="shared" si="33"/>
        <v>0</v>
      </c>
      <c r="Q166" s="239">
        <f t="shared" si="33"/>
        <v>0</v>
      </c>
    </row>
    <row r="167" spans="1:17" x14ac:dyDescent="0.25">
      <c r="A167" s="129" t="s">
        <v>79</v>
      </c>
      <c r="B167" s="238">
        <f t="shared" ref="B167:Q167" si="34">IF(B$102=0,0,B$102/B$97)</f>
        <v>0</v>
      </c>
      <c r="C167" s="238">
        <f t="shared" si="34"/>
        <v>0</v>
      </c>
      <c r="D167" s="238">
        <f t="shared" si="34"/>
        <v>0</v>
      </c>
      <c r="E167" s="238">
        <f t="shared" si="34"/>
        <v>0</v>
      </c>
      <c r="F167" s="238">
        <f t="shared" si="34"/>
        <v>0</v>
      </c>
      <c r="G167" s="238">
        <f t="shared" si="34"/>
        <v>0</v>
      </c>
      <c r="H167" s="238">
        <f t="shared" si="34"/>
        <v>0</v>
      </c>
      <c r="I167" s="238">
        <f t="shared" si="34"/>
        <v>0</v>
      </c>
      <c r="J167" s="238">
        <f t="shared" si="34"/>
        <v>0</v>
      </c>
      <c r="K167" s="238">
        <f t="shared" si="34"/>
        <v>0</v>
      </c>
      <c r="L167" s="238">
        <f t="shared" si="34"/>
        <v>0</v>
      </c>
      <c r="M167" s="238">
        <f t="shared" si="34"/>
        <v>0</v>
      </c>
      <c r="N167" s="238">
        <f t="shared" si="34"/>
        <v>0</v>
      </c>
      <c r="O167" s="238">
        <f t="shared" si="34"/>
        <v>0</v>
      </c>
      <c r="P167" s="238">
        <f t="shared" si="34"/>
        <v>0</v>
      </c>
      <c r="Q167" s="238">
        <f t="shared" si="34"/>
        <v>0</v>
      </c>
    </row>
    <row r="168" spans="1:17" x14ac:dyDescent="0.25">
      <c r="A168" s="127" t="s">
        <v>206</v>
      </c>
      <c r="B168" s="237">
        <f t="shared" ref="B168:Q168" si="35">IF(B$107=0,0,B$107/B$97)</f>
        <v>0</v>
      </c>
      <c r="C168" s="237">
        <f t="shared" si="35"/>
        <v>0</v>
      </c>
      <c r="D168" s="237">
        <f t="shared" si="35"/>
        <v>0</v>
      </c>
      <c r="E168" s="237">
        <f t="shared" si="35"/>
        <v>0</v>
      </c>
      <c r="F168" s="237">
        <f t="shared" si="35"/>
        <v>0</v>
      </c>
      <c r="G168" s="237">
        <f t="shared" si="35"/>
        <v>0</v>
      </c>
      <c r="H168" s="237">
        <f t="shared" si="35"/>
        <v>0</v>
      </c>
      <c r="I168" s="237">
        <f t="shared" si="35"/>
        <v>0</v>
      </c>
      <c r="J168" s="237">
        <f t="shared" si="35"/>
        <v>0</v>
      </c>
      <c r="K168" s="237">
        <f t="shared" si="35"/>
        <v>0</v>
      </c>
      <c r="L168" s="237">
        <f t="shared" si="35"/>
        <v>0</v>
      </c>
      <c r="M168" s="237">
        <f t="shared" si="35"/>
        <v>0</v>
      </c>
      <c r="N168" s="237">
        <f t="shared" si="35"/>
        <v>0</v>
      </c>
      <c r="O168" s="237">
        <f t="shared" si="35"/>
        <v>0</v>
      </c>
      <c r="P168" s="237">
        <f t="shared" si="35"/>
        <v>0</v>
      </c>
      <c r="Q168" s="237">
        <f t="shared" si="35"/>
        <v>0</v>
      </c>
    </row>
    <row r="169" spans="1:17" x14ac:dyDescent="0.25">
      <c r="A169" s="142" t="s">
        <v>218</v>
      </c>
      <c r="B169" s="235">
        <f t="shared" ref="B169:Q169" si="36">IF(B$108=0,0,B$108/B$97)</f>
        <v>0</v>
      </c>
      <c r="C169" s="235">
        <f t="shared" si="36"/>
        <v>0</v>
      </c>
      <c r="D169" s="235">
        <f t="shared" si="36"/>
        <v>0</v>
      </c>
      <c r="E169" s="235">
        <f t="shared" si="36"/>
        <v>0</v>
      </c>
      <c r="F169" s="235">
        <f t="shared" si="36"/>
        <v>0</v>
      </c>
      <c r="G169" s="235">
        <f t="shared" si="36"/>
        <v>0</v>
      </c>
      <c r="H169" s="235">
        <f t="shared" si="36"/>
        <v>0</v>
      </c>
      <c r="I169" s="235">
        <f t="shared" si="36"/>
        <v>0</v>
      </c>
      <c r="J169" s="235">
        <f t="shared" si="36"/>
        <v>0</v>
      </c>
      <c r="K169" s="235">
        <f t="shared" si="36"/>
        <v>0</v>
      </c>
      <c r="L169" s="235">
        <f t="shared" si="36"/>
        <v>0</v>
      </c>
      <c r="M169" s="235">
        <f t="shared" si="36"/>
        <v>0</v>
      </c>
      <c r="N169" s="235">
        <f t="shared" si="36"/>
        <v>0</v>
      </c>
      <c r="O169" s="235">
        <f t="shared" si="36"/>
        <v>0</v>
      </c>
      <c r="P169" s="235">
        <f t="shared" si="36"/>
        <v>0</v>
      </c>
      <c r="Q169" s="235">
        <f t="shared" si="36"/>
        <v>0</v>
      </c>
    </row>
    <row r="170" spans="1:17" x14ac:dyDescent="0.25">
      <c r="A170" s="142" t="s">
        <v>217</v>
      </c>
      <c r="B170" s="235">
        <f t="shared" ref="B170:Q170" si="37">IF(B$114=0,0,B$114/B$97)</f>
        <v>0</v>
      </c>
      <c r="C170" s="235">
        <f t="shared" si="37"/>
        <v>0</v>
      </c>
      <c r="D170" s="235">
        <f t="shared" si="37"/>
        <v>0</v>
      </c>
      <c r="E170" s="235">
        <f t="shared" si="37"/>
        <v>0</v>
      </c>
      <c r="F170" s="235">
        <f t="shared" si="37"/>
        <v>0</v>
      </c>
      <c r="G170" s="235">
        <f t="shared" si="37"/>
        <v>0</v>
      </c>
      <c r="H170" s="235">
        <f t="shared" si="37"/>
        <v>0</v>
      </c>
      <c r="I170" s="235">
        <f t="shared" si="37"/>
        <v>0</v>
      </c>
      <c r="J170" s="235">
        <f t="shared" si="37"/>
        <v>0</v>
      </c>
      <c r="K170" s="235">
        <f t="shared" si="37"/>
        <v>0</v>
      </c>
      <c r="L170" s="235">
        <f t="shared" si="37"/>
        <v>0</v>
      </c>
      <c r="M170" s="235">
        <f t="shared" si="37"/>
        <v>0</v>
      </c>
      <c r="N170" s="235">
        <f t="shared" si="37"/>
        <v>0</v>
      </c>
      <c r="O170" s="235">
        <f t="shared" si="37"/>
        <v>0</v>
      </c>
      <c r="P170" s="235">
        <f t="shared" si="37"/>
        <v>0</v>
      </c>
      <c r="Q170" s="235">
        <f t="shared" si="37"/>
        <v>0</v>
      </c>
    </row>
    <row r="171" spans="1:17" x14ac:dyDescent="0.25">
      <c r="A171" s="127" t="s">
        <v>205</v>
      </c>
      <c r="B171" s="237">
        <f t="shared" ref="B171:Q171" si="38">IF(B$115=0,0,B$115/B$97)</f>
        <v>0</v>
      </c>
      <c r="C171" s="237">
        <f t="shared" si="38"/>
        <v>0</v>
      </c>
      <c r="D171" s="237">
        <f t="shared" si="38"/>
        <v>0</v>
      </c>
      <c r="E171" s="237">
        <f t="shared" si="38"/>
        <v>0</v>
      </c>
      <c r="F171" s="237">
        <f t="shared" si="38"/>
        <v>0</v>
      </c>
      <c r="G171" s="237">
        <f t="shared" si="38"/>
        <v>0</v>
      </c>
      <c r="H171" s="237">
        <f t="shared" si="38"/>
        <v>0</v>
      </c>
      <c r="I171" s="237">
        <f t="shared" si="38"/>
        <v>0</v>
      </c>
      <c r="J171" s="237">
        <f t="shared" si="38"/>
        <v>0</v>
      </c>
      <c r="K171" s="237">
        <f t="shared" si="38"/>
        <v>0</v>
      </c>
      <c r="L171" s="237">
        <f t="shared" si="38"/>
        <v>0</v>
      </c>
      <c r="M171" s="237">
        <f t="shared" si="38"/>
        <v>0</v>
      </c>
      <c r="N171" s="237">
        <f t="shared" si="38"/>
        <v>0</v>
      </c>
      <c r="O171" s="237">
        <f t="shared" si="38"/>
        <v>0</v>
      </c>
      <c r="P171" s="237">
        <f t="shared" si="38"/>
        <v>0</v>
      </c>
      <c r="Q171" s="237">
        <f t="shared" si="38"/>
        <v>0</v>
      </c>
    </row>
    <row r="172" spans="1:17" x14ac:dyDescent="0.25">
      <c r="A172" s="127" t="s">
        <v>204</v>
      </c>
      <c r="B172" s="237">
        <f t="shared" ref="B172:Q172" si="39">IF(B$116=0,0,B$116/B$97)</f>
        <v>0</v>
      </c>
      <c r="C172" s="237">
        <f t="shared" si="39"/>
        <v>0</v>
      </c>
      <c r="D172" s="237">
        <f t="shared" si="39"/>
        <v>0</v>
      </c>
      <c r="E172" s="237">
        <f t="shared" si="39"/>
        <v>0</v>
      </c>
      <c r="F172" s="237">
        <f t="shared" si="39"/>
        <v>0</v>
      </c>
      <c r="G172" s="237">
        <f t="shared" si="39"/>
        <v>0</v>
      </c>
      <c r="H172" s="237">
        <f t="shared" si="39"/>
        <v>0</v>
      </c>
      <c r="I172" s="237">
        <f t="shared" si="39"/>
        <v>0</v>
      </c>
      <c r="J172" s="237">
        <f t="shared" si="39"/>
        <v>0</v>
      </c>
      <c r="K172" s="237">
        <f t="shared" si="39"/>
        <v>0</v>
      </c>
      <c r="L172" s="237">
        <f t="shared" si="39"/>
        <v>0</v>
      </c>
      <c r="M172" s="237">
        <f t="shared" si="39"/>
        <v>0</v>
      </c>
      <c r="N172" s="237">
        <f t="shared" si="39"/>
        <v>0</v>
      </c>
      <c r="O172" s="237">
        <f t="shared" si="39"/>
        <v>0</v>
      </c>
      <c r="P172" s="237">
        <f t="shared" si="39"/>
        <v>0</v>
      </c>
      <c r="Q172" s="237">
        <f t="shared" si="39"/>
        <v>0</v>
      </c>
    </row>
    <row r="173" spans="1:17" x14ac:dyDescent="0.25">
      <c r="A173" s="142" t="s">
        <v>216</v>
      </c>
      <c r="B173" s="235">
        <f t="shared" ref="B173:Q173" si="40">IF(B$117=0,0,B$117/B$97)</f>
        <v>0</v>
      </c>
      <c r="C173" s="235">
        <f t="shared" si="40"/>
        <v>0</v>
      </c>
      <c r="D173" s="235">
        <f t="shared" si="40"/>
        <v>0</v>
      </c>
      <c r="E173" s="235">
        <f t="shared" si="40"/>
        <v>0</v>
      </c>
      <c r="F173" s="235">
        <f t="shared" si="40"/>
        <v>0</v>
      </c>
      <c r="G173" s="235">
        <f t="shared" si="40"/>
        <v>0</v>
      </c>
      <c r="H173" s="235">
        <f t="shared" si="40"/>
        <v>0</v>
      </c>
      <c r="I173" s="235">
        <f t="shared" si="40"/>
        <v>0</v>
      </c>
      <c r="J173" s="235">
        <f t="shared" si="40"/>
        <v>0</v>
      </c>
      <c r="K173" s="235">
        <f t="shared" si="40"/>
        <v>0</v>
      </c>
      <c r="L173" s="235">
        <f t="shared" si="40"/>
        <v>0</v>
      </c>
      <c r="M173" s="235">
        <f t="shared" si="40"/>
        <v>0</v>
      </c>
      <c r="N173" s="235">
        <f t="shared" si="40"/>
        <v>0</v>
      </c>
      <c r="O173" s="235">
        <f t="shared" si="40"/>
        <v>0</v>
      </c>
      <c r="P173" s="235">
        <f t="shared" si="40"/>
        <v>0</v>
      </c>
      <c r="Q173" s="235">
        <f t="shared" si="40"/>
        <v>0</v>
      </c>
    </row>
    <row r="174" spans="1:17" x14ac:dyDescent="0.25">
      <c r="A174" s="142" t="s">
        <v>215</v>
      </c>
      <c r="B174" s="259">
        <f t="shared" ref="B174:Q174" si="41">IF(B$123=0,0,B$123/B$97)</f>
        <v>0</v>
      </c>
      <c r="C174" s="259">
        <f t="shared" si="41"/>
        <v>0</v>
      </c>
      <c r="D174" s="259">
        <f t="shared" si="41"/>
        <v>0</v>
      </c>
      <c r="E174" s="259">
        <f t="shared" si="41"/>
        <v>0</v>
      </c>
      <c r="F174" s="259">
        <f t="shared" si="41"/>
        <v>0</v>
      </c>
      <c r="G174" s="259">
        <f t="shared" si="41"/>
        <v>0</v>
      </c>
      <c r="H174" s="259">
        <f t="shared" si="41"/>
        <v>0</v>
      </c>
      <c r="I174" s="259">
        <f t="shared" si="41"/>
        <v>0</v>
      </c>
      <c r="J174" s="259">
        <f t="shared" si="41"/>
        <v>0</v>
      </c>
      <c r="K174" s="259">
        <f t="shared" si="41"/>
        <v>0</v>
      </c>
      <c r="L174" s="259">
        <f t="shared" si="41"/>
        <v>0</v>
      </c>
      <c r="M174" s="259">
        <f t="shared" si="41"/>
        <v>0</v>
      </c>
      <c r="N174" s="259">
        <f t="shared" si="41"/>
        <v>0</v>
      </c>
      <c r="O174" s="259">
        <f t="shared" si="41"/>
        <v>0</v>
      </c>
      <c r="P174" s="259">
        <f t="shared" si="41"/>
        <v>0</v>
      </c>
      <c r="Q174" s="259">
        <f t="shared" si="41"/>
        <v>0</v>
      </c>
    </row>
    <row r="175" spans="1:17" x14ac:dyDescent="0.25">
      <c r="A175" s="72" t="s">
        <v>203</v>
      </c>
      <c r="B175" s="234">
        <f t="shared" ref="B175:Q175" si="42">IF(B$124=0,0,B$124/B$97)</f>
        <v>0</v>
      </c>
      <c r="C175" s="234">
        <f t="shared" si="42"/>
        <v>0</v>
      </c>
      <c r="D175" s="234">
        <f t="shared" si="42"/>
        <v>0</v>
      </c>
      <c r="E175" s="234">
        <f t="shared" si="42"/>
        <v>0</v>
      </c>
      <c r="F175" s="234">
        <f t="shared" si="42"/>
        <v>0</v>
      </c>
      <c r="G175" s="234">
        <f t="shared" si="42"/>
        <v>0</v>
      </c>
      <c r="H175" s="234">
        <f t="shared" si="42"/>
        <v>0</v>
      </c>
      <c r="I175" s="234">
        <f t="shared" si="42"/>
        <v>0</v>
      </c>
      <c r="J175" s="234">
        <f t="shared" si="42"/>
        <v>0</v>
      </c>
      <c r="K175" s="234">
        <f t="shared" si="42"/>
        <v>0</v>
      </c>
      <c r="L175" s="234">
        <f t="shared" si="42"/>
        <v>0</v>
      </c>
      <c r="M175" s="234">
        <f t="shared" si="42"/>
        <v>0</v>
      </c>
      <c r="N175" s="234">
        <f t="shared" si="42"/>
        <v>0</v>
      </c>
      <c r="O175" s="234">
        <f t="shared" si="42"/>
        <v>0</v>
      </c>
      <c r="P175" s="234">
        <f t="shared" si="42"/>
        <v>0</v>
      </c>
      <c r="Q175" s="234">
        <f t="shared" si="42"/>
        <v>0</v>
      </c>
    </row>
    <row r="176" spans="1:17" hidden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ht="12.75" x14ac:dyDescent="0.25">
      <c r="A178" s="80" t="s">
        <v>118</v>
      </c>
      <c r="B178" s="233"/>
      <c r="C178" s="233"/>
      <c r="D178" s="233"/>
      <c r="E178" s="233"/>
      <c r="F178" s="233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  <c r="Q178" s="233"/>
    </row>
    <row r="179" spans="1:17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x14ac:dyDescent="0.25">
      <c r="A180" s="78" t="s">
        <v>38</v>
      </c>
      <c r="B180" s="230">
        <f t="shared" ref="B180:Q180" si="43">SUM(B181:B187,B188:B189)</f>
        <v>135</v>
      </c>
      <c r="C180" s="230">
        <f t="shared" si="43"/>
        <v>125.91301939679204</v>
      </c>
      <c r="D180" s="230">
        <f t="shared" si="43"/>
        <v>120.05690308727046</v>
      </c>
      <c r="E180" s="230">
        <f t="shared" si="43"/>
        <v>111.26696533318544</v>
      </c>
      <c r="F180" s="230">
        <f t="shared" si="43"/>
        <v>110.56388858393653</v>
      </c>
      <c r="G180" s="230">
        <f t="shared" si="43"/>
        <v>103.58537859218008</v>
      </c>
      <c r="H180" s="230">
        <f t="shared" si="43"/>
        <v>103.37791953007077</v>
      </c>
      <c r="I180" s="230">
        <f t="shared" si="43"/>
        <v>101.32935957735762</v>
      </c>
      <c r="J180" s="230">
        <f t="shared" si="43"/>
        <v>99.708841334802784</v>
      </c>
      <c r="K180" s="230">
        <f t="shared" si="43"/>
        <v>99.029137305135777</v>
      </c>
      <c r="L180" s="230">
        <f t="shared" si="43"/>
        <v>98.030582238108636</v>
      </c>
      <c r="M180" s="230">
        <f t="shared" si="43"/>
        <v>95.795028470658735</v>
      </c>
      <c r="N180" s="230">
        <f t="shared" si="43"/>
        <v>89.72734539972673</v>
      </c>
      <c r="O180" s="230">
        <f t="shared" si="43"/>
        <v>91.297155838386331</v>
      </c>
      <c r="P180" s="230">
        <f t="shared" si="43"/>
        <v>94.282077610216632</v>
      </c>
      <c r="Q180" s="230">
        <f t="shared" si="43"/>
        <v>94.590740294031178</v>
      </c>
    </row>
    <row r="181" spans="1:17" x14ac:dyDescent="0.25">
      <c r="A181" s="132" t="s">
        <v>83</v>
      </c>
      <c r="B181" s="229">
        <f>IF(B$6=0,0,B$6/NMM!B$9*1000)</f>
        <v>0.55232754567034614</v>
      </c>
      <c r="C181" s="229">
        <f>IF(C$6=0,0,C$6/NMM!C$9*1000)</f>
        <v>0.5151498442323913</v>
      </c>
      <c r="D181" s="229">
        <f>IF(D$6=0,0,D$6/NMM!D$9*1000)</f>
        <v>0.49119062683684955</v>
      </c>
      <c r="E181" s="229">
        <f>IF(E$6=0,0,E$6/NMM!E$9*1000)</f>
        <v>0.45522822130863555</v>
      </c>
      <c r="F181" s="229">
        <f>IF(F$6=0,0,F$6/NMM!F$9*1000)</f>
        <v>0.45235171275063157</v>
      </c>
      <c r="G181" s="229">
        <f>IF(G$6=0,0,G$6/NMM!G$9*1000)</f>
        <v>0.42380042907520316</v>
      </c>
      <c r="H181" s="229">
        <f>IF(H$6=0,0,H$6/NMM!H$9*1000)</f>
        <v>0.42295164867074458</v>
      </c>
      <c r="I181" s="229">
        <f>IF(I$6=0,0,I$6/NMM!I$9*1000)</f>
        <v>0.41457034429414752</v>
      </c>
      <c r="J181" s="229">
        <f>IF(J$6=0,0,J$6/NMM!J$9*1000)</f>
        <v>0.40794029345248578</v>
      </c>
      <c r="K181" s="229">
        <f>IF(K$6=0,0,K$6/NMM!K$9*1000)</f>
        <v>0.40515941005627676</v>
      </c>
      <c r="L181" s="229">
        <f>IF(L$6=0,0,L$6/NMM!L$9*1000)</f>
        <v>0.40107400657933007</v>
      </c>
      <c r="M181" s="229">
        <f>IF(M$6=0,0,M$6/NMM!M$9*1000)</f>
        <v>0.39192765157496201</v>
      </c>
      <c r="N181" s="229">
        <f>IF(N$6=0,0,N$6/NMM!N$9*1000)</f>
        <v>0.36710284788256653</v>
      </c>
      <c r="O181" s="229">
        <f>IF(O$6=0,0,O$6/NMM!O$9*1000)</f>
        <v>0.37352543711777059</v>
      </c>
      <c r="P181" s="229">
        <f>IF(P$6=0,0,P$6/NMM!P$9*1000)</f>
        <v>0.38573769279371889</v>
      </c>
      <c r="Q181" s="229">
        <f>IF(Q$6=0,0,Q$6/NMM!Q$9*1000)</f>
        <v>0.38700052910921007</v>
      </c>
    </row>
    <row r="182" spans="1:17" x14ac:dyDescent="0.25">
      <c r="A182" s="76" t="s">
        <v>82</v>
      </c>
      <c r="B182" s="228">
        <f>IF(B$7=0,0,B$7/NMM!B$9*1000)</f>
        <v>0.22093101826813849</v>
      </c>
      <c r="C182" s="228">
        <f>IF(C$7=0,0,C$7/NMM!C$9*1000)</f>
        <v>0.20605993769295655</v>
      </c>
      <c r="D182" s="228">
        <f>IF(D$7=0,0,D$7/NMM!D$9*1000)</f>
        <v>0.19647625073473982</v>
      </c>
      <c r="E182" s="228">
        <f>IF(E$7=0,0,E$7/NMM!E$9*1000)</f>
        <v>0.18209128852345421</v>
      </c>
      <c r="F182" s="228">
        <f>IF(F$7=0,0,F$7/NMM!F$9*1000)</f>
        <v>0.18094068510025263</v>
      </c>
      <c r="G182" s="228">
        <f>IF(G$7=0,0,G$7/NMM!G$9*1000)</f>
        <v>0.16952017163008126</v>
      </c>
      <c r="H182" s="228">
        <f>IF(H$7=0,0,H$7/NMM!H$9*1000)</f>
        <v>0.16918065946829788</v>
      </c>
      <c r="I182" s="228">
        <f>IF(I$7=0,0,I$7/NMM!I$9*1000)</f>
        <v>0.16582813771765903</v>
      </c>
      <c r="J182" s="228">
        <f>IF(J$7=0,0,J$7/NMM!J$9*1000)</f>
        <v>0.1631761173809943</v>
      </c>
      <c r="K182" s="228">
        <f>IF(K$7=0,0,K$7/NMM!K$9*1000)</f>
        <v>0.16206376402251071</v>
      </c>
      <c r="L182" s="228">
        <f>IF(L$7=0,0,L$7/NMM!L$9*1000)</f>
        <v>0.16042960263173206</v>
      </c>
      <c r="M182" s="228">
        <f>IF(M$7=0,0,M$7/NMM!M$9*1000)</f>
        <v>0.1567710606299848</v>
      </c>
      <c r="N182" s="228">
        <f>IF(N$7=0,0,N$7/NMM!N$9*1000)</f>
        <v>0.14684113915302663</v>
      </c>
      <c r="O182" s="228">
        <f>IF(O$7=0,0,O$7/NMM!O$9*1000)</f>
        <v>0.14941017484710825</v>
      </c>
      <c r="P182" s="228">
        <f>IF(P$7=0,0,P$7/NMM!P$9*1000)</f>
        <v>0.15429507711748758</v>
      </c>
      <c r="Q182" s="228">
        <f>IF(Q$7=0,0,Q$7/NMM!Q$9*1000)</f>
        <v>0.15480021164368402</v>
      </c>
    </row>
    <row r="183" spans="1:17" x14ac:dyDescent="0.25">
      <c r="A183" s="76" t="s">
        <v>81</v>
      </c>
      <c r="B183" s="228">
        <f>IF(B$8=0,0,B$8/NMM!B$9*1000)</f>
        <v>0.93895682763958865</v>
      </c>
      <c r="C183" s="228">
        <f>IF(C$8=0,0,C$8/NMM!C$9*1000)</f>
        <v>0.8757547351950653</v>
      </c>
      <c r="D183" s="228">
        <f>IF(D$8=0,0,D$8/NMM!D$9*1000)</f>
        <v>0.83502406562264431</v>
      </c>
      <c r="E183" s="228">
        <f>IF(E$8=0,0,E$8/NMM!E$9*1000)</f>
        <v>0.77388797622468053</v>
      </c>
      <c r="F183" s="228">
        <f>IF(F$8=0,0,F$8/NMM!F$9*1000)</f>
        <v>0.76899791167607368</v>
      </c>
      <c r="G183" s="228">
        <f>IF(G$8=0,0,G$8/NMM!G$9*1000)</f>
        <v>0.72046072942784545</v>
      </c>
      <c r="H183" s="228">
        <f>IF(H$8=0,0,H$8/NMM!H$9*1000)</f>
        <v>0.71901780274026605</v>
      </c>
      <c r="I183" s="228">
        <f>IF(I$8=0,0,I$8/NMM!I$9*1000)</f>
        <v>0.70476958530005085</v>
      </c>
      <c r="J183" s="228">
        <f>IF(J$8=0,0,J$8/NMM!J$9*1000)</f>
        <v>0.69349849886922599</v>
      </c>
      <c r="K183" s="228">
        <f>IF(K$8=0,0,K$8/NMM!K$9*1000)</f>
        <v>0.68877099709567058</v>
      </c>
      <c r="L183" s="228">
        <f>IF(L$8=0,0,L$8/NMM!L$9*1000)</f>
        <v>0.6818258111848613</v>
      </c>
      <c r="M183" s="228">
        <f>IF(M$8=0,0,M$8/NMM!M$9*1000)</f>
        <v>0.66627700767743547</v>
      </c>
      <c r="N183" s="228">
        <f>IF(N$8=0,0,N$8/NMM!N$9*1000)</f>
        <v>0.62407484140036318</v>
      </c>
      <c r="O183" s="228">
        <f>IF(O$8=0,0,O$8/NMM!O$9*1000)</f>
        <v>0.63499324310020999</v>
      </c>
      <c r="P183" s="228">
        <f>IF(P$8=0,0,P$8/NMM!P$9*1000)</f>
        <v>0.65575407774932226</v>
      </c>
      <c r="Q183" s="228">
        <f>IF(Q$8=0,0,Q$8/NMM!Q$9*1000)</f>
        <v>0.65790089948565722</v>
      </c>
    </row>
    <row r="184" spans="1:17" x14ac:dyDescent="0.25">
      <c r="A184" s="76" t="s">
        <v>80</v>
      </c>
      <c r="B184" s="228">
        <f>IF(B$9=0,0,B$9/NMM!B$9*1000)</f>
        <v>0.11046550913406925</v>
      </c>
      <c r="C184" s="228">
        <f>IF(C$9=0,0,C$9/NMM!C$9*1000)</f>
        <v>0.10302996884647828</v>
      </c>
      <c r="D184" s="228">
        <f>IF(D$9=0,0,D$9/NMM!D$9*1000)</f>
        <v>9.8238125367369908E-2</v>
      </c>
      <c r="E184" s="228">
        <f>IF(E$9=0,0,E$9/NMM!E$9*1000)</f>
        <v>9.1045644261727107E-2</v>
      </c>
      <c r="F184" s="228">
        <f>IF(F$9=0,0,F$9/NMM!F$9*1000)</f>
        <v>9.0470342550126315E-2</v>
      </c>
      <c r="G184" s="228">
        <f>IF(G$9=0,0,G$9/NMM!G$9*1000)</f>
        <v>8.4760085815040631E-2</v>
      </c>
      <c r="H184" s="228">
        <f>IF(H$9=0,0,H$9/NMM!H$9*1000)</f>
        <v>8.4590329734148942E-2</v>
      </c>
      <c r="I184" s="228">
        <f>IF(I$9=0,0,I$9/NMM!I$9*1000)</f>
        <v>8.2914068858829515E-2</v>
      </c>
      <c r="J184" s="228">
        <f>IF(J$9=0,0,J$9/NMM!J$9*1000)</f>
        <v>8.1588058690497151E-2</v>
      </c>
      <c r="K184" s="228">
        <f>IF(K$9=0,0,K$9/NMM!K$9*1000)</f>
        <v>8.1031882011255357E-2</v>
      </c>
      <c r="L184" s="228">
        <f>IF(L$9=0,0,L$9/NMM!L$9*1000)</f>
        <v>8.021480131586603E-2</v>
      </c>
      <c r="M184" s="228">
        <f>IF(M$9=0,0,M$9/NMM!M$9*1000)</f>
        <v>7.8385530314992402E-2</v>
      </c>
      <c r="N184" s="228">
        <f>IF(N$9=0,0,N$9/NMM!N$9*1000)</f>
        <v>7.3420569576513314E-2</v>
      </c>
      <c r="O184" s="228">
        <f>IF(O$9=0,0,O$9/NMM!O$9*1000)</f>
        <v>7.4705087423554126E-2</v>
      </c>
      <c r="P184" s="228">
        <f>IF(P$9=0,0,P$9/NMM!P$9*1000)</f>
        <v>7.7147538558743789E-2</v>
      </c>
      <c r="Q184" s="228">
        <f>IF(Q$9=0,0,Q$9/NMM!Q$9*1000)</f>
        <v>7.7400105821842008E-2</v>
      </c>
    </row>
    <row r="185" spans="1:17" x14ac:dyDescent="0.25">
      <c r="A185" s="129" t="s">
        <v>79</v>
      </c>
      <c r="B185" s="227">
        <f>IF(B$10=0,0,B$10/NMM!B$9*1000)</f>
        <v>0.33139652740220776</v>
      </c>
      <c r="C185" s="227">
        <f>IF(C$10=0,0,C$10/NMM!C$9*1000)</f>
        <v>0.30908990653943474</v>
      </c>
      <c r="D185" s="227">
        <f>IF(D$10=0,0,D$10/NMM!D$9*1000)</f>
        <v>0.29471437610210977</v>
      </c>
      <c r="E185" s="227">
        <f>IF(E$10=0,0,E$10/NMM!E$9*1000)</f>
        <v>0.27313693278518136</v>
      </c>
      <c r="F185" s="227">
        <f>IF(F$10=0,0,F$10/NMM!F$9*1000)</f>
        <v>0.271411027650379</v>
      </c>
      <c r="G185" s="227">
        <f>IF(G$10=0,0,G$10/NMM!G$9*1000)</f>
        <v>0.25428025744512195</v>
      </c>
      <c r="H185" s="227">
        <f>IF(H$10=0,0,H$10/NMM!H$9*1000)</f>
        <v>0.25377098920244673</v>
      </c>
      <c r="I185" s="227">
        <f>IF(I$10=0,0,I$10/NMM!I$9*1000)</f>
        <v>0.24874220657648854</v>
      </c>
      <c r="J185" s="227">
        <f>IF(J$10=0,0,J$10/NMM!J$9*1000)</f>
        <v>0.24476417607149145</v>
      </c>
      <c r="K185" s="227">
        <f>IF(K$10=0,0,K$10/NMM!K$9*1000)</f>
        <v>0.24309564603376604</v>
      </c>
      <c r="L185" s="227">
        <f>IF(L$10=0,0,L$10/NMM!L$9*1000)</f>
        <v>0.24064440394759801</v>
      </c>
      <c r="M185" s="227">
        <f>IF(M$10=0,0,M$10/NMM!M$9*1000)</f>
        <v>0.23515659094497718</v>
      </c>
      <c r="N185" s="227">
        <f>IF(N$10=0,0,N$10/NMM!N$9*1000)</f>
        <v>0.22026170872953993</v>
      </c>
      <c r="O185" s="227">
        <f>IF(O$10=0,0,O$10/NMM!O$9*1000)</f>
        <v>0.22411526227066234</v>
      </c>
      <c r="P185" s="227">
        <f>IF(P$10=0,0,P$10/NMM!P$9*1000)</f>
        <v>0.23144261567623134</v>
      </c>
      <c r="Q185" s="227">
        <f>IF(Q$10=0,0,Q$10/NMM!Q$9*1000)</f>
        <v>0.23220031746552602</v>
      </c>
    </row>
    <row r="186" spans="1:17" x14ac:dyDescent="0.25">
      <c r="A186" s="127" t="s">
        <v>214</v>
      </c>
      <c r="B186" s="225">
        <f>IF(B$15=0,0,B$15/NMM!B$9*1000)</f>
        <v>4.2001260578566608</v>
      </c>
      <c r="C186" s="225">
        <f>IF(C$15=0,0,C$15/NMM!C$9*1000)</f>
        <v>3.9174115095694613</v>
      </c>
      <c r="D186" s="225">
        <f>IF(D$15=0,0,D$15/NMM!D$9*1000)</f>
        <v>3.7352157561660468</v>
      </c>
      <c r="E186" s="225">
        <f>IF(E$15=0,0,E$15/NMM!E$9*1000)</f>
        <v>3.4617428183299683</v>
      </c>
      <c r="F186" s="225">
        <f>IF(F$15=0,0,F$15/NMM!F$9*1000)</f>
        <v>3.439868662958165</v>
      </c>
      <c r="G186" s="225">
        <f>IF(G$15=0,0,G$15/NMM!G$9*1000)</f>
        <v>3.2227529469478733</v>
      </c>
      <c r="H186" s="225">
        <f>IF(H$15=0,0,H$15/NMM!H$9*1000)</f>
        <v>3.2162984712982157</v>
      </c>
      <c r="I186" s="225">
        <f>IF(I$15=0,0,I$15/NMM!I$9*1000)</f>
        <v>3.4195818584572901</v>
      </c>
      <c r="J186" s="225">
        <f>IF(J$15=0,0,J$15/NMM!J$9*1000)</f>
        <v>3.3633789656981565</v>
      </c>
      <c r="K186" s="225">
        <f>IF(K$15=0,0,K$15/NMM!K$9*1000)</f>
        <v>3.080998963573081</v>
      </c>
      <c r="L186" s="225">
        <f>IF(L$15=0,0,L$15/NMM!L$9*1000)</f>
        <v>3.0499318735195575</v>
      </c>
      <c r="M186" s="225">
        <f>IF(M$15=0,0,M$15/NMM!M$9*1000)</f>
        <v>5.8801306742663497</v>
      </c>
      <c r="N186" s="225">
        <f>IF(N$15=0,0,N$15/NMM!N$9*1000)</f>
        <v>4.740918935203994</v>
      </c>
      <c r="O186" s="225">
        <f>IF(O$15=0,0,O$15/NMM!O$9*1000)</f>
        <v>2.8404412092222713</v>
      </c>
      <c r="P186" s="225">
        <f>IF(P$15=0,0,P$15/NMM!P$9*1000)</f>
        <v>2.9333082293298878</v>
      </c>
      <c r="Q186" s="225">
        <f>IF(Q$15=0,0,Q$15/NMM!Q$9*1000)</f>
        <v>2.9429113565993501</v>
      </c>
    </row>
    <row r="187" spans="1:17" x14ac:dyDescent="0.25">
      <c r="A187" s="127" t="s">
        <v>213</v>
      </c>
      <c r="B187" s="226">
        <f>IF(B$16=0,0,B$16/NMM!B$9*1000)</f>
        <v>47.488522041250313</v>
      </c>
      <c r="C187" s="226">
        <f>IF(C$16=0,0,C$16/NMM!C$9*1000)</f>
        <v>44.292023680777305</v>
      </c>
      <c r="D187" s="226">
        <f>IF(D$16=0,0,D$16/NMM!D$9*1000)</f>
        <v>42.232036210845152</v>
      </c>
      <c r="E187" s="226">
        <f>IF(E$16=0,0,E$16/NMM!E$9*1000)</f>
        <v>39.14002767176305</v>
      </c>
      <c r="F187" s="226">
        <f>IF(F$16=0,0,F$16/NMM!F$9*1000)</f>
        <v>38.89270859247862</v>
      </c>
      <c r="G187" s="226">
        <f>IF(G$16=0,0,G$16/NMM!G$9*1000)</f>
        <v>36.43790025500742</v>
      </c>
      <c r="H187" s="226">
        <f>IF(H$16=0,0,H$16/NMM!H$9*1000)</f>
        <v>36.364923038387907</v>
      </c>
      <c r="I187" s="226">
        <f>IF(I$16=0,0,I$16/NMM!I$9*1000)</f>
        <v>35.644307597889821</v>
      </c>
      <c r="J187" s="226">
        <f>IF(J$16=0,0,J$16/NMM!J$9*1000)</f>
        <v>35.074263032854162</v>
      </c>
      <c r="K187" s="226">
        <f>IF(K$16=0,0,K$16/NMM!K$9*1000)</f>
        <v>34.835165701044033</v>
      </c>
      <c r="L187" s="226">
        <f>IF(L$16=0,0,L$16/NMM!L$9*1000)</f>
        <v>34.483907150600174</v>
      </c>
      <c r="M187" s="226">
        <f>IF(M$16=0,0,M$16/NMM!M$9*1000)</f>
        <v>33.697513488674652</v>
      </c>
      <c r="N187" s="226">
        <f>IF(N$16=0,0,N$16/NMM!N$9*1000)</f>
        <v>31.563103849761493</v>
      </c>
      <c r="O187" s="226">
        <f>IF(O$16=0,0,O$16/NMM!O$9*1000)</f>
        <v>32.115311091367957</v>
      </c>
      <c r="P187" s="226">
        <f>IF(P$16=0,0,P$16/NMM!P$9*1000)</f>
        <v>33.165307560649225</v>
      </c>
      <c r="Q187" s="226">
        <f>IF(Q$16=0,0,Q$16/NMM!Q$9*1000)</f>
        <v>33.273884854453954</v>
      </c>
    </row>
    <row r="188" spans="1:17" x14ac:dyDescent="0.25">
      <c r="A188" s="127" t="s">
        <v>212</v>
      </c>
      <c r="B188" s="226">
        <f>IF(B$36=0,0,B$36/NMM!B$9*1000)</f>
        <v>77.228124289622457</v>
      </c>
      <c r="C188" s="226">
        <f>IF(C$36=0,0,C$36/NMM!C$9*1000)</f>
        <v>72.02982453079332</v>
      </c>
      <c r="D188" s="226">
        <f>IF(D$36=0,0,D$36/NMM!D$9*1000)</f>
        <v>68.67977358111763</v>
      </c>
      <c r="E188" s="226">
        <f>IF(E$36=0,0,E$36/NMM!E$9*1000)</f>
        <v>63.651400208002656</v>
      </c>
      <c r="F188" s="226">
        <f>IF(F$36=0,0,F$36/NMM!F$9*1000)</f>
        <v>63.249197996327538</v>
      </c>
      <c r="G188" s="226">
        <f>IF(G$36=0,0,G$36/NMM!G$9*1000)</f>
        <v>59.257070314847986</v>
      </c>
      <c r="H188" s="226">
        <f>IF(H$36=0,0,H$36/NMM!H$9*1000)</f>
        <v>59.138391246451057</v>
      </c>
      <c r="I188" s="226">
        <f>IF(I$36=0,0,I$36/NMM!I$9*1000)</f>
        <v>57.699473394985723</v>
      </c>
      <c r="J188" s="226">
        <f>IF(J$36=0,0,J$36/NMM!J$9*1000)</f>
        <v>56.778224694060313</v>
      </c>
      <c r="K188" s="226">
        <f>IF(K$36=0,0,K$36/NMM!K$9*1000)</f>
        <v>56.650626104408246</v>
      </c>
      <c r="L188" s="226">
        <f>IF(L$36=0,0,L$36/NMM!L$9*1000)</f>
        <v>56.079392513101546</v>
      </c>
      <c r="M188" s="226">
        <f>IF(M$36=0,0,M$36/NMM!M$9*1000)</f>
        <v>51.900769772790596</v>
      </c>
      <c r="N188" s="226">
        <f>IF(N$36=0,0,N$36/NMM!N$9*1000)</f>
        <v>49.380123614601011</v>
      </c>
      <c r="O188" s="226">
        <f>IF(O$36=0,0,O$36/NMM!O$9*1000)</f>
        <v>52.227467395377253</v>
      </c>
      <c r="P188" s="226">
        <f>IF(P$36=0,0,P$36/NMM!P$9*1000)</f>
        <v>53.935022281226971</v>
      </c>
      <c r="Q188" s="226">
        <f>IF(Q$36=0,0,Q$36/NMM!Q$9*1000)</f>
        <v>54.111595911665468</v>
      </c>
    </row>
    <row r="189" spans="1:17" x14ac:dyDescent="0.25">
      <c r="A189" s="72" t="s">
        <v>211</v>
      </c>
      <c r="B189" s="224">
        <f>IF(B$44=0,0,B$44/NMM!B$9*1000)</f>
        <v>3.929150183156231</v>
      </c>
      <c r="C189" s="224">
        <f>IF(C$44=0,0,C$44/NMM!C$9*1000)</f>
        <v>3.6646752831456246</v>
      </c>
      <c r="D189" s="224">
        <f>IF(D$44=0,0,D$44/NMM!D$9*1000)</f>
        <v>3.4942340944779149</v>
      </c>
      <c r="E189" s="224">
        <f>IF(E$44=0,0,E$44/NMM!E$9*1000)</f>
        <v>3.2384045719860999</v>
      </c>
      <c r="F189" s="224">
        <f>IF(F$44=0,0,F$44/NMM!F$9*1000)</f>
        <v>3.2179416524447357</v>
      </c>
      <c r="G189" s="224">
        <f>IF(G$44=0,0,G$44/NMM!G$9*1000)</f>
        <v>3.0148334019834944</v>
      </c>
      <c r="H189" s="224">
        <f>IF(H$44=0,0,H$44/NMM!H$9*1000)</f>
        <v>3.0087953441176856</v>
      </c>
      <c r="I189" s="224">
        <f>IF(I$44=0,0,I$44/NMM!I$9*1000)</f>
        <v>2.9491723832776167</v>
      </c>
      <c r="J189" s="224">
        <f>IF(J$44=0,0,J$44/NMM!J$9*1000)</f>
        <v>2.9020074977254504</v>
      </c>
      <c r="K189" s="224">
        <f>IF(K$44=0,0,K$44/NMM!K$9*1000)</f>
        <v>2.8822248368909462</v>
      </c>
      <c r="L189" s="224">
        <f>IF(L$44=0,0,L$44/NMM!L$9*1000)</f>
        <v>2.8531620752279734</v>
      </c>
      <c r="M189" s="224">
        <f>IF(M$44=0,0,M$44/NMM!M$9*1000)</f>
        <v>2.7880966937847784</v>
      </c>
      <c r="N189" s="224">
        <f>IF(N$44=0,0,N$44/NMM!N$9*1000)</f>
        <v>2.6114978934182118</v>
      </c>
      <c r="O189" s="224">
        <f>IF(O$44=0,0,O$44/NMM!O$9*1000)</f>
        <v>2.6571869376595449</v>
      </c>
      <c r="P189" s="224">
        <f>IF(P$44=0,0,P$44/NMM!P$9*1000)</f>
        <v>2.7440625371150569</v>
      </c>
      <c r="Q189" s="224">
        <f>IF(Q$44=0,0,Q$44/NMM!Q$9*1000)</f>
        <v>2.7530461077864894</v>
      </c>
    </row>
    <row r="190" spans="1:17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x14ac:dyDescent="0.25">
      <c r="A191" s="78" t="s">
        <v>37</v>
      </c>
      <c r="B191" s="230">
        <f t="shared" ref="B191:Q191" si="44">SUM(B192:B198,B199,B200)</f>
        <v>96.315549358489207</v>
      </c>
      <c r="C191" s="230">
        <f t="shared" si="44"/>
        <v>89.832456552504638</v>
      </c>
      <c r="D191" s="230">
        <f t="shared" si="44"/>
        <v>84.65728519068189</v>
      </c>
      <c r="E191" s="230">
        <f t="shared" si="44"/>
        <v>78.043074929632169</v>
      </c>
      <c r="F191" s="230">
        <f t="shared" si="44"/>
        <v>77.309820833409162</v>
      </c>
      <c r="G191" s="230">
        <f t="shared" si="44"/>
        <v>71.706900593765724</v>
      </c>
      <c r="H191" s="230">
        <f t="shared" si="44"/>
        <v>71.563287213710282</v>
      </c>
      <c r="I191" s="230">
        <f t="shared" si="44"/>
        <v>71.046492109342694</v>
      </c>
      <c r="J191" s="230">
        <f t="shared" si="44"/>
        <v>70.790494167282759</v>
      </c>
      <c r="K191" s="230">
        <f t="shared" si="44"/>
        <v>70.307923278849188</v>
      </c>
      <c r="L191" s="230">
        <f t="shared" si="44"/>
        <v>69.598977054002944</v>
      </c>
      <c r="M191" s="230">
        <f t="shared" si="44"/>
        <v>68.011796280294803</v>
      </c>
      <c r="N191" s="230">
        <f t="shared" si="44"/>
        <v>63.703910667629479</v>
      </c>
      <c r="O191" s="230">
        <f t="shared" si="44"/>
        <v>63.512414091958142</v>
      </c>
      <c r="P191" s="230">
        <f t="shared" si="44"/>
        <v>63.065330973744096</v>
      </c>
      <c r="Q191" s="230">
        <f t="shared" si="44"/>
        <v>62.656090800782003</v>
      </c>
    </row>
    <row r="192" spans="1:17" x14ac:dyDescent="0.25">
      <c r="A192" s="132" t="s">
        <v>83</v>
      </c>
      <c r="B192" s="229">
        <f>IF(B$48=0,0,B$48/NMM!B$10*1000)</f>
        <v>0.26366657486964556</v>
      </c>
      <c r="C192" s="229">
        <f>IF(C$48=0,0,C$48/NMM!C$10*1000)</f>
        <v>0.24591892263590673</v>
      </c>
      <c r="D192" s="229">
        <f>IF(D$48=0,0,D$48/NMM!D$10*1000)</f>
        <v>0.23175174281474906</v>
      </c>
      <c r="E192" s="229">
        <f>IF(E$48=0,0,E$48/NMM!E$10*1000)</f>
        <v>0.21364515279253349</v>
      </c>
      <c r="F192" s="229">
        <f>IF(F$48=0,0,F$48/NMM!F$10*1000)</f>
        <v>0.21163784870354721</v>
      </c>
      <c r="G192" s="229">
        <f>IF(G$48=0,0,G$48/NMM!G$10*1000)</f>
        <v>0.19629969407852355</v>
      </c>
      <c r="H192" s="229">
        <f>IF(H$48=0,0,H$48/NMM!H$10*1000)</f>
        <v>0.1959065483374996</v>
      </c>
      <c r="I192" s="229">
        <f>IF(I$48=0,0,I$48/NMM!I$10*1000)</f>
        <v>0.19449180693815571</v>
      </c>
      <c r="J192" s="229">
        <f>IF(J$48=0,0,J$48/NMM!J$10*1000)</f>
        <v>0.1937910052399234</v>
      </c>
      <c r="K192" s="229">
        <f>IF(K$48=0,0,K$48/NMM!K$10*1000)</f>
        <v>0.19246995361188862</v>
      </c>
      <c r="L192" s="229">
        <f>IF(L$48=0,0,L$48/NMM!L$10*1000)</f>
        <v>0.19052919301697957</v>
      </c>
      <c r="M192" s="229">
        <f>IF(M$48=0,0,M$48/NMM!M$10*1000)</f>
        <v>0.18618424019170995</v>
      </c>
      <c r="N192" s="229">
        <f>IF(N$48=0,0,N$48/NMM!N$10*1000)</f>
        <v>0.17439127994814585</v>
      </c>
      <c r="O192" s="229">
        <f>IF(O$48=0,0,O$48/NMM!O$10*1000)</f>
        <v>0.17386705258773694</v>
      </c>
      <c r="P192" s="229">
        <f>IF(P$48=0,0,P$48/NMM!P$10*1000)</f>
        <v>0.17264314974705666</v>
      </c>
      <c r="Q192" s="229">
        <f>IF(Q$48=0,0,Q$48/NMM!Q$10*1000)</f>
        <v>0.17152284305283472</v>
      </c>
    </row>
    <row r="193" spans="1:17" x14ac:dyDescent="0.25">
      <c r="A193" s="76" t="s">
        <v>82</v>
      </c>
      <c r="B193" s="228">
        <f>IF(B$49=0,0,B$49/NMM!B$10*1000)</f>
        <v>0.27096051924065701</v>
      </c>
      <c r="C193" s="228">
        <f>IF(C$49=0,0,C$49/NMM!C$10*1000)</f>
        <v>0.25272190455491622</v>
      </c>
      <c r="D193" s="228">
        <f>IF(D$49=0,0,D$49/NMM!D$10*1000)</f>
        <v>0.23816281073570733</v>
      </c>
      <c r="E193" s="228">
        <f>IF(E$49=0,0,E$49/NMM!E$10*1000)</f>
        <v>0.21955532878042799</v>
      </c>
      <c r="F193" s="228">
        <f>IF(F$49=0,0,F$49/NMM!F$10*1000)</f>
        <v>0.21749249560373687</v>
      </c>
      <c r="G193" s="228">
        <f>IF(G$49=0,0,G$49/NMM!G$10*1000)</f>
        <v>0.20173003370106837</v>
      </c>
      <c r="H193" s="228">
        <f>IF(H$49=0,0,H$49/NMM!H$10*1000)</f>
        <v>0.20132601216675833</v>
      </c>
      <c r="I193" s="228">
        <f>IF(I$49=0,0,I$49/NMM!I$10*1000)</f>
        <v>0.1998721340468374</v>
      </c>
      <c r="J193" s="228">
        <f>IF(J$49=0,0,J$49/NMM!J$10*1000)</f>
        <v>0.19915194570998945</v>
      </c>
      <c r="K193" s="228">
        <f>IF(K$49=0,0,K$49/NMM!K$10*1000)</f>
        <v>0.19779434914981497</v>
      </c>
      <c r="L193" s="228">
        <f>IF(L$49=0,0,L$49/NMM!L$10*1000)</f>
        <v>0.19579990029417846</v>
      </c>
      <c r="M193" s="228">
        <f>IF(M$49=0,0,M$49/NMM!M$10*1000)</f>
        <v>0.19133475079924056</v>
      </c>
      <c r="N193" s="228">
        <f>IF(N$49=0,0,N$49/NMM!N$10*1000)</f>
        <v>0.17921555581762277</v>
      </c>
      <c r="O193" s="228">
        <f>IF(O$49=0,0,O$49/NMM!O$10*1000)</f>
        <v>0.17867682648552302</v>
      </c>
      <c r="P193" s="228">
        <f>IF(P$49=0,0,P$49/NMM!P$10*1000)</f>
        <v>0.1774190661896842</v>
      </c>
      <c r="Q193" s="228">
        <f>IF(Q$49=0,0,Q$49/NMM!Q$10*1000)</f>
        <v>0.17626776787390327</v>
      </c>
    </row>
    <row r="194" spans="1:17" x14ac:dyDescent="0.25">
      <c r="A194" s="76" t="s">
        <v>81</v>
      </c>
      <c r="B194" s="228">
        <f>IF(B$50=0,0,B$50/NMM!B$10*1000)</f>
        <v>0.37555037190666779</v>
      </c>
      <c r="C194" s="228">
        <f>IF(C$50=0,0,C$50/NMM!C$10*1000)</f>
        <v>0.35027171305449423</v>
      </c>
      <c r="D194" s="228">
        <f>IF(D$50=0,0,D$50/NMM!D$10*1000)</f>
        <v>0.33009285779635317</v>
      </c>
      <c r="E194" s="228">
        <f>IF(E$50=0,0,E$50/NMM!E$10*1000)</f>
        <v>0.30430295014436337</v>
      </c>
      <c r="F194" s="228">
        <f>IF(F$50=0,0,F$50/NMM!F$10*1000)</f>
        <v>0.30144387027228903</v>
      </c>
      <c r="G194" s="228">
        <f>IF(G$50=0,0,G$50/NMM!G$10*1000)</f>
        <v>0.27959715088194759</v>
      </c>
      <c r="H194" s="228">
        <f>IF(H$50=0,0,H$50/NMM!H$10*1000)</f>
        <v>0.27903717838893033</v>
      </c>
      <c r="I194" s="228">
        <f>IF(I$50=0,0,I$50/NMM!I$10*1000)</f>
        <v>0.27702210818544309</v>
      </c>
      <c r="J194" s="228">
        <f>IF(J$50=0,0,J$50/NMM!J$10*1000)</f>
        <v>0.27602392956331745</v>
      </c>
      <c r="K194" s="228">
        <f>IF(K$50=0,0,K$50/NMM!K$10*1000)</f>
        <v>0.27414230527908034</v>
      </c>
      <c r="L194" s="228">
        <f>IF(L$50=0,0,L$50/NMM!L$10*1000)</f>
        <v>0.27137800584688931</v>
      </c>
      <c r="M194" s="228">
        <f>IF(M$50=0,0,M$50/NMM!M$10*1000)</f>
        <v>0.26518932360586711</v>
      </c>
      <c r="N194" s="228">
        <f>IF(N$50=0,0,N$50/NMM!N$10*1000)</f>
        <v>0.24839215996257774</v>
      </c>
      <c r="O194" s="228">
        <f>IF(O$50=0,0,O$50/NMM!O$10*1000)</f>
        <v>0.2476454829131165</v>
      </c>
      <c r="P194" s="228">
        <f>IF(P$50=0,0,P$50/NMM!P$10*1000)</f>
        <v>0.24590223135678116</v>
      </c>
      <c r="Q194" s="228">
        <f>IF(Q$50=0,0,Q$50/NMM!Q$10*1000)</f>
        <v>0.24430653574814146</v>
      </c>
    </row>
    <row r="195" spans="1:17" x14ac:dyDescent="0.25">
      <c r="A195" s="76" t="s">
        <v>80</v>
      </c>
      <c r="B195" s="228">
        <f>IF(B$51=0,0,B$51/NMM!B$10*1000)</f>
        <v>0.19299569662943886</v>
      </c>
      <c r="C195" s="228">
        <f>IF(C$51=0,0,C$51/NMM!C$10*1000)</f>
        <v>0.18000496957925871</v>
      </c>
      <c r="D195" s="228">
        <f>IF(D$51=0,0,D$51/NMM!D$10*1000)</f>
        <v>0.16963503649156789</v>
      </c>
      <c r="E195" s="228">
        <f>IF(E$51=0,0,E$51/NMM!E$10*1000)</f>
        <v>0.15638157819239293</v>
      </c>
      <c r="F195" s="228">
        <f>IF(F$51=0,0,F$51/NMM!F$10*1000)</f>
        <v>0.15491229430158288</v>
      </c>
      <c r="G195" s="228">
        <f>IF(G$51=0,0,G$51/NMM!G$10*1000)</f>
        <v>0.14368524423530132</v>
      </c>
      <c r="H195" s="228">
        <f>IF(H$51=0,0,H$51/NMM!H$10*1000)</f>
        <v>0.1433974738335986</v>
      </c>
      <c r="I195" s="228">
        <f>IF(I$51=0,0,I$51/NMM!I$10*1000)</f>
        <v>0.14236192732167585</v>
      </c>
      <c r="J195" s="228">
        <f>IF(J$51=0,0,J$51/NMM!J$10*1000)</f>
        <v>0.14184896236957184</v>
      </c>
      <c r="K195" s="228">
        <f>IF(K$51=0,0,K$51/NMM!K$10*1000)</f>
        <v>0.14088199384365202</v>
      </c>
      <c r="L195" s="228">
        <f>IF(L$51=0,0,L$51/NMM!L$10*1000)</f>
        <v>0.13946141771188178</v>
      </c>
      <c r="M195" s="228">
        <f>IF(M$51=0,0,M$51/NMM!M$10*1000)</f>
        <v>0.13628104796744397</v>
      </c>
      <c r="N195" s="228">
        <f>IF(N$51=0,0,N$51/NMM!N$10*1000)</f>
        <v>0.1276489694468535</v>
      </c>
      <c r="O195" s="228">
        <f>IF(O$51=0,0,O$51/NMM!O$10*1000)</f>
        <v>0.12726525139436867</v>
      </c>
      <c r="P195" s="228">
        <f>IF(P$51=0,0,P$51/NMM!P$10*1000)</f>
        <v>0.12636939274614745</v>
      </c>
      <c r="Q195" s="228">
        <f>IF(Q$51=0,0,Q$51/NMM!Q$10*1000)</f>
        <v>0.12554936324109212</v>
      </c>
    </row>
    <row r="196" spans="1:17" x14ac:dyDescent="0.25">
      <c r="A196" s="129" t="s">
        <v>79</v>
      </c>
      <c r="B196" s="227">
        <f>IF(B$52=0,0,B$52/NMM!B$10*1000)</f>
        <v>0.20028760100068674</v>
      </c>
      <c r="C196" s="227">
        <f>IF(C$52=0,0,C$52/NMM!C$10*1000)</f>
        <v>0.18680604881286234</v>
      </c>
      <c r="D196" s="227">
        <f>IF(D$52=0,0,D$52/NMM!D$10*1000)</f>
        <v>0.17604431133920706</v>
      </c>
      <c r="E196" s="227">
        <f>IF(E$52=0,0,E$52/NMM!E$10*1000)</f>
        <v>0.16229010119844325</v>
      </c>
      <c r="F196" s="227">
        <f>IF(F$52=0,0,F$52/NMM!F$10*1000)</f>
        <v>0.1607653037505275</v>
      </c>
      <c r="G196" s="227">
        <f>IF(G$52=0,0,G$52/NMM!G$10*1000)</f>
        <v>0.14911406507857081</v>
      </c>
      <c r="H196" s="227">
        <f>IF(H$52=0,0,H$52/NMM!H$10*1000)</f>
        <v>0.14881542192536776</v>
      </c>
      <c r="I196" s="227">
        <f>IF(I$52=0,0,I$52/NMM!I$10*1000)</f>
        <v>0.1477407496387837</v>
      </c>
      <c r="J196" s="227">
        <f>IF(J$52=0,0,J$52/NMM!J$10*1000)</f>
        <v>0.14720840347019729</v>
      </c>
      <c r="K196" s="227">
        <f>IF(K$52=0,0,K$52/NMM!K$10*1000)</f>
        <v>0.1462049002331717</v>
      </c>
      <c r="L196" s="227">
        <f>IF(L$52=0,0,L$52/NMM!L$10*1000)</f>
        <v>0.14473065085642317</v>
      </c>
      <c r="M196" s="227">
        <f>IF(M$52=0,0,M$52/NMM!M$10*1000)</f>
        <v>0.14143011805940614</v>
      </c>
      <c r="N196" s="227">
        <f>IF(N$52=0,0,N$52/NMM!N$10*1000)</f>
        <v>0.13247189604340859</v>
      </c>
      <c r="O196" s="227">
        <f>IF(O$52=0,0,O$52/NMM!O$10*1000)</f>
        <v>0.13207368007520279</v>
      </c>
      <c r="P196" s="227">
        <f>IF(P$52=0,0,P$52/NMM!P$10*1000)</f>
        <v>0.13114397344121259</v>
      </c>
      <c r="Q196" s="227">
        <f>IF(Q$52=0,0,Q$52/NMM!Q$10*1000)</f>
        <v>0.1302929609824599</v>
      </c>
    </row>
    <row r="197" spans="1:17" x14ac:dyDescent="0.25">
      <c r="A197" s="127" t="s">
        <v>210</v>
      </c>
      <c r="B197" s="226">
        <f>IF(B$57=0,0,B$57/NMM!B$10*1000)</f>
        <v>0.85621060944823912</v>
      </c>
      <c r="C197" s="226">
        <f>IF(C$57=0,0,C$57/NMM!C$10*1000)</f>
        <v>1.6863425901020344</v>
      </c>
      <c r="D197" s="226">
        <f>IF(D$57=0,0,D$57/NMM!D$10*1000)</f>
        <v>1.5833254286809719</v>
      </c>
      <c r="E197" s="226">
        <f>IF(E$57=0,0,E$57/NMM!E$10*1000)</f>
        <v>2.0308765954909851</v>
      </c>
      <c r="F197" s="226">
        <f>IF(F$57=0,0,F$57/NMM!F$10*1000)</f>
        <v>1.6889474335582471</v>
      </c>
      <c r="G197" s="226">
        <f>IF(G$57=0,0,G$57/NMM!G$10*1000)</f>
        <v>2.6147371826225889</v>
      </c>
      <c r="H197" s="226">
        <f>IF(H$57=0,0,H$57/NMM!H$10*1000)</f>
        <v>2.9990007008648263</v>
      </c>
      <c r="I197" s="226">
        <f>IF(I$57=0,0,I$57/NMM!I$10*1000)</f>
        <v>4.1893535535059403</v>
      </c>
      <c r="J197" s="226">
        <f>IF(J$57=0,0,J$57/NMM!J$10*1000)</f>
        <v>3.9797751647191122</v>
      </c>
      <c r="K197" s="226">
        <f>IF(K$57=0,0,K$57/NMM!K$10*1000)</f>
        <v>3.0547354104958124</v>
      </c>
      <c r="L197" s="226">
        <f>IF(L$57=0,0,L$57/NMM!L$10*1000)</f>
        <v>3.7363743054253664</v>
      </c>
      <c r="M197" s="226">
        <f>IF(M$57=0,0,M$57/NMM!M$10*1000)</f>
        <v>2.9475790896210015</v>
      </c>
      <c r="N197" s="226">
        <f>IF(N$57=0,0,N$57/NMM!N$10*1000)</f>
        <v>3.6327231961687416</v>
      </c>
      <c r="O197" s="226">
        <f>IF(O$57=0,0,O$57/NMM!O$10*1000)</f>
        <v>2.1967930044657269</v>
      </c>
      <c r="P197" s="226">
        <f>IF(P$57=0,0,P$57/NMM!P$10*1000)</f>
        <v>1.4475807992654419</v>
      </c>
      <c r="Q197" s="226">
        <f>IF(Q$57=0,0,Q$57/NMM!Q$10*1000)</f>
        <v>1.6752914655054625</v>
      </c>
    </row>
    <row r="198" spans="1:17" x14ac:dyDescent="0.25">
      <c r="A198" s="127" t="s">
        <v>209</v>
      </c>
      <c r="B198" s="226">
        <f>IF(B$58=0,0,B$58/NMM!B$10*1000)</f>
        <v>10.955489554624943</v>
      </c>
      <c r="C198" s="226">
        <f>IF(C$58=0,0,C$58/NMM!C$10*1000)</f>
        <v>8.4699804632211269</v>
      </c>
      <c r="D198" s="226">
        <f>IF(D$58=0,0,D$58/NMM!D$10*1000)</f>
        <v>7.9935874833884331</v>
      </c>
      <c r="E198" s="226">
        <f>IF(E$58=0,0,E$58/NMM!E$10*1000)</f>
        <v>6.2442037783848585</v>
      </c>
      <c r="F198" s="226">
        <f>IF(F$58=0,0,F$58/NMM!F$10*1000)</f>
        <v>6.8212519616279756</v>
      </c>
      <c r="G198" s="226">
        <f>IF(G$58=0,0,G$58/NMM!G$10*1000)</f>
        <v>4.2629073702199838</v>
      </c>
      <c r="H198" s="226">
        <f>IF(H$58=0,0,H$58/NMM!H$10*1000)</f>
        <v>3.4874100971163258</v>
      </c>
      <c r="I198" s="226">
        <f>IF(I$58=0,0,I$58/NMM!I$10*1000)</f>
        <v>1.075673264206366</v>
      </c>
      <c r="J198" s="226">
        <f>IF(J$58=0,0,J$58/NMM!J$10*1000)</f>
        <v>1.454751370858079</v>
      </c>
      <c r="K198" s="226">
        <f>IF(K$58=0,0,K$58/NMM!K$10*1000)</f>
        <v>3.2128967938861654</v>
      </c>
      <c r="L198" s="226">
        <f>IF(L$58=0,0,L$58/NMM!L$10*1000)</f>
        <v>1.7776416909005692</v>
      </c>
      <c r="M198" s="226">
        <f>IF(M$58=0,0,M$58/NMM!M$10*1000)</f>
        <v>3.1225295305537704</v>
      </c>
      <c r="N198" s="226">
        <f>IF(N$58=0,0,N$58/NMM!N$10*1000)</f>
        <v>1.2080105914220338</v>
      </c>
      <c r="O198" s="226">
        <f>IF(O$58=0,0,O$58/NMM!O$10*1000)</f>
        <v>4.0103468899763</v>
      </c>
      <c r="P198" s="226">
        <f>IF(P$58=0,0,P$58/NMM!P$10*1000)</f>
        <v>3.2076465819768787</v>
      </c>
      <c r="Q198" s="226">
        <f>IF(Q$58=0,0,Q$58/NMM!Q$10*1000)</f>
        <v>4.9248356913853755</v>
      </c>
    </row>
    <row r="199" spans="1:17" x14ac:dyDescent="0.25">
      <c r="A199" s="127" t="s">
        <v>208</v>
      </c>
      <c r="B199" s="226">
        <f>IF(B$77=0,0,B$77/NMM!B$10*1000)</f>
        <v>77.233838982490184</v>
      </c>
      <c r="C199" s="226">
        <f>IF(C$77=0,0,C$77/NMM!C$10*1000)</f>
        <v>72.860981859923513</v>
      </c>
      <c r="D199" s="226">
        <f>IF(D$77=0,0,D$77/NMM!D$10*1000)</f>
        <v>68.658063733149504</v>
      </c>
      <c r="E199" s="226">
        <f>IF(E$77=0,0,E$77/NMM!E$10*1000)</f>
        <v>63.82526083942021</v>
      </c>
      <c r="F199" s="226">
        <f>IF(F$77=0,0,F$77/NMM!F$10*1000)</f>
        <v>62.925266517526751</v>
      </c>
      <c r="G199" s="226">
        <f>IF(G$77=0,0,G$77/NMM!G$10*1000)</f>
        <v>59.339910596506193</v>
      </c>
      <c r="H199" s="226">
        <f>IF(H$77=0,0,H$77/NMM!H$10*1000)</f>
        <v>59.583391449629282</v>
      </c>
      <c r="I199" s="226">
        <f>IF(I$77=0,0,I$77/NMM!I$10*1000)</f>
        <v>60.280560622436667</v>
      </c>
      <c r="J199" s="226">
        <f>IF(J$77=0,0,J$77/NMM!J$10*1000)</f>
        <v>59.882440442587331</v>
      </c>
      <c r="K199" s="226">
        <f>IF(K$77=0,0,K$77/NMM!K$10*1000)</f>
        <v>58.638963354585556</v>
      </c>
      <c r="L199" s="226">
        <f>IF(L$77=0,0,L$77/NMM!L$10*1000)</f>
        <v>58.710416430583464</v>
      </c>
      <c r="M199" s="226">
        <f>IF(M$77=0,0,M$77/NMM!M$10*1000)</f>
        <v>56.717044628961467</v>
      </c>
      <c r="N199" s="226">
        <f>IF(N$77=0,0,N$77/NMM!N$10*1000)</f>
        <v>53.935589847703376</v>
      </c>
      <c r="O199" s="226">
        <f>IF(O$77=0,0,O$77/NMM!O$10*1000)</f>
        <v>52.447866477492418</v>
      </c>
      <c r="P199" s="226">
        <f>IF(P$77=0,0,P$77/NMM!P$10*1000)</f>
        <v>54.751091351038681</v>
      </c>
      <c r="Q199" s="226">
        <f>IF(Q$77=0,0,Q$77/NMM!Q$10*1000)</f>
        <v>51.2831586534734</v>
      </c>
    </row>
    <row r="200" spans="1:17" x14ac:dyDescent="0.25">
      <c r="A200" s="72" t="s">
        <v>207</v>
      </c>
      <c r="B200" s="258">
        <f>IF(B$87=0,0,B$87/NMM!B$10*1000)</f>
        <v>5.9665494482787356</v>
      </c>
      <c r="C200" s="258">
        <f>IF(C$87=0,0,C$87/NMM!C$10*1000)</f>
        <v>5.5994280806205285</v>
      </c>
      <c r="D200" s="258">
        <f>IF(D$87=0,0,D$87/NMM!D$10*1000)</f>
        <v>5.2766217862853928</v>
      </c>
      <c r="E200" s="258">
        <f>IF(E$87=0,0,E$87/NMM!E$10*1000)</f>
        <v>4.8865586052279593</v>
      </c>
      <c r="F200" s="258">
        <f>IF(F$87=0,0,F$87/NMM!F$10*1000)</f>
        <v>4.8281031080645045</v>
      </c>
      <c r="G200" s="258">
        <f>IF(G$87=0,0,G$87/NMM!G$10*1000)</f>
        <v>4.5189192564415528</v>
      </c>
      <c r="H200" s="258">
        <f>IF(H$87=0,0,H$87/NMM!H$10*1000)</f>
        <v>4.5250023314477019</v>
      </c>
      <c r="I200" s="258">
        <f>IF(I$87=0,0,I$87/NMM!I$10*1000)</f>
        <v>4.5394159430628154</v>
      </c>
      <c r="J200" s="258">
        <f>IF(J$87=0,0,J$87/NMM!J$10*1000)</f>
        <v>4.5155029427652336</v>
      </c>
      <c r="K200" s="258">
        <f>IF(K$87=0,0,K$87/NMM!K$10*1000)</f>
        <v>4.4498342177640486</v>
      </c>
      <c r="L200" s="258">
        <f>IF(L$87=0,0,L$87/NMM!L$10*1000)</f>
        <v>4.4326454593671984</v>
      </c>
      <c r="M200" s="258">
        <f>IF(M$87=0,0,M$87/NMM!M$10*1000)</f>
        <v>4.3042235505349034</v>
      </c>
      <c r="N200" s="258">
        <f>IF(N$87=0,0,N$87/NMM!N$10*1000)</f>
        <v>4.0654671711167145</v>
      </c>
      <c r="O200" s="258">
        <f>IF(O$87=0,0,O$87/NMM!O$10*1000)</f>
        <v>3.9978794265677502</v>
      </c>
      <c r="P200" s="258">
        <f>IF(P$87=0,0,P$87/NMM!P$10*1000)</f>
        <v>2.8055344279822063</v>
      </c>
      <c r="Q200" s="258">
        <f>IF(Q$87=0,0,Q$87/NMM!Q$10*1000)</f>
        <v>3.9248655195193352</v>
      </c>
    </row>
    <row r="201" spans="1:17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x14ac:dyDescent="0.25">
      <c r="A202" s="78" t="s">
        <v>36</v>
      </c>
      <c r="B202" s="230">
        <f t="shared" ref="B202:Q202" si="45">SUM(B203:B208,B209:B210,B211)</f>
        <v>0</v>
      </c>
      <c r="C202" s="230">
        <f t="shared" si="45"/>
        <v>0</v>
      </c>
      <c r="D202" s="230">
        <f t="shared" si="45"/>
        <v>0</v>
      </c>
      <c r="E202" s="230">
        <f t="shared" si="45"/>
        <v>0</v>
      </c>
      <c r="F202" s="230">
        <f t="shared" si="45"/>
        <v>0</v>
      </c>
      <c r="G202" s="230">
        <f t="shared" si="45"/>
        <v>0</v>
      </c>
      <c r="H202" s="230">
        <f t="shared" si="45"/>
        <v>0</v>
      </c>
      <c r="I202" s="230">
        <f t="shared" si="45"/>
        <v>0</v>
      </c>
      <c r="J202" s="230">
        <f t="shared" si="45"/>
        <v>0</v>
      </c>
      <c r="K202" s="230">
        <f t="shared" si="45"/>
        <v>0</v>
      </c>
      <c r="L202" s="230">
        <f t="shared" si="45"/>
        <v>0</v>
      </c>
      <c r="M202" s="230">
        <f t="shared" si="45"/>
        <v>0</v>
      </c>
      <c r="N202" s="230">
        <f t="shared" si="45"/>
        <v>0</v>
      </c>
      <c r="O202" s="230">
        <f t="shared" si="45"/>
        <v>0</v>
      </c>
      <c r="P202" s="230">
        <f t="shared" si="45"/>
        <v>0</v>
      </c>
      <c r="Q202" s="230">
        <f t="shared" si="45"/>
        <v>0</v>
      </c>
    </row>
    <row r="203" spans="1:17" x14ac:dyDescent="0.25">
      <c r="A203" s="132" t="s">
        <v>83</v>
      </c>
      <c r="B203" s="229">
        <f>IF(B$98=0,0,B$98/NMM!B$11*1000)</f>
        <v>0</v>
      </c>
      <c r="C203" s="229">
        <f>IF(C$98=0,0,C$98/NMM!C$11*1000)</f>
        <v>0</v>
      </c>
      <c r="D203" s="229">
        <f>IF(D$98=0,0,D$98/NMM!D$11*1000)</f>
        <v>0</v>
      </c>
      <c r="E203" s="229">
        <f>IF(E$98=0,0,E$98/NMM!E$11*1000)</f>
        <v>0</v>
      </c>
      <c r="F203" s="229">
        <f>IF(F$98=0,0,F$98/NMM!F$11*1000)</f>
        <v>0</v>
      </c>
      <c r="G203" s="229">
        <f>IF(G$98=0,0,G$98/NMM!G$11*1000)</f>
        <v>0</v>
      </c>
      <c r="H203" s="229">
        <f>IF(H$98=0,0,H$98/NMM!H$11*1000)</f>
        <v>0</v>
      </c>
      <c r="I203" s="229">
        <f>IF(I$98=0,0,I$98/NMM!I$11*1000)</f>
        <v>0</v>
      </c>
      <c r="J203" s="229">
        <f>IF(J$98=0,0,J$98/NMM!J$11*1000)</f>
        <v>0</v>
      </c>
      <c r="K203" s="229">
        <f>IF(K$98=0,0,K$98/NMM!K$11*1000)</f>
        <v>0</v>
      </c>
      <c r="L203" s="229">
        <f>IF(L$98=0,0,L$98/NMM!L$11*1000)</f>
        <v>0</v>
      </c>
      <c r="M203" s="229">
        <f>IF(M$98=0,0,M$98/NMM!M$11*1000)</f>
        <v>0</v>
      </c>
      <c r="N203" s="229">
        <f>IF(N$98=0,0,N$98/NMM!N$11*1000)</f>
        <v>0</v>
      </c>
      <c r="O203" s="229">
        <f>IF(O$98=0,0,O$98/NMM!O$11*1000)</f>
        <v>0</v>
      </c>
      <c r="P203" s="229">
        <f>IF(P$98=0,0,P$98/NMM!P$11*1000)</f>
        <v>0</v>
      </c>
      <c r="Q203" s="229">
        <f>IF(Q$98=0,0,Q$98/NMM!Q$11*1000)</f>
        <v>0</v>
      </c>
    </row>
    <row r="204" spans="1:17" x14ac:dyDescent="0.25">
      <c r="A204" s="76" t="s">
        <v>82</v>
      </c>
      <c r="B204" s="228">
        <f>IF(B$99=0,0,B$99/NMM!B$11*1000)</f>
        <v>0</v>
      </c>
      <c r="C204" s="228">
        <f>IF(C$99=0,0,C$99/NMM!C$11*1000)</f>
        <v>0</v>
      </c>
      <c r="D204" s="228">
        <f>IF(D$99=0,0,D$99/NMM!D$11*1000)</f>
        <v>0</v>
      </c>
      <c r="E204" s="228">
        <f>IF(E$99=0,0,E$99/NMM!E$11*1000)</f>
        <v>0</v>
      </c>
      <c r="F204" s="228">
        <f>IF(F$99=0,0,F$99/NMM!F$11*1000)</f>
        <v>0</v>
      </c>
      <c r="G204" s="228">
        <f>IF(G$99=0,0,G$99/NMM!G$11*1000)</f>
        <v>0</v>
      </c>
      <c r="H204" s="228">
        <f>IF(H$99=0,0,H$99/NMM!H$11*1000)</f>
        <v>0</v>
      </c>
      <c r="I204" s="228">
        <f>IF(I$99=0,0,I$99/NMM!I$11*1000)</f>
        <v>0</v>
      </c>
      <c r="J204" s="228">
        <f>IF(J$99=0,0,J$99/NMM!J$11*1000)</f>
        <v>0</v>
      </c>
      <c r="K204" s="228">
        <f>IF(K$99=0,0,K$99/NMM!K$11*1000)</f>
        <v>0</v>
      </c>
      <c r="L204" s="228">
        <f>IF(L$99=0,0,L$99/NMM!L$11*1000)</f>
        <v>0</v>
      </c>
      <c r="M204" s="228">
        <f>IF(M$99=0,0,M$99/NMM!M$11*1000)</f>
        <v>0</v>
      </c>
      <c r="N204" s="228">
        <f>IF(N$99=0,0,N$99/NMM!N$11*1000)</f>
        <v>0</v>
      </c>
      <c r="O204" s="228">
        <f>IF(O$99=0,0,O$99/NMM!O$11*1000)</f>
        <v>0</v>
      </c>
      <c r="P204" s="228">
        <f>IF(P$99=0,0,P$99/NMM!P$11*1000)</f>
        <v>0</v>
      </c>
      <c r="Q204" s="228">
        <f>IF(Q$99=0,0,Q$99/NMM!Q$11*1000)</f>
        <v>0</v>
      </c>
    </row>
    <row r="205" spans="1:17" x14ac:dyDescent="0.25">
      <c r="A205" s="76" t="s">
        <v>81</v>
      </c>
      <c r="B205" s="228">
        <f>IF(B$100=0,0,B$100/NMM!B$11*1000)</f>
        <v>0</v>
      </c>
      <c r="C205" s="228">
        <f>IF(C$100=0,0,C$100/NMM!C$11*1000)</f>
        <v>0</v>
      </c>
      <c r="D205" s="228">
        <f>IF(D$100=0,0,D$100/NMM!D$11*1000)</f>
        <v>0</v>
      </c>
      <c r="E205" s="228">
        <f>IF(E$100=0,0,E$100/NMM!E$11*1000)</f>
        <v>0</v>
      </c>
      <c r="F205" s="228">
        <f>IF(F$100=0,0,F$100/NMM!F$11*1000)</f>
        <v>0</v>
      </c>
      <c r="G205" s="228">
        <f>IF(G$100=0,0,G$100/NMM!G$11*1000)</f>
        <v>0</v>
      </c>
      <c r="H205" s="228">
        <f>IF(H$100=0,0,H$100/NMM!H$11*1000)</f>
        <v>0</v>
      </c>
      <c r="I205" s="228">
        <f>IF(I$100=0,0,I$100/NMM!I$11*1000)</f>
        <v>0</v>
      </c>
      <c r="J205" s="228">
        <f>IF(J$100=0,0,J$100/NMM!J$11*1000)</f>
        <v>0</v>
      </c>
      <c r="K205" s="228">
        <f>IF(K$100=0,0,K$100/NMM!K$11*1000)</f>
        <v>0</v>
      </c>
      <c r="L205" s="228">
        <f>IF(L$100=0,0,L$100/NMM!L$11*1000)</f>
        <v>0</v>
      </c>
      <c r="M205" s="228">
        <f>IF(M$100=0,0,M$100/NMM!M$11*1000)</f>
        <v>0</v>
      </c>
      <c r="N205" s="228">
        <f>IF(N$100=0,0,N$100/NMM!N$11*1000)</f>
        <v>0</v>
      </c>
      <c r="O205" s="228">
        <f>IF(O$100=0,0,O$100/NMM!O$11*1000)</f>
        <v>0</v>
      </c>
      <c r="P205" s="228">
        <f>IF(P$100=0,0,P$100/NMM!P$11*1000)</f>
        <v>0</v>
      </c>
      <c r="Q205" s="228">
        <f>IF(Q$100=0,0,Q$100/NMM!Q$11*1000)</f>
        <v>0</v>
      </c>
    </row>
    <row r="206" spans="1:17" x14ac:dyDescent="0.25">
      <c r="A206" s="76" t="s">
        <v>80</v>
      </c>
      <c r="B206" s="228">
        <f>IF(B$101=0,0,B$101/NMM!B$11*1000)</f>
        <v>0</v>
      </c>
      <c r="C206" s="228">
        <f>IF(C$101=0,0,C$101/NMM!C$11*1000)</f>
        <v>0</v>
      </c>
      <c r="D206" s="228">
        <f>IF(D$101=0,0,D$101/NMM!D$11*1000)</f>
        <v>0</v>
      </c>
      <c r="E206" s="228">
        <f>IF(E$101=0,0,E$101/NMM!E$11*1000)</f>
        <v>0</v>
      </c>
      <c r="F206" s="228">
        <f>IF(F$101=0,0,F$101/NMM!F$11*1000)</f>
        <v>0</v>
      </c>
      <c r="G206" s="228">
        <f>IF(G$101=0,0,G$101/NMM!G$11*1000)</f>
        <v>0</v>
      </c>
      <c r="H206" s="228">
        <f>IF(H$101=0,0,H$101/NMM!H$11*1000)</f>
        <v>0</v>
      </c>
      <c r="I206" s="228">
        <f>IF(I$101=0,0,I$101/NMM!I$11*1000)</f>
        <v>0</v>
      </c>
      <c r="J206" s="228">
        <f>IF(J$101=0,0,J$101/NMM!J$11*1000)</f>
        <v>0</v>
      </c>
      <c r="K206" s="228">
        <f>IF(K$101=0,0,K$101/NMM!K$11*1000)</f>
        <v>0</v>
      </c>
      <c r="L206" s="228">
        <f>IF(L$101=0,0,L$101/NMM!L$11*1000)</f>
        <v>0</v>
      </c>
      <c r="M206" s="228">
        <f>IF(M$101=0,0,M$101/NMM!M$11*1000)</f>
        <v>0</v>
      </c>
      <c r="N206" s="228">
        <f>IF(N$101=0,0,N$101/NMM!N$11*1000)</f>
        <v>0</v>
      </c>
      <c r="O206" s="228">
        <f>IF(O$101=0,0,O$101/NMM!O$11*1000)</f>
        <v>0</v>
      </c>
      <c r="P206" s="228">
        <f>IF(P$101=0,0,P$101/NMM!P$11*1000)</f>
        <v>0</v>
      </c>
      <c r="Q206" s="228">
        <f>IF(Q$101=0,0,Q$101/NMM!Q$11*1000)</f>
        <v>0</v>
      </c>
    </row>
    <row r="207" spans="1:17" x14ac:dyDescent="0.25">
      <c r="A207" s="129" t="s">
        <v>79</v>
      </c>
      <c r="B207" s="227">
        <f>IF(B$102=0,0,B$102/NMM!B$11*1000)</f>
        <v>0</v>
      </c>
      <c r="C207" s="227">
        <f>IF(C$102=0,0,C$102/NMM!C$11*1000)</f>
        <v>0</v>
      </c>
      <c r="D207" s="227">
        <f>IF(D$102=0,0,D$102/NMM!D$11*1000)</f>
        <v>0</v>
      </c>
      <c r="E207" s="227">
        <f>IF(E$102=0,0,E$102/NMM!E$11*1000)</f>
        <v>0</v>
      </c>
      <c r="F207" s="227">
        <f>IF(F$102=0,0,F$102/NMM!F$11*1000)</f>
        <v>0</v>
      </c>
      <c r="G207" s="227">
        <f>IF(G$102=0,0,G$102/NMM!G$11*1000)</f>
        <v>0</v>
      </c>
      <c r="H207" s="227">
        <f>IF(H$102=0,0,H$102/NMM!H$11*1000)</f>
        <v>0</v>
      </c>
      <c r="I207" s="227">
        <f>IF(I$102=0,0,I$102/NMM!I$11*1000)</f>
        <v>0</v>
      </c>
      <c r="J207" s="227">
        <f>IF(J$102=0,0,J$102/NMM!J$11*1000)</f>
        <v>0</v>
      </c>
      <c r="K207" s="227">
        <f>IF(K$102=0,0,K$102/NMM!K$11*1000)</f>
        <v>0</v>
      </c>
      <c r="L207" s="227">
        <f>IF(L$102=0,0,L$102/NMM!L$11*1000)</f>
        <v>0</v>
      </c>
      <c r="M207" s="227">
        <f>IF(M$102=0,0,M$102/NMM!M$11*1000)</f>
        <v>0</v>
      </c>
      <c r="N207" s="227">
        <f>IF(N$102=0,0,N$102/NMM!N$11*1000)</f>
        <v>0</v>
      </c>
      <c r="O207" s="227">
        <f>IF(O$102=0,0,O$102/NMM!O$11*1000)</f>
        <v>0</v>
      </c>
      <c r="P207" s="227">
        <f>IF(P$102=0,0,P$102/NMM!P$11*1000)</f>
        <v>0</v>
      </c>
      <c r="Q207" s="227">
        <f>IF(Q$102=0,0,Q$102/NMM!Q$11*1000)</f>
        <v>0</v>
      </c>
    </row>
    <row r="208" spans="1:17" x14ac:dyDescent="0.25">
      <c r="A208" s="127" t="s">
        <v>206</v>
      </c>
      <c r="B208" s="226">
        <f>IF(B$107=0,0,B$107/NMM!B$11*1000)</f>
        <v>0</v>
      </c>
      <c r="C208" s="226">
        <f>IF(C$107=0,0,C$107/NMM!C$11*1000)</f>
        <v>0</v>
      </c>
      <c r="D208" s="226">
        <f>IF(D$107=0,0,D$107/NMM!D$11*1000)</f>
        <v>0</v>
      </c>
      <c r="E208" s="226">
        <f>IF(E$107=0,0,E$107/NMM!E$11*1000)</f>
        <v>0</v>
      </c>
      <c r="F208" s="226">
        <f>IF(F$107=0,0,F$107/NMM!F$11*1000)</f>
        <v>0</v>
      </c>
      <c r="G208" s="226">
        <f>IF(G$107=0,0,G$107/NMM!G$11*1000)</f>
        <v>0</v>
      </c>
      <c r="H208" s="226">
        <f>IF(H$107=0,0,H$107/NMM!H$11*1000)</f>
        <v>0</v>
      </c>
      <c r="I208" s="226">
        <f>IF(I$107=0,0,I$107/NMM!I$11*1000)</f>
        <v>0</v>
      </c>
      <c r="J208" s="226">
        <f>IF(J$107=0,0,J$107/NMM!J$11*1000)</f>
        <v>0</v>
      </c>
      <c r="K208" s="226">
        <f>IF(K$107=0,0,K$107/NMM!K$11*1000)</f>
        <v>0</v>
      </c>
      <c r="L208" s="226">
        <f>IF(L$107=0,0,L$107/NMM!L$11*1000)</f>
        <v>0</v>
      </c>
      <c r="M208" s="226">
        <f>IF(M$107=0,0,M$107/NMM!M$11*1000)</f>
        <v>0</v>
      </c>
      <c r="N208" s="226">
        <f>IF(N$107=0,0,N$107/NMM!N$11*1000)</f>
        <v>0</v>
      </c>
      <c r="O208" s="226">
        <f>IF(O$107=0,0,O$107/NMM!O$11*1000)</f>
        <v>0</v>
      </c>
      <c r="P208" s="226">
        <f>IF(P$107=0,0,P$107/NMM!P$11*1000)</f>
        <v>0</v>
      </c>
      <c r="Q208" s="226">
        <f>IF(Q$107=0,0,Q$107/NMM!Q$11*1000)</f>
        <v>0</v>
      </c>
    </row>
    <row r="209" spans="1:17" x14ac:dyDescent="0.25">
      <c r="A209" s="127" t="s">
        <v>205</v>
      </c>
      <c r="B209" s="226">
        <f>IF(B$115=0,0,B$115/NMM!B$11*1000)</f>
        <v>0</v>
      </c>
      <c r="C209" s="226">
        <f>IF(C$115=0,0,C$115/NMM!C$11*1000)</f>
        <v>0</v>
      </c>
      <c r="D209" s="226">
        <f>IF(D$115=0,0,D$115/NMM!D$11*1000)</f>
        <v>0</v>
      </c>
      <c r="E209" s="226">
        <f>IF(E$115=0,0,E$115/NMM!E$11*1000)</f>
        <v>0</v>
      </c>
      <c r="F209" s="226">
        <f>IF(F$115=0,0,F$115/NMM!F$11*1000)</f>
        <v>0</v>
      </c>
      <c r="G209" s="226">
        <f>IF(G$115=0,0,G$115/NMM!G$11*1000)</f>
        <v>0</v>
      </c>
      <c r="H209" s="226">
        <f>IF(H$115=0,0,H$115/NMM!H$11*1000)</f>
        <v>0</v>
      </c>
      <c r="I209" s="226">
        <f>IF(I$115=0,0,I$115/NMM!I$11*1000)</f>
        <v>0</v>
      </c>
      <c r="J209" s="226">
        <f>IF(J$115=0,0,J$115/NMM!J$11*1000)</f>
        <v>0</v>
      </c>
      <c r="K209" s="226">
        <f>IF(K$115=0,0,K$115/NMM!K$11*1000)</f>
        <v>0</v>
      </c>
      <c r="L209" s="226">
        <f>IF(L$115=0,0,L$115/NMM!L$11*1000)</f>
        <v>0</v>
      </c>
      <c r="M209" s="226">
        <f>IF(M$115=0,0,M$115/NMM!M$11*1000)</f>
        <v>0</v>
      </c>
      <c r="N209" s="226">
        <f>IF(N$115=0,0,N$115/NMM!N$11*1000)</f>
        <v>0</v>
      </c>
      <c r="O209" s="226">
        <f>IF(O$115=0,0,O$115/NMM!O$11*1000)</f>
        <v>0</v>
      </c>
      <c r="P209" s="226">
        <f>IF(P$115=0,0,P$115/NMM!P$11*1000)</f>
        <v>0</v>
      </c>
      <c r="Q209" s="226">
        <f>IF(Q$115=0,0,Q$115/NMM!Q$11*1000)</f>
        <v>0</v>
      </c>
    </row>
    <row r="210" spans="1:17" x14ac:dyDescent="0.25">
      <c r="A210" s="127" t="s">
        <v>204</v>
      </c>
      <c r="B210" s="226">
        <f>IF(B$116=0,0,B$116/NMM!B$11*1000)</f>
        <v>0</v>
      </c>
      <c r="C210" s="226">
        <f>IF(C$116=0,0,C$116/NMM!C$11*1000)</f>
        <v>0</v>
      </c>
      <c r="D210" s="226">
        <f>IF(D$116=0,0,D$116/NMM!D$11*1000)</f>
        <v>0</v>
      </c>
      <c r="E210" s="226">
        <f>IF(E$116=0,0,E$116/NMM!E$11*1000)</f>
        <v>0</v>
      </c>
      <c r="F210" s="226">
        <f>IF(F$116=0,0,F$116/NMM!F$11*1000)</f>
        <v>0</v>
      </c>
      <c r="G210" s="226">
        <f>IF(G$116=0,0,G$116/NMM!G$11*1000)</f>
        <v>0</v>
      </c>
      <c r="H210" s="226">
        <f>IF(H$116=0,0,H$116/NMM!H$11*1000)</f>
        <v>0</v>
      </c>
      <c r="I210" s="226">
        <f>IF(I$116=0,0,I$116/NMM!I$11*1000)</f>
        <v>0</v>
      </c>
      <c r="J210" s="226">
        <f>IF(J$116=0,0,J$116/NMM!J$11*1000)</f>
        <v>0</v>
      </c>
      <c r="K210" s="226">
        <f>IF(K$116=0,0,K$116/NMM!K$11*1000)</f>
        <v>0</v>
      </c>
      <c r="L210" s="226">
        <f>IF(L$116=0,0,L$116/NMM!L$11*1000)</f>
        <v>0</v>
      </c>
      <c r="M210" s="226">
        <f>IF(M$116=0,0,M$116/NMM!M$11*1000)</f>
        <v>0</v>
      </c>
      <c r="N210" s="226">
        <f>IF(N$116=0,0,N$116/NMM!N$11*1000)</f>
        <v>0</v>
      </c>
      <c r="O210" s="226">
        <f>IF(O$116=0,0,O$116/NMM!O$11*1000)</f>
        <v>0</v>
      </c>
      <c r="P210" s="226">
        <f>IF(P$116=0,0,P$116/NMM!P$11*1000)</f>
        <v>0</v>
      </c>
      <c r="Q210" s="226">
        <f>IF(Q$116=0,0,Q$116/NMM!Q$11*1000)</f>
        <v>0</v>
      </c>
    </row>
    <row r="211" spans="1:17" x14ac:dyDescent="0.25">
      <c r="A211" s="72" t="s">
        <v>203</v>
      </c>
      <c r="B211" s="224">
        <f>IF(B$124=0,0,B$124/NMM!B$11*1000)</f>
        <v>0</v>
      </c>
      <c r="C211" s="224">
        <f>IF(C$124=0,0,C$124/NMM!C$11*1000)</f>
        <v>0</v>
      </c>
      <c r="D211" s="224">
        <f>IF(D$124=0,0,D$124/NMM!D$11*1000)</f>
        <v>0</v>
      </c>
      <c r="E211" s="224">
        <f>IF(E$124=0,0,E$124/NMM!E$11*1000)</f>
        <v>0</v>
      </c>
      <c r="F211" s="224">
        <f>IF(F$124=0,0,F$124/NMM!F$11*1000)</f>
        <v>0</v>
      </c>
      <c r="G211" s="224">
        <f>IF(G$124=0,0,G$124/NMM!G$11*1000)</f>
        <v>0</v>
      </c>
      <c r="H211" s="224">
        <f>IF(H$124=0,0,H$124/NMM!H$11*1000)</f>
        <v>0</v>
      </c>
      <c r="I211" s="224">
        <f>IF(I$124=0,0,I$124/NMM!I$11*1000)</f>
        <v>0</v>
      </c>
      <c r="J211" s="224">
        <f>IF(J$124=0,0,J$124/NMM!J$11*1000)</f>
        <v>0</v>
      </c>
      <c r="K211" s="224">
        <f>IF(K$124=0,0,K$124/NMM!K$11*1000)</f>
        <v>0</v>
      </c>
      <c r="L211" s="224">
        <f>IF(L$124=0,0,L$124/NMM!L$11*1000)</f>
        <v>0</v>
      </c>
      <c r="M211" s="224">
        <f>IF(M$124=0,0,M$124/NMM!M$11*1000)</f>
        <v>0</v>
      </c>
      <c r="N211" s="224">
        <f>IF(N$124=0,0,N$124/NMM!N$11*1000)</f>
        <v>0</v>
      </c>
      <c r="O211" s="224">
        <f>IF(O$124=0,0,O$124/NMM!O$11*1000)</f>
        <v>0</v>
      </c>
      <c r="P211" s="224">
        <f>IF(P$124=0,0,P$124/NMM!P$11*1000)</f>
        <v>0</v>
      </c>
      <c r="Q211" s="224">
        <f>IF(Q$124=0,0,Q$124/NMM!Q$11*1000)</f>
        <v>0</v>
      </c>
    </row>
  </sheetData>
  <pageMargins left="0.39370078740157483" right="0.39370078740157483" top="0.39370078740157483" bottom="0.39370078740157483" header="0.31496062992125984" footer="0.31496062992125984"/>
  <pageSetup paperSize="9" scale="35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4" tint="0.79998168889431442"/>
    <pageSetUpPr fitToPage="1"/>
  </sheetPr>
  <dimension ref="A1:Q21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369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2.75" x14ac:dyDescent="0.25">
      <c r="A3" s="80" t="s">
        <v>130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38</v>
      </c>
      <c r="B5" s="96">
        <v>112.02593776845801</v>
      </c>
      <c r="C5" s="96">
        <v>102.66350598510384</v>
      </c>
      <c r="D5" s="96">
        <v>102.93048652965615</v>
      </c>
      <c r="E5" s="96">
        <v>110.10534768714672</v>
      </c>
      <c r="F5" s="96">
        <v>113.69616320021738</v>
      </c>
      <c r="G5" s="96">
        <v>97.128143136444791</v>
      </c>
      <c r="H5" s="96">
        <v>96.191307468267155</v>
      </c>
      <c r="I5" s="96">
        <v>118.92512175916389</v>
      </c>
      <c r="J5" s="96">
        <v>120.3145891424908</v>
      </c>
      <c r="K5" s="96">
        <v>91.528198732326942</v>
      </c>
      <c r="L5" s="96">
        <v>82.011411622379967</v>
      </c>
      <c r="M5" s="96">
        <v>72.258627425675712</v>
      </c>
      <c r="N5" s="96">
        <v>56.905696984208213</v>
      </c>
      <c r="O5" s="96">
        <v>47.971697136655102</v>
      </c>
      <c r="P5" s="96">
        <v>42.574762640059923</v>
      </c>
      <c r="Q5" s="96">
        <v>28.83702090321205</v>
      </c>
    </row>
    <row r="6" spans="1:17" x14ac:dyDescent="0.25">
      <c r="A6" s="132" t="s">
        <v>83</v>
      </c>
      <c r="B6" s="160">
        <v>0.3753832120025774</v>
      </c>
      <c r="C6" s="160">
        <v>0.3428530306388885</v>
      </c>
      <c r="D6" s="160">
        <v>0.3439829253683731</v>
      </c>
      <c r="E6" s="160">
        <v>0.36736782962721343</v>
      </c>
      <c r="F6" s="160">
        <v>0.37872935901644578</v>
      </c>
      <c r="G6" s="160">
        <v>0.32661569718680739</v>
      </c>
      <c r="H6" s="160">
        <v>0.32215458859533086</v>
      </c>
      <c r="I6" s="160">
        <v>0.39676100636874223</v>
      </c>
      <c r="J6" s="160">
        <v>0.40244389008866632</v>
      </c>
      <c r="K6" s="160">
        <v>0.30927711784946188</v>
      </c>
      <c r="L6" s="160">
        <v>0.27473646017888259</v>
      </c>
      <c r="M6" s="160">
        <v>0.24382597876206394</v>
      </c>
      <c r="N6" s="160">
        <v>0.19413413962445708</v>
      </c>
      <c r="O6" s="160">
        <v>0.16460881871153527</v>
      </c>
      <c r="P6" s="160">
        <v>0.14613229957038718</v>
      </c>
      <c r="Q6" s="160">
        <v>9.8996420453368927E-2</v>
      </c>
    </row>
    <row r="7" spans="1:17" x14ac:dyDescent="0.25">
      <c r="A7" s="76" t="s">
        <v>82</v>
      </c>
      <c r="B7" s="159">
        <v>3.9044265464346369E-2</v>
      </c>
      <c r="C7" s="159">
        <v>3.5660744315407819E-2</v>
      </c>
      <c r="D7" s="159">
        <v>3.5778266645533914E-2</v>
      </c>
      <c r="E7" s="159">
        <v>3.8210571502401668E-2</v>
      </c>
      <c r="F7" s="159">
        <v>3.9392304076929043E-2</v>
      </c>
      <c r="G7" s="159">
        <v>3.3971870819030428E-2</v>
      </c>
      <c r="H7" s="159">
        <v>3.3507863099607738E-2</v>
      </c>
      <c r="I7" s="159">
        <v>4.1267807305287868E-2</v>
      </c>
      <c r="J7" s="159">
        <v>4.1858893996085875E-2</v>
      </c>
      <c r="K7" s="159">
        <v>3.2168454809000394E-2</v>
      </c>
      <c r="L7" s="159">
        <v>2.8575820497495942E-2</v>
      </c>
      <c r="M7" s="159">
        <v>2.5360767177368435E-2</v>
      </c>
      <c r="N7" s="159">
        <v>2.0192231940137327E-2</v>
      </c>
      <c r="O7" s="159">
        <v>1.7121251590498723E-2</v>
      </c>
      <c r="P7" s="159">
        <v>1.5199476468069672E-2</v>
      </c>
      <c r="Q7" s="159">
        <v>1.0296791110026638E-2</v>
      </c>
    </row>
    <row r="8" spans="1:17" x14ac:dyDescent="0.25">
      <c r="A8" s="76" t="s">
        <v>81</v>
      </c>
      <c r="B8" s="159">
        <v>0.9101481741523777</v>
      </c>
      <c r="C8" s="159">
        <v>0.83127601304783727</v>
      </c>
      <c r="D8" s="159">
        <v>0.83401553786446037</v>
      </c>
      <c r="E8" s="159">
        <v>0.89071420534180501</v>
      </c>
      <c r="F8" s="159">
        <v>0.91826118906018561</v>
      </c>
      <c r="G8" s="159">
        <v>0.79190723223402315</v>
      </c>
      <c r="H8" s="159">
        <v>0.78109089919247032</v>
      </c>
      <c r="I8" s="159">
        <v>0.9619804348599672</v>
      </c>
      <c r="J8" s="159">
        <v>0.97575906447426575</v>
      </c>
      <c r="K8" s="159">
        <v>0.74986838813629419</v>
      </c>
      <c r="L8" s="159">
        <v>0.66612165810755697</v>
      </c>
      <c r="M8" s="159">
        <v>0.59117659577084436</v>
      </c>
      <c r="N8" s="159">
        <v>0.47069455178147179</v>
      </c>
      <c r="O8" s="159">
        <v>0.3991079276040051</v>
      </c>
      <c r="P8" s="159">
        <v>0.35431005273022964</v>
      </c>
      <c r="Q8" s="159">
        <v>0.24002514881415687</v>
      </c>
    </row>
    <row r="9" spans="1:17" x14ac:dyDescent="0.25">
      <c r="A9" s="76" t="s">
        <v>80</v>
      </c>
      <c r="B9" s="159">
        <v>7.4490069866108469E-2</v>
      </c>
      <c r="C9" s="159">
        <v>6.8034865144481954E-2</v>
      </c>
      <c r="D9" s="159">
        <v>6.8259078520705257E-2</v>
      </c>
      <c r="E9" s="159">
        <v>7.2899518200360711E-2</v>
      </c>
      <c r="F9" s="159">
        <v>7.5154070590902788E-2</v>
      </c>
      <c r="G9" s="159">
        <v>6.4812770856268229E-2</v>
      </c>
      <c r="H9" s="159">
        <v>6.3927520051133419E-2</v>
      </c>
      <c r="I9" s="159">
        <v>7.8732223870342358E-2</v>
      </c>
      <c r="J9" s="159">
        <v>7.9859920559493217E-2</v>
      </c>
      <c r="K9" s="159">
        <v>6.1372148194088386E-2</v>
      </c>
      <c r="L9" s="159">
        <v>5.4517989774544792E-2</v>
      </c>
      <c r="M9" s="159">
        <v>4.8384194104646623E-2</v>
      </c>
      <c r="N9" s="159">
        <v>3.8523474576490579E-2</v>
      </c>
      <c r="O9" s="159">
        <v>3.2664546560264539E-2</v>
      </c>
      <c r="P9" s="159">
        <v>2.8998114078203616E-2</v>
      </c>
      <c r="Q9" s="159">
        <v>1.9644592619702635E-2</v>
      </c>
    </row>
    <row r="10" spans="1:17" x14ac:dyDescent="0.25">
      <c r="A10" s="129" t="s">
        <v>79</v>
      </c>
      <c r="B10" s="158">
        <v>0.37681931441588179</v>
      </c>
      <c r="C10" s="158">
        <v>0.34416468243621456</v>
      </c>
      <c r="D10" s="158">
        <v>0.34529889980053174</v>
      </c>
      <c r="E10" s="158">
        <v>0.36877326761652451</v>
      </c>
      <c r="F10" s="158">
        <v>0.38017826277421157</v>
      </c>
      <c r="G10" s="158">
        <v>0.32786522986689381</v>
      </c>
      <c r="H10" s="158">
        <v>0.32338705442583698</v>
      </c>
      <c r="I10" s="158">
        <v>0.39827889374498238</v>
      </c>
      <c r="J10" s="158">
        <v>0.40398351845588254</v>
      </c>
      <c r="K10" s="158">
        <v>0.31046031837927235</v>
      </c>
      <c r="L10" s="158">
        <v>0.2757875186196177</v>
      </c>
      <c r="M10" s="158">
        <v>0.24475878306798496</v>
      </c>
      <c r="N10" s="158">
        <v>0.19487683801241146</v>
      </c>
      <c r="O10" s="158">
        <v>0.16523856216900557</v>
      </c>
      <c r="P10" s="158">
        <v>0.1466913574647325</v>
      </c>
      <c r="Q10" s="158">
        <v>9.9375150758230293E-2</v>
      </c>
    </row>
    <row r="11" spans="1:17" x14ac:dyDescent="0.25">
      <c r="A11" s="92" t="s">
        <v>125</v>
      </c>
      <c r="B11" s="91">
        <v>5.7711239971260438E-2</v>
      </c>
      <c r="C11" s="91">
        <v>5.2710065057301893E-2</v>
      </c>
      <c r="D11" s="91">
        <v>5.2883774546140454E-2</v>
      </c>
      <c r="E11" s="91">
        <v>5.6478958822462386E-2</v>
      </c>
      <c r="F11" s="91">
        <v>5.8225675052856876E-2</v>
      </c>
      <c r="G11" s="91">
        <v>5.0213744983883174E-2</v>
      </c>
      <c r="H11" s="91">
        <v>4.9527896229254305E-2</v>
      </c>
      <c r="I11" s="91">
        <v>6.0997852108602174E-2</v>
      </c>
      <c r="J11" s="91">
        <v>6.1871536001762151E-2</v>
      </c>
      <c r="K11" s="91">
        <v>4.7548119881577283E-2</v>
      </c>
      <c r="L11" s="91">
        <v>4.2237855277686913E-2</v>
      </c>
      <c r="M11" s="91">
        <v>3.7485692278290551E-2</v>
      </c>
      <c r="N11" s="91">
        <v>2.9846092100688556E-2</v>
      </c>
      <c r="O11" s="91">
        <v>2.5306883031257908E-2</v>
      </c>
      <c r="P11" s="91">
        <v>2.2466311594139241E-2</v>
      </c>
      <c r="Q11" s="91">
        <v>1.5219663518252765E-2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0.31910807444462136</v>
      </c>
      <c r="C14" s="157">
        <v>0.29145461737891265</v>
      </c>
      <c r="D14" s="157">
        <v>0.29241512525439128</v>
      </c>
      <c r="E14" s="157">
        <v>0.31229430879406211</v>
      </c>
      <c r="F14" s="157">
        <v>0.32195258772135471</v>
      </c>
      <c r="G14" s="157">
        <v>0.27765148488301067</v>
      </c>
      <c r="H14" s="157">
        <v>0.27385915819658269</v>
      </c>
      <c r="I14" s="157">
        <v>0.33728104163638023</v>
      </c>
      <c r="J14" s="157">
        <v>0.34211198245412039</v>
      </c>
      <c r="K14" s="157">
        <v>0.26291219849769509</v>
      </c>
      <c r="L14" s="157">
        <v>0.23354966334193081</v>
      </c>
      <c r="M14" s="157">
        <v>0.20727309078969441</v>
      </c>
      <c r="N14" s="157">
        <v>0.1650307459117229</v>
      </c>
      <c r="O14" s="157">
        <v>0.13993167913774765</v>
      </c>
      <c r="P14" s="157">
        <v>0.12422504587059326</v>
      </c>
      <c r="Q14" s="157">
        <v>8.4155487239977525E-2</v>
      </c>
    </row>
    <row r="15" spans="1:17" x14ac:dyDescent="0.25">
      <c r="A15" s="156" t="s">
        <v>214</v>
      </c>
      <c r="B15" s="155">
        <v>3.9851826766123937</v>
      </c>
      <c r="C15" s="155">
        <v>3.6398323490203799</v>
      </c>
      <c r="D15" s="155">
        <v>3.6518276561048819</v>
      </c>
      <c r="E15" s="155">
        <v>3.900088932493369</v>
      </c>
      <c r="F15" s="155">
        <v>4.0207063939409542</v>
      </c>
      <c r="G15" s="155">
        <v>3.4674518644419479</v>
      </c>
      <c r="H15" s="155">
        <v>3.4200913749240613</v>
      </c>
      <c r="I15" s="155">
        <v>4.568898613603487</v>
      </c>
      <c r="J15" s="155">
        <v>4.6322533465711286</v>
      </c>
      <c r="K15" s="155">
        <v>3.2833802176476201</v>
      </c>
      <c r="L15" s="155">
        <v>2.9166860603536424</v>
      </c>
      <c r="M15" s="155">
        <v>5.1070347635775457</v>
      </c>
      <c r="N15" s="155">
        <v>3.5001322701246171</v>
      </c>
      <c r="O15" s="155">
        <v>1.7475374278121318</v>
      </c>
      <c r="P15" s="155">
        <v>1.551385064970463</v>
      </c>
      <c r="Q15" s="155">
        <v>1.0509761950534269</v>
      </c>
    </row>
    <row r="16" spans="1:17" x14ac:dyDescent="0.25">
      <c r="A16" s="156" t="s">
        <v>213</v>
      </c>
      <c r="B16" s="204">
        <v>31.059653270670648</v>
      </c>
      <c r="C16" s="204">
        <v>28.362429206023577</v>
      </c>
      <c r="D16" s="204">
        <v>28.456179242182241</v>
      </c>
      <c r="E16" s="204">
        <v>30.392434447216317</v>
      </c>
      <c r="F16" s="204">
        <v>31.330991496111473</v>
      </c>
      <c r="G16" s="204">
        <v>27.009324822534197</v>
      </c>
      <c r="H16" s="204">
        <v>26.637908671903741</v>
      </c>
      <c r="I16" s="204">
        <v>32.816483621371539</v>
      </c>
      <c r="J16" s="204">
        <v>33.289981873831977</v>
      </c>
      <c r="K16" s="204">
        <v>25.588520626622209</v>
      </c>
      <c r="L16" s="204">
        <v>22.726180784698641</v>
      </c>
      <c r="M16" s="204">
        <v>20.175019728920049</v>
      </c>
      <c r="N16" s="204">
        <v>16.077171964427716</v>
      </c>
      <c r="O16" s="204">
        <v>13.632039632009469</v>
      </c>
      <c r="P16" s="204">
        <v>12.089560468678837</v>
      </c>
      <c r="Q16" s="204">
        <v>8.1850096734129831</v>
      </c>
    </row>
    <row r="17" spans="1:17" x14ac:dyDescent="0.25">
      <c r="A17" s="152" t="s">
        <v>227</v>
      </c>
      <c r="B17" s="151">
        <v>28.569662682340439</v>
      </c>
      <c r="C17" s="151">
        <v>26.093855883208548</v>
      </c>
      <c r="D17" s="151">
        <v>26.179849902801802</v>
      </c>
      <c r="E17" s="151">
        <v>27.959628020661025</v>
      </c>
      <c r="F17" s="151">
        <v>28.824331214163557</v>
      </c>
      <c r="G17" s="151">
        <v>24.85806503067715</v>
      </c>
      <c r="H17" s="151">
        <v>24.518539011471745</v>
      </c>
      <c r="I17" s="151">
        <v>30.1966836955486</v>
      </c>
      <c r="J17" s="151">
        <v>30.629196567062099</v>
      </c>
      <c r="K17" s="151">
        <v>23.538460564573437</v>
      </c>
      <c r="L17" s="151">
        <v>20.909640449762684</v>
      </c>
      <c r="M17" s="151">
        <v>18.557105762033494</v>
      </c>
      <c r="N17" s="151">
        <v>14.775159641819672</v>
      </c>
      <c r="O17" s="151">
        <v>12.52804673932728</v>
      </c>
      <c r="P17" s="151">
        <v>11.121835959174485</v>
      </c>
      <c r="Q17" s="151">
        <v>7.5344188250285393</v>
      </c>
    </row>
    <row r="18" spans="1:17" x14ac:dyDescent="0.25">
      <c r="A18" s="154" t="s">
        <v>33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30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08">
        <v>0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208">
        <v>0</v>
      </c>
      <c r="P19" s="208">
        <v>0</v>
      </c>
      <c r="Q19" s="208">
        <v>0</v>
      </c>
    </row>
    <row r="20" spans="1:17" x14ac:dyDescent="0.25">
      <c r="A20" s="154" t="s">
        <v>125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0</v>
      </c>
      <c r="Q20" s="208">
        <v>0</v>
      </c>
    </row>
    <row r="21" spans="1:17" x14ac:dyDescent="0.25">
      <c r="A21" s="154" t="s">
        <v>29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208">
        <v>0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</row>
    <row r="22" spans="1:17" x14ac:dyDescent="0.25">
      <c r="A22" s="154" t="s">
        <v>28</v>
      </c>
      <c r="B22" s="208">
        <v>28.569662682340439</v>
      </c>
      <c r="C22" s="208">
        <v>26.093855883208548</v>
      </c>
      <c r="D22" s="208">
        <v>26.179849902801802</v>
      </c>
      <c r="E22" s="208">
        <v>27.959628020661025</v>
      </c>
      <c r="F22" s="208">
        <v>28.824331214163557</v>
      </c>
      <c r="G22" s="208">
        <v>24.85806503067715</v>
      </c>
      <c r="H22" s="208">
        <v>24.518539011471745</v>
      </c>
      <c r="I22" s="208">
        <v>30.1966836955486</v>
      </c>
      <c r="J22" s="208">
        <v>30.629196567062099</v>
      </c>
      <c r="K22" s="208">
        <v>23.538460564573437</v>
      </c>
      <c r="L22" s="208">
        <v>20.909640449762684</v>
      </c>
      <c r="M22" s="208">
        <v>18.557105762033494</v>
      </c>
      <c r="N22" s="208">
        <v>14.775159641819672</v>
      </c>
      <c r="O22" s="208">
        <v>12.52804673932728</v>
      </c>
      <c r="P22" s="208">
        <v>11.121835959174485</v>
      </c>
      <c r="Q22" s="208">
        <v>7.5344188250285393</v>
      </c>
    </row>
    <row r="23" spans="1:17" x14ac:dyDescent="0.25">
      <c r="A23" s="154" t="s">
        <v>26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208">
        <v>0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</row>
    <row r="24" spans="1:17" x14ac:dyDescent="0.25">
      <c r="A24" s="154" t="s">
        <v>86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208">
        <v>0</v>
      </c>
      <c r="P24" s="208">
        <v>0</v>
      </c>
      <c r="Q24" s="208">
        <v>0</v>
      </c>
    </row>
    <row r="25" spans="1:17" x14ac:dyDescent="0.25">
      <c r="A25" s="152" t="s">
        <v>226</v>
      </c>
      <c r="B25" s="264">
        <v>2.4899905883302091</v>
      </c>
      <c r="C25" s="264">
        <v>2.268573322815028</v>
      </c>
      <c r="D25" s="264">
        <v>2.2763293393804389</v>
      </c>
      <c r="E25" s="264">
        <v>2.4328064265552927</v>
      </c>
      <c r="F25" s="264">
        <v>2.5066602819479149</v>
      </c>
      <c r="G25" s="264">
        <v>2.1512597918570453</v>
      </c>
      <c r="H25" s="264">
        <v>2.1193696604319974</v>
      </c>
      <c r="I25" s="264">
        <v>2.619799925822937</v>
      </c>
      <c r="J25" s="264">
        <v>2.6607853067698777</v>
      </c>
      <c r="K25" s="264">
        <v>2.0500600620487717</v>
      </c>
      <c r="L25" s="264">
        <v>1.8165403349359583</v>
      </c>
      <c r="M25" s="264">
        <v>1.6179139668865541</v>
      </c>
      <c r="N25" s="264">
        <v>1.3020123226080438</v>
      </c>
      <c r="O25" s="264">
        <v>1.1039928926821894</v>
      </c>
      <c r="P25" s="264">
        <v>0.96772450950435296</v>
      </c>
      <c r="Q25" s="264">
        <v>0.65059084838444448</v>
      </c>
    </row>
    <row r="26" spans="1:17" x14ac:dyDescent="0.25">
      <c r="A26" s="150" t="s">
        <v>33</v>
      </c>
      <c r="B26" s="87">
        <v>0.8647470272506822</v>
      </c>
      <c r="C26" s="87">
        <v>0.96635324679091394</v>
      </c>
      <c r="D26" s="87">
        <v>0.96077727453833206</v>
      </c>
      <c r="E26" s="87">
        <v>0.97204975791023196</v>
      </c>
      <c r="F26" s="87">
        <v>1.0454853002750017</v>
      </c>
      <c r="G26" s="87">
        <v>1.2297994852292715</v>
      </c>
      <c r="H26" s="87">
        <v>1.291500781149407</v>
      </c>
      <c r="I26" s="87">
        <v>1.2895453251106952</v>
      </c>
      <c r="J26" s="87">
        <v>1.1996289298451772</v>
      </c>
      <c r="K26" s="87">
        <v>0.75742114325709975</v>
      </c>
      <c r="L26" s="87">
        <v>0.81577475375444053</v>
      </c>
      <c r="M26" s="87">
        <v>0.54389046538631347</v>
      </c>
      <c r="N26" s="87">
        <v>0</v>
      </c>
      <c r="O26" s="87">
        <v>0</v>
      </c>
      <c r="P26" s="87">
        <v>0.38672735046692014</v>
      </c>
      <c r="Q26" s="87">
        <v>0.41817519144900128</v>
      </c>
    </row>
    <row r="27" spans="1:17" x14ac:dyDescent="0.25">
      <c r="A27" s="150" t="s">
        <v>31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150" t="s">
        <v>30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150" t="s">
        <v>125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150" t="s">
        <v>29</v>
      </c>
      <c r="B30" s="87">
        <v>1.6252435610795268</v>
      </c>
      <c r="C30" s="87">
        <v>1.3022200760241143</v>
      </c>
      <c r="D30" s="87">
        <v>1.3155520648421066</v>
      </c>
      <c r="E30" s="87">
        <v>1.4607566686450608</v>
      </c>
      <c r="F30" s="87">
        <v>1.4611749816729129</v>
      </c>
      <c r="G30" s="87">
        <v>0.92146030662777401</v>
      </c>
      <c r="H30" s="87">
        <v>0.82786887928259023</v>
      </c>
      <c r="I30" s="87">
        <v>1.3302546007122416</v>
      </c>
      <c r="J30" s="87">
        <v>1.4611563769247005</v>
      </c>
      <c r="K30" s="87">
        <v>1.2926389187916718</v>
      </c>
      <c r="L30" s="87">
        <v>1.0007655811815177</v>
      </c>
      <c r="M30" s="87">
        <v>1.0740235015002406</v>
      </c>
      <c r="N30" s="87">
        <v>1.3020123226080438</v>
      </c>
      <c r="O30" s="87">
        <v>1.1039928926821894</v>
      </c>
      <c r="P30" s="87">
        <v>0.58099715903743276</v>
      </c>
      <c r="Q30" s="87">
        <v>0.23241565693544325</v>
      </c>
    </row>
    <row r="31" spans="1:17" x14ac:dyDescent="0.25">
      <c r="A31" s="150" t="s">
        <v>28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150" t="s">
        <v>26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150" t="s">
        <v>25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150" t="s">
        <v>86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0" t="s">
        <v>22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6" t="s">
        <v>212</v>
      </c>
      <c r="B36" s="204">
        <v>71.270027439729901</v>
      </c>
      <c r="C36" s="204">
        <v>65.445083724745459</v>
      </c>
      <c r="D36" s="204">
        <v>65.589128725116055</v>
      </c>
      <c r="E36" s="204">
        <v>70.223695829478743</v>
      </c>
      <c r="F36" s="204">
        <v>72.582482699804928</v>
      </c>
      <c r="G36" s="204">
        <v>61.682240284155242</v>
      </c>
      <c r="H36" s="204">
        <v>61.232052493237752</v>
      </c>
      <c r="I36" s="204">
        <v>75.503423709902194</v>
      </c>
      <c r="J36" s="204">
        <v>76.269578802781894</v>
      </c>
      <c r="K36" s="204">
        <v>57.950960600610415</v>
      </c>
      <c r="L36" s="204">
        <v>52.188708521449144</v>
      </c>
      <c r="M36" s="204">
        <v>43.267008263490027</v>
      </c>
      <c r="N36" s="204">
        <v>34.374838952035574</v>
      </c>
      <c r="O36" s="204">
        <v>30.087764054921337</v>
      </c>
      <c r="P36" s="204">
        <v>26.710562560939994</v>
      </c>
      <c r="Q36" s="204">
        <v>18.094905025121985</v>
      </c>
    </row>
    <row r="37" spans="1:17" x14ac:dyDescent="0.25">
      <c r="A37" s="84" t="s">
        <v>33</v>
      </c>
      <c r="B37" s="83">
        <v>22.068774810452489</v>
      </c>
      <c r="C37" s="83">
        <v>23.115764574060073</v>
      </c>
      <c r="D37" s="83">
        <v>22.739688622614331</v>
      </c>
      <c r="E37" s="83">
        <v>23.883220980462131</v>
      </c>
      <c r="F37" s="83">
        <v>27.140104572531563</v>
      </c>
      <c r="G37" s="83">
        <v>15.640820046212719</v>
      </c>
      <c r="H37" s="83">
        <v>19.514069461030775</v>
      </c>
      <c r="I37" s="83">
        <v>23.365329191807884</v>
      </c>
      <c r="J37" s="83">
        <v>19.746917301697778</v>
      </c>
      <c r="K37" s="83">
        <v>5.006410806452112</v>
      </c>
      <c r="L37" s="83">
        <v>9.0962203986982537</v>
      </c>
      <c r="M37" s="83">
        <v>4.8909724442616724</v>
      </c>
      <c r="N37" s="83">
        <v>0</v>
      </c>
      <c r="O37" s="83">
        <v>0</v>
      </c>
      <c r="P37" s="83">
        <v>0</v>
      </c>
      <c r="Q37" s="83">
        <v>0</v>
      </c>
    </row>
    <row r="38" spans="1:17" x14ac:dyDescent="0.25">
      <c r="A38" s="84" t="s">
        <v>30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</row>
    <row r="39" spans="1:17" x14ac:dyDescent="0.25">
      <c r="A39" s="84" t="s">
        <v>125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</row>
    <row r="40" spans="1:17" x14ac:dyDescent="0.25">
      <c r="A40" s="84" t="s">
        <v>29</v>
      </c>
      <c r="B40" s="208">
        <v>18.513079455187945</v>
      </c>
      <c r="C40" s="208">
        <v>11.396978088963234</v>
      </c>
      <c r="D40" s="208">
        <v>8.9314679803196473</v>
      </c>
      <c r="E40" s="208">
        <v>12.708335936157789</v>
      </c>
      <c r="F40" s="208">
        <v>8.5840943312939935</v>
      </c>
      <c r="G40" s="208">
        <v>0</v>
      </c>
      <c r="H40" s="208">
        <v>0</v>
      </c>
      <c r="I40" s="208">
        <v>12.391641622876412</v>
      </c>
      <c r="J40" s="208">
        <v>10.290208946807761</v>
      </c>
      <c r="K40" s="208">
        <v>0</v>
      </c>
      <c r="L40" s="208">
        <v>0</v>
      </c>
      <c r="M40" s="208">
        <v>6.3100055438719425</v>
      </c>
      <c r="N40" s="208">
        <v>3.1812619043019819</v>
      </c>
      <c r="O40" s="208">
        <v>0</v>
      </c>
      <c r="P40" s="208">
        <v>0</v>
      </c>
      <c r="Q40" s="208">
        <v>0</v>
      </c>
    </row>
    <row r="41" spans="1:17" x14ac:dyDescent="0.25">
      <c r="A41" s="84" t="s">
        <v>28</v>
      </c>
      <c r="B41" s="208">
        <v>30.008080071851911</v>
      </c>
      <c r="C41" s="208">
        <v>29.473460905032226</v>
      </c>
      <c r="D41" s="208">
        <v>32.456700050434229</v>
      </c>
      <c r="E41" s="208">
        <v>29.801010638115475</v>
      </c>
      <c r="F41" s="208">
        <v>33.529362478960365</v>
      </c>
      <c r="G41" s="208">
        <v>43.06416414945555</v>
      </c>
      <c r="H41" s="208">
        <v>39.481862557210661</v>
      </c>
      <c r="I41" s="208">
        <v>32.372030405017689</v>
      </c>
      <c r="J41" s="208">
        <v>37.11343798179881</v>
      </c>
      <c r="K41" s="208">
        <v>42.747648868456274</v>
      </c>
      <c r="L41" s="208">
        <v>31.730386597024285</v>
      </c>
      <c r="M41" s="208">
        <v>26.616913599054634</v>
      </c>
      <c r="N41" s="208">
        <v>28.714905394147014</v>
      </c>
      <c r="O41" s="208">
        <v>30.087764054921337</v>
      </c>
      <c r="P41" s="208">
        <v>26.710562560939994</v>
      </c>
      <c r="Q41" s="208">
        <v>18.094905025121985</v>
      </c>
    </row>
    <row r="42" spans="1:17" x14ac:dyDescent="0.25">
      <c r="A42" s="84" t="s">
        <v>26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</row>
    <row r="43" spans="1:17" x14ac:dyDescent="0.25">
      <c r="A43" s="84" t="s">
        <v>86</v>
      </c>
      <c r="B43" s="208">
        <v>0.68009310223756003</v>
      </c>
      <c r="C43" s="208">
        <v>1.458880156689923</v>
      </c>
      <c r="D43" s="208">
        <v>1.4612720717478398</v>
      </c>
      <c r="E43" s="208">
        <v>3.8311282747433557</v>
      </c>
      <c r="F43" s="208">
        <v>3.3289213170190091</v>
      </c>
      <c r="G43" s="208">
        <v>2.9772560884869779</v>
      </c>
      <c r="H43" s="208">
        <v>2.2361204749963202</v>
      </c>
      <c r="I43" s="208">
        <v>7.374422490200204</v>
      </c>
      <c r="J43" s="208">
        <v>9.1190145724775409</v>
      </c>
      <c r="K43" s="208">
        <v>10.196900925702032</v>
      </c>
      <c r="L43" s="208">
        <v>11.362101525726599</v>
      </c>
      <c r="M43" s="208">
        <v>5.44911667630178</v>
      </c>
      <c r="N43" s="208">
        <v>2.4786716535865794</v>
      </c>
      <c r="O43" s="208">
        <v>0</v>
      </c>
      <c r="P43" s="208">
        <v>0</v>
      </c>
      <c r="Q43" s="208">
        <v>0</v>
      </c>
    </row>
    <row r="44" spans="1:17" x14ac:dyDescent="0.25">
      <c r="A44" s="243" t="s">
        <v>211</v>
      </c>
      <c r="B44" s="242">
        <v>3.9351893455437787</v>
      </c>
      <c r="C44" s="242">
        <v>3.594171369731594</v>
      </c>
      <c r="D44" s="242">
        <v>3.6060161980533869</v>
      </c>
      <c r="E44" s="242">
        <v>3.8511630856699752</v>
      </c>
      <c r="F44" s="242">
        <v>3.9702674248413365</v>
      </c>
      <c r="G44" s="242">
        <v>3.4239533643503819</v>
      </c>
      <c r="H44" s="242">
        <v>3.3771870028372004</v>
      </c>
      <c r="I44" s="242">
        <v>4.1592954481373603</v>
      </c>
      <c r="J44" s="242">
        <v>4.2188698317314142</v>
      </c>
      <c r="K44" s="242">
        <v>3.2421908600785634</v>
      </c>
      <c r="L44" s="242">
        <v>2.8800968087004604</v>
      </c>
      <c r="M44" s="242">
        <v>2.5560583508051762</v>
      </c>
      <c r="N44" s="242">
        <v>2.035132561685328</v>
      </c>
      <c r="O44" s="242">
        <v>1.7256149152768541</v>
      </c>
      <c r="P44" s="242">
        <v>1.5319232451590057</v>
      </c>
      <c r="Q44" s="242">
        <v>1.0377919058681688</v>
      </c>
    </row>
    <row r="45" spans="1:17" hidden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 ht="12.75" x14ac:dyDescent="0.25">
      <c r="A47" s="97" t="s">
        <v>37</v>
      </c>
      <c r="B47" s="96">
        <v>18.635565771325407</v>
      </c>
      <c r="C47" s="96">
        <v>17.690182395882314</v>
      </c>
      <c r="D47" s="96">
        <v>20.083759928131276</v>
      </c>
      <c r="E47" s="96">
        <v>21.446417282521402</v>
      </c>
      <c r="F47" s="96">
        <v>27.592594903147635</v>
      </c>
      <c r="G47" s="96">
        <v>28.153966029946496</v>
      </c>
      <c r="H47" s="96">
        <v>26.617053445255383</v>
      </c>
      <c r="I47" s="96">
        <v>12.012199929002961</v>
      </c>
      <c r="J47" s="96">
        <v>13.661604540900887</v>
      </c>
      <c r="K47" s="96">
        <v>21.461383691589646</v>
      </c>
      <c r="L47" s="96">
        <v>17.49932428995691</v>
      </c>
      <c r="M47" s="96">
        <v>3.8542361241367882</v>
      </c>
      <c r="N47" s="96">
        <v>5.4776047148893214</v>
      </c>
      <c r="O47" s="96">
        <v>27.24601136391022</v>
      </c>
      <c r="P47" s="96">
        <v>56.009611220137856</v>
      </c>
      <c r="Q47" s="96">
        <v>59.104852504168775</v>
      </c>
    </row>
    <row r="48" spans="1:17" x14ac:dyDescent="0.25">
      <c r="A48" s="132" t="s">
        <v>83</v>
      </c>
      <c r="B48" s="160">
        <v>4.7226799427925473E-2</v>
      </c>
      <c r="C48" s="160">
        <v>4.4273149047446302E-2</v>
      </c>
      <c r="D48" s="160">
        <v>5.0308895008746204E-2</v>
      </c>
      <c r="E48" s="160">
        <v>5.3252119546864631E-2</v>
      </c>
      <c r="F48" s="160">
        <v>6.8951518261843495E-2</v>
      </c>
      <c r="G48" s="160">
        <v>6.7455296675891618E-2</v>
      </c>
      <c r="H48" s="160">
        <v>6.3528645501984685E-2</v>
      </c>
      <c r="I48" s="160">
        <v>2.8495841164214639E-2</v>
      </c>
      <c r="J48" s="160">
        <v>3.257689132967332E-2</v>
      </c>
      <c r="K48" s="160">
        <v>5.1270467546388782E-2</v>
      </c>
      <c r="L48" s="160">
        <v>4.1528453916182796E-2</v>
      </c>
      <c r="M48" s="160">
        <v>9.1314626588835154E-3</v>
      </c>
      <c r="N48" s="160">
        <v>1.2887589469300419E-2</v>
      </c>
      <c r="O48" s="160">
        <v>6.6989764923626377E-2</v>
      </c>
      <c r="P48" s="160">
        <v>0.13644189976421772</v>
      </c>
      <c r="Q48" s="160">
        <v>0.14505579955696257</v>
      </c>
    </row>
    <row r="49" spans="1:17" x14ac:dyDescent="0.25">
      <c r="A49" s="76" t="s">
        <v>82</v>
      </c>
      <c r="B49" s="159">
        <v>1.2661035586987569E-2</v>
      </c>
      <c r="C49" s="159">
        <v>1.186919127334023E-2</v>
      </c>
      <c r="D49" s="159">
        <v>1.3487314782358878E-2</v>
      </c>
      <c r="E49" s="159">
        <v>1.4276364031281255E-2</v>
      </c>
      <c r="F49" s="159">
        <v>1.8485216806240216E-2</v>
      </c>
      <c r="G49" s="159">
        <v>1.8084094668487344E-2</v>
      </c>
      <c r="H49" s="159">
        <v>1.7031398511797861E-2</v>
      </c>
      <c r="I49" s="159">
        <v>7.6394518246335275E-3</v>
      </c>
      <c r="J49" s="159">
        <v>8.7335408165418148E-3</v>
      </c>
      <c r="K49" s="159">
        <v>1.3745102823598952E-2</v>
      </c>
      <c r="L49" s="159">
        <v>1.1133365785411645E-2</v>
      </c>
      <c r="M49" s="159">
        <v>2.4480543904275092E-3</v>
      </c>
      <c r="N49" s="159">
        <v>3.4550346599353794E-3</v>
      </c>
      <c r="O49" s="159">
        <v>1.7959290232156692E-2</v>
      </c>
      <c r="P49" s="159">
        <v>3.6578717368034766E-2</v>
      </c>
      <c r="Q49" s="159">
        <v>3.8888018297587056E-2</v>
      </c>
    </row>
    <row r="50" spans="1:17" x14ac:dyDescent="0.25">
      <c r="A50" s="76" t="s">
        <v>81</v>
      </c>
      <c r="B50" s="159">
        <v>9.5972195663972429E-2</v>
      </c>
      <c r="C50" s="159">
        <v>8.9969919082199687E-2</v>
      </c>
      <c r="D50" s="159">
        <v>0.10223549285371775</v>
      </c>
      <c r="E50" s="159">
        <v>0.10821658250359741</v>
      </c>
      <c r="F50" s="159">
        <v>0.14012020043942863</v>
      </c>
      <c r="G50" s="159">
        <v>0.13707964565818037</v>
      </c>
      <c r="H50" s="159">
        <v>0.12910008025609362</v>
      </c>
      <c r="I50" s="159">
        <v>5.7907977609094115E-2</v>
      </c>
      <c r="J50" s="159">
        <v>6.6201305756211637E-2</v>
      </c>
      <c r="K50" s="159">
        <v>0.10418955768228134</v>
      </c>
      <c r="L50" s="159">
        <v>8.4392272039283331E-2</v>
      </c>
      <c r="M50" s="159">
        <v>1.8556551187299517E-2</v>
      </c>
      <c r="N50" s="159">
        <v>2.6189584582632E-2</v>
      </c>
      <c r="O50" s="159">
        <v>0.13613361279215103</v>
      </c>
      <c r="P50" s="159">
        <v>0.27727114391733881</v>
      </c>
      <c r="Q50" s="159">
        <v>0.29477592692938287</v>
      </c>
    </row>
    <row r="51" spans="1:17" x14ac:dyDescent="0.25">
      <c r="A51" s="76" t="s">
        <v>80</v>
      </c>
      <c r="B51" s="159">
        <v>3.4406520989404103E-2</v>
      </c>
      <c r="C51" s="159">
        <v>3.2254674261649206E-2</v>
      </c>
      <c r="D51" s="159">
        <v>3.6651944934651459E-2</v>
      </c>
      <c r="E51" s="159">
        <v>3.8796196039404957E-2</v>
      </c>
      <c r="F51" s="159">
        <v>5.0233805573633591E-2</v>
      </c>
      <c r="G51" s="159">
        <v>4.9143751197189597E-2</v>
      </c>
      <c r="H51" s="159">
        <v>4.6283036355835978E-2</v>
      </c>
      <c r="I51" s="159">
        <v>2.0760304932871124E-2</v>
      </c>
      <c r="J51" s="159">
        <v>2.3733505316499863E-2</v>
      </c>
      <c r="K51" s="159">
        <v>3.735248712891396E-2</v>
      </c>
      <c r="L51" s="159">
        <v>3.0255059386466859E-2</v>
      </c>
      <c r="M51" s="159">
        <v>6.6526181202755394E-3</v>
      </c>
      <c r="N51" s="159">
        <v>9.3890994721127167E-3</v>
      </c>
      <c r="O51" s="159">
        <v>4.8804593596006134E-2</v>
      </c>
      <c r="P51" s="159">
        <v>9.940311740235884E-2</v>
      </c>
      <c r="Q51" s="159">
        <v>0.10567867127452009</v>
      </c>
    </row>
    <row r="52" spans="1:17" x14ac:dyDescent="0.25">
      <c r="A52" s="129" t="s">
        <v>79</v>
      </c>
      <c r="B52" s="158">
        <v>6.0047772499871033E-2</v>
      </c>
      <c r="C52" s="158">
        <v>5.6292275023023239E-2</v>
      </c>
      <c r="D52" s="158">
        <v>6.3966585049140393E-2</v>
      </c>
      <c r="E52" s="158">
        <v>6.7708826310920012E-2</v>
      </c>
      <c r="F52" s="158">
        <v>8.7670245120605159E-2</v>
      </c>
      <c r="G52" s="158">
        <v>8.5767834318032143E-2</v>
      </c>
      <c r="H52" s="158">
        <v>8.0775189056585678E-2</v>
      </c>
      <c r="I52" s="158">
        <v>3.6231796525458194E-2</v>
      </c>
      <c r="J52" s="158">
        <v>4.1420756498704227E-2</v>
      </c>
      <c r="K52" s="158">
        <v>6.5189202073412902E-2</v>
      </c>
      <c r="L52" s="158">
        <v>5.2802459265443878E-2</v>
      </c>
      <c r="M52" s="158">
        <v>1.1610441507231967E-2</v>
      </c>
      <c r="N52" s="158">
        <v>1.6386269023064285E-2</v>
      </c>
      <c r="O52" s="158">
        <v>8.5175921567430618E-2</v>
      </c>
      <c r="P52" s="158">
        <v>0.17348268897611063</v>
      </c>
      <c r="Q52" s="158">
        <v>0.18443506138662763</v>
      </c>
    </row>
    <row r="53" spans="1:17" x14ac:dyDescent="0.25">
      <c r="A53" s="92" t="s">
        <v>125</v>
      </c>
      <c r="B53" s="91">
        <v>9.1965333938669614E-3</v>
      </c>
      <c r="C53" s="91">
        <v>8.6213653814900156E-3</v>
      </c>
      <c r="D53" s="91">
        <v>9.7967136998681221E-3</v>
      </c>
      <c r="E53" s="91">
        <v>1.036985147499437E-2</v>
      </c>
      <c r="F53" s="91">
        <v>1.3427014913865104E-2</v>
      </c>
      <c r="G53" s="91">
        <v>1.3135653823414107E-2</v>
      </c>
      <c r="H53" s="91">
        <v>1.2371012156302763E-2</v>
      </c>
      <c r="I53" s="91">
        <v>5.549030593381043E-3</v>
      </c>
      <c r="J53" s="91">
        <v>6.3437385681606008E-3</v>
      </c>
      <c r="K53" s="91">
        <v>9.9839619161388674E-3</v>
      </c>
      <c r="L53" s="91">
        <v>8.0868874846939161E-3</v>
      </c>
      <c r="M53" s="91">
        <v>1.7781810813886087E-3</v>
      </c>
      <c r="N53" s="91">
        <v>2.5096163270972647E-3</v>
      </c>
      <c r="O53" s="91">
        <v>1.3045000246261443E-2</v>
      </c>
      <c r="P53" s="91">
        <v>2.6569500849179108E-2</v>
      </c>
      <c r="Q53" s="91">
        <v>2.8246896269893563E-2</v>
      </c>
    </row>
    <row r="54" spans="1:17" x14ac:dyDescent="0.25">
      <c r="A54" s="92" t="s">
        <v>26</v>
      </c>
      <c r="B54" s="91">
        <v>0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</row>
    <row r="55" spans="1:17" x14ac:dyDescent="0.25">
      <c r="A55" s="92" t="s">
        <v>126</v>
      </c>
      <c r="B55" s="91">
        <v>0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</row>
    <row r="56" spans="1:17" x14ac:dyDescent="0.25">
      <c r="A56" s="92" t="s">
        <v>21</v>
      </c>
      <c r="B56" s="157">
        <v>5.0851239106004073E-2</v>
      </c>
      <c r="C56" s="157">
        <v>4.767090964153322E-2</v>
      </c>
      <c r="D56" s="157">
        <v>5.4169871349272272E-2</v>
      </c>
      <c r="E56" s="157">
        <v>5.7338974835925649E-2</v>
      </c>
      <c r="F56" s="157">
        <v>7.4243230206740049E-2</v>
      </c>
      <c r="G56" s="157">
        <v>7.2632180494618032E-2</v>
      </c>
      <c r="H56" s="157">
        <v>6.8404176900282915E-2</v>
      </c>
      <c r="I56" s="157">
        <v>3.0682765932077149E-2</v>
      </c>
      <c r="J56" s="157">
        <v>3.5077017930543623E-2</v>
      </c>
      <c r="K56" s="157">
        <v>5.5205240157274037E-2</v>
      </c>
      <c r="L56" s="157">
        <v>4.471557178074996E-2</v>
      </c>
      <c r="M56" s="157">
        <v>9.8322604258433578E-3</v>
      </c>
      <c r="N56" s="157">
        <v>1.387665269596702E-2</v>
      </c>
      <c r="O56" s="157">
        <v>7.2130921321169175E-2</v>
      </c>
      <c r="P56" s="157">
        <v>0.14691318812693152</v>
      </c>
      <c r="Q56" s="157">
        <v>0.15618816511673406</v>
      </c>
    </row>
    <row r="57" spans="1:17" x14ac:dyDescent="0.25">
      <c r="A57" s="156" t="s">
        <v>210</v>
      </c>
      <c r="B57" s="204">
        <v>0.18527493995049255</v>
      </c>
      <c r="C57" s="204">
        <v>0.36677262542768441</v>
      </c>
      <c r="D57" s="204">
        <v>0.4152356148117326</v>
      </c>
      <c r="E57" s="204">
        <v>0.61154726537938475</v>
      </c>
      <c r="F57" s="204">
        <v>0.66476671720687375</v>
      </c>
      <c r="G57" s="204">
        <v>1.0854932224692457</v>
      </c>
      <c r="H57" s="204">
        <v>1.1748971482321431</v>
      </c>
      <c r="I57" s="204">
        <v>0.74153187341792992</v>
      </c>
      <c r="J57" s="204">
        <v>0.80823415754530248</v>
      </c>
      <c r="K57" s="204">
        <v>0.98306124421904406</v>
      </c>
      <c r="L57" s="204">
        <v>0.98386894158225946</v>
      </c>
      <c r="M57" s="204">
        <v>0.17464877231999915</v>
      </c>
      <c r="N57" s="204">
        <v>0.32432608124233703</v>
      </c>
      <c r="O57" s="204">
        <v>1.0225461978424819</v>
      </c>
      <c r="P57" s="204">
        <v>1.3821139817218573</v>
      </c>
      <c r="Q57" s="204">
        <v>1.7116152455382887</v>
      </c>
    </row>
    <row r="58" spans="1:17" x14ac:dyDescent="0.25">
      <c r="A58" s="156" t="s">
        <v>209</v>
      </c>
      <c r="B58" s="204">
        <v>1.5726165198179021</v>
      </c>
      <c r="C58" s="204">
        <v>1.2508294194370388</v>
      </c>
      <c r="D58" s="204">
        <v>1.4067699914638685</v>
      </c>
      <c r="E58" s="204">
        <v>1.2816069324505208</v>
      </c>
      <c r="F58" s="204">
        <v>1.7748518370426229</v>
      </c>
      <c r="G58" s="204">
        <v>1.2120891344647973</v>
      </c>
      <c r="H58" s="204">
        <v>0.95685521920268157</v>
      </c>
      <c r="I58" s="204">
        <v>0.14377094376759331</v>
      </c>
      <c r="J58" s="204">
        <v>0.21691053357321954</v>
      </c>
      <c r="K58" s="204">
        <v>0.72583605742795776</v>
      </c>
      <c r="L58" s="204">
        <v>0.33831951116395254</v>
      </c>
      <c r="M58" s="204">
        <v>0.12985703868069221</v>
      </c>
      <c r="N58" s="204">
        <v>7.97115185702712E-2</v>
      </c>
      <c r="O58" s="204">
        <v>1.2260445945270315</v>
      </c>
      <c r="P58" s="204">
        <v>2.0314065550121834</v>
      </c>
      <c r="Q58" s="204">
        <v>3.2380850510993162</v>
      </c>
    </row>
    <row r="59" spans="1:17" x14ac:dyDescent="0.25">
      <c r="A59" s="152" t="s">
        <v>225</v>
      </c>
      <c r="B59" s="151">
        <v>1.3944590068917699</v>
      </c>
      <c r="C59" s="151">
        <v>1.0838142030927993</v>
      </c>
      <c r="D59" s="151">
        <v>1.2169856376353028</v>
      </c>
      <c r="E59" s="151">
        <v>1.0807196122967737</v>
      </c>
      <c r="F59" s="151">
        <v>1.5147403928030401</v>
      </c>
      <c r="G59" s="151">
        <v>0.95762200912398676</v>
      </c>
      <c r="H59" s="151">
        <v>0.7172009208106751</v>
      </c>
      <c r="I59" s="151">
        <v>3.6273754628143265E-2</v>
      </c>
      <c r="J59" s="151">
        <v>9.4018065557958594E-2</v>
      </c>
      <c r="K59" s="151">
        <v>0.53242428497522876</v>
      </c>
      <c r="L59" s="151">
        <v>0.18165833244770482</v>
      </c>
      <c r="M59" s="151">
        <v>9.5409676242606406E-2</v>
      </c>
      <c r="N59" s="151">
        <v>3.1094612168057468E-2</v>
      </c>
      <c r="O59" s="151">
        <v>0.97333363263952233</v>
      </c>
      <c r="P59" s="151">
        <v>1.5166956320751508</v>
      </c>
      <c r="Q59" s="151">
        <v>2.6908792103982204</v>
      </c>
    </row>
    <row r="60" spans="1:17" x14ac:dyDescent="0.25">
      <c r="A60" s="154" t="s">
        <v>33</v>
      </c>
      <c r="B60" s="83">
        <v>0</v>
      </c>
      <c r="C60" s="83">
        <v>0</v>
      </c>
      <c r="D60" s="83">
        <v>0</v>
      </c>
      <c r="E60" s="83">
        <v>0</v>
      </c>
      <c r="F60" s="83">
        <v>0</v>
      </c>
      <c r="G60" s="83">
        <v>0</v>
      </c>
      <c r="H60" s="83">
        <v>0</v>
      </c>
      <c r="I60" s="83">
        <v>0</v>
      </c>
      <c r="J60" s="83">
        <v>0</v>
      </c>
      <c r="K60" s="83">
        <v>0</v>
      </c>
      <c r="L60" s="83">
        <v>0</v>
      </c>
      <c r="M60" s="83">
        <v>0</v>
      </c>
      <c r="N60" s="83">
        <v>0</v>
      </c>
      <c r="O60" s="83">
        <v>0</v>
      </c>
      <c r="P60" s="83">
        <v>0</v>
      </c>
      <c r="Q60" s="83">
        <v>1.1680366309667503</v>
      </c>
    </row>
    <row r="61" spans="1:17" x14ac:dyDescent="0.25">
      <c r="A61" s="154" t="s">
        <v>30</v>
      </c>
      <c r="B61" s="208">
        <v>0</v>
      </c>
      <c r="C61" s="208">
        <v>0</v>
      </c>
      <c r="D61" s="208">
        <v>0</v>
      </c>
      <c r="E61" s="208">
        <v>0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</row>
    <row r="62" spans="1:17" x14ac:dyDescent="0.25">
      <c r="A62" s="154" t="s">
        <v>125</v>
      </c>
      <c r="B62" s="208">
        <v>0.64866571269897555</v>
      </c>
      <c r="C62" s="208">
        <v>0.84466436325886729</v>
      </c>
      <c r="D62" s="208">
        <v>0.71659047743965609</v>
      </c>
      <c r="E62" s="208">
        <v>0.8452838704658816</v>
      </c>
      <c r="F62" s="208">
        <v>0.47229607765724613</v>
      </c>
      <c r="G62" s="208">
        <v>0.68988145082495067</v>
      </c>
      <c r="H62" s="208">
        <v>0.7172009208106751</v>
      </c>
      <c r="I62" s="208">
        <v>3.6273754628143265E-2</v>
      </c>
      <c r="J62" s="208">
        <v>9.4018065557958594E-2</v>
      </c>
      <c r="K62" s="208">
        <v>0.53242428497522876</v>
      </c>
      <c r="L62" s="208">
        <v>0.18165833244770482</v>
      </c>
      <c r="M62" s="208">
        <v>9.5409676242606406E-2</v>
      </c>
      <c r="N62" s="208">
        <v>3.1094612168057468E-2</v>
      </c>
      <c r="O62" s="208">
        <v>0</v>
      </c>
      <c r="P62" s="208">
        <v>0</v>
      </c>
      <c r="Q62" s="208">
        <v>0</v>
      </c>
    </row>
    <row r="63" spans="1:17" x14ac:dyDescent="0.25">
      <c r="A63" s="154" t="s">
        <v>29</v>
      </c>
      <c r="B63" s="208">
        <v>0.74579329419279439</v>
      </c>
      <c r="C63" s="208">
        <v>0.23914983983393207</v>
      </c>
      <c r="D63" s="208">
        <v>0.50039516019564667</v>
      </c>
      <c r="E63" s="208">
        <v>0.23543574183089203</v>
      </c>
      <c r="F63" s="208">
        <v>1.0424443151457941</v>
      </c>
      <c r="G63" s="208">
        <v>0.26774055829903609</v>
      </c>
      <c r="H63" s="208">
        <v>0</v>
      </c>
      <c r="I63" s="208">
        <v>0</v>
      </c>
      <c r="J63" s="208">
        <v>0</v>
      </c>
      <c r="K63" s="208">
        <v>0</v>
      </c>
      <c r="L63" s="208">
        <v>0</v>
      </c>
      <c r="M63" s="208">
        <v>0</v>
      </c>
      <c r="N63" s="208">
        <v>0</v>
      </c>
      <c r="O63" s="208">
        <v>0.97333363263952233</v>
      </c>
      <c r="P63" s="208">
        <v>1.5166956320751508</v>
      </c>
      <c r="Q63" s="208">
        <v>1.5228425794314702</v>
      </c>
    </row>
    <row r="64" spans="1:17" x14ac:dyDescent="0.25">
      <c r="A64" s="154" t="s">
        <v>26</v>
      </c>
      <c r="B64" s="208">
        <v>0</v>
      </c>
      <c r="C64" s="208">
        <v>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</row>
    <row r="65" spans="1:17" x14ac:dyDescent="0.25">
      <c r="A65" s="152" t="s">
        <v>224</v>
      </c>
      <c r="B65" s="151">
        <v>0.17815751292613205</v>
      </c>
      <c r="C65" s="151">
        <v>0.16701521634423966</v>
      </c>
      <c r="D65" s="151">
        <v>0.18978435382856571</v>
      </c>
      <c r="E65" s="151">
        <v>0.20088732015374713</v>
      </c>
      <c r="F65" s="151">
        <v>0.26011144423958288</v>
      </c>
      <c r="G65" s="151">
        <v>0.25446712534081056</v>
      </c>
      <c r="H65" s="151">
        <v>0.23965429839200653</v>
      </c>
      <c r="I65" s="151">
        <v>0.10749718913945004</v>
      </c>
      <c r="J65" s="151">
        <v>0.12289246801526094</v>
      </c>
      <c r="K65" s="151">
        <v>0.19341177245272903</v>
      </c>
      <c r="L65" s="151">
        <v>0.15666117871624768</v>
      </c>
      <c r="M65" s="151">
        <v>3.4447362438085813E-2</v>
      </c>
      <c r="N65" s="151">
        <v>4.8616906402213729E-2</v>
      </c>
      <c r="O65" s="151">
        <v>0.25271096188750913</v>
      </c>
      <c r="P65" s="151">
        <v>0.51471092293703247</v>
      </c>
      <c r="Q65" s="151">
        <v>0.54720584070109579</v>
      </c>
    </row>
    <row r="66" spans="1:17" x14ac:dyDescent="0.25">
      <c r="A66" s="263" t="s">
        <v>33</v>
      </c>
      <c r="B66" s="87">
        <v>0</v>
      </c>
      <c r="C66" s="87">
        <v>0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</row>
    <row r="67" spans="1:17" x14ac:dyDescent="0.25">
      <c r="A67" s="263" t="s">
        <v>31</v>
      </c>
      <c r="B67" s="87">
        <v>0</v>
      </c>
      <c r="C67" s="87">
        <v>0</v>
      </c>
      <c r="D67" s="87">
        <v>0</v>
      </c>
      <c r="E67" s="87">
        <v>0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</row>
    <row r="68" spans="1:17" x14ac:dyDescent="0.25">
      <c r="A68" s="263" t="s">
        <v>30</v>
      </c>
      <c r="B68" s="87">
        <v>0</v>
      </c>
      <c r="C68" s="87">
        <v>0</v>
      </c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</row>
    <row r="69" spans="1:17" x14ac:dyDescent="0.25">
      <c r="A69" s="263" t="s">
        <v>125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263" t="s">
        <v>29</v>
      </c>
      <c r="B70" s="87">
        <v>0.17815751292613205</v>
      </c>
      <c r="C70" s="87">
        <v>0.16701521634423966</v>
      </c>
      <c r="D70" s="87">
        <v>0.18978435382856571</v>
      </c>
      <c r="E70" s="87">
        <v>0.20088732015374713</v>
      </c>
      <c r="F70" s="87">
        <v>0.26011144423958288</v>
      </c>
      <c r="G70" s="87">
        <v>0.25446712534081056</v>
      </c>
      <c r="H70" s="87">
        <v>0.23965429839200653</v>
      </c>
      <c r="I70" s="87">
        <v>0.10749718913945004</v>
      </c>
      <c r="J70" s="87">
        <v>0.12289246801526094</v>
      </c>
      <c r="K70" s="87">
        <v>0.19341177245272903</v>
      </c>
      <c r="L70" s="87">
        <v>0.15666117871624768</v>
      </c>
      <c r="M70" s="87">
        <v>3.4447362438085813E-2</v>
      </c>
      <c r="N70" s="87">
        <v>4.8616906402213729E-2</v>
      </c>
      <c r="O70" s="87">
        <v>0.25271096188750913</v>
      </c>
      <c r="P70" s="87">
        <v>0.51471092293703247</v>
      </c>
      <c r="Q70" s="87">
        <v>0.54720584070109579</v>
      </c>
    </row>
    <row r="71" spans="1:17" x14ac:dyDescent="0.25">
      <c r="A71" s="263" t="s">
        <v>28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263" t="s">
        <v>26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263" t="s">
        <v>25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263" t="s">
        <v>86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263" t="s">
        <v>22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2" t="s">
        <v>223</v>
      </c>
      <c r="B76" s="261">
        <v>0</v>
      </c>
      <c r="C76" s="261">
        <v>0</v>
      </c>
      <c r="D76" s="261">
        <v>0</v>
      </c>
      <c r="E76" s="261">
        <v>0</v>
      </c>
      <c r="F76" s="261">
        <v>0</v>
      </c>
      <c r="G76" s="261">
        <v>0</v>
      </c>
      <c r="H76" s="261">
        <v>0</v>
      </c>
      <c r="I76" s="261">
        <v>0</v>
      </c>
      <c r="J76" s="261">
        <v>0</v>
      </c>
      <c r="K76" s="261">
        <v>0</v>
      </c>
      <c r="L76" s="261">
        <v>0</v>
      </c>
      <c r="M76" s="261">
        <v>0</v>
      </c>
      <c r="N76" s="261">
        <v>0</v>
      </c>
      <c r="O76" s="261">
        <v>0</v>
      </c>
      <c r="P76" s="261">
        <v>0</v>
      </c>
      <c r="Q76" s="261">
        <v>0</v>
      </c>
    </row>
    <row r="77" spans="1:17" x14ac:dyDescent="0.25">
      <c r="A77" s="156" t="s">
        <v>208</v>
      </c>
      <c r="B77" s="204">
        <v>15.655922549726984</v>
      </c>
      <c r="C77" s="204">
        <v>14.872108794369694</v>
      </c>
      <c r="D77" s="204">
        <v>16.898062242023215</v>
      </c>
      <c r="E77" s="204">
        <v>18.060675305111012</v>
      </c>
      <c r="F77" s="204">
        <v>23.256636995906931</v>
      </c>
      <c r="G77" s="204">
        <v>23.876948024900052</v>
      </c>
      <c r="H77" s="204">
        <v>22.577522112968367</v>
      </c>
      <c r="I77" s="204">
        <v>10.209907285336694</v>
      </c>
      <c r="J77" s="204">
        <v>11.599419976354591</v>
      </c>
      <c r="K77" s="204">
        <v>18.202867939711716</v>
      </c>
      <c r="L77" s="204">
        <v>14.868399149455652</v>
      </c>
      <c r="M77" s="204">
        <v>3.2738625471549962</v>
      </c>
      <c r="N77" s="204">
        <v>4.6619997344760993</v>
      </c>
      <c r="O77" s="204">
        <v>23.059145977792291</v>
      </c>
      <c r="P77" s="204">
        <v>49.630513574396637</v>
      </c>
      <c r="Q77" s="204">
        <v>50.153833624617114</v>
      </c>
    </row>
    <row r="78" spans="1:17" x14ac:dyDescent="0.25">
      <c r="A78" s="152" t="s">
        <v>222</v>
      </c>
      <c r="B78" s="261">
        <v>15.468487521780347</v>
      </c>
      <c r="C78" s="261">
        <v>14.501060031296452</v>
      </c>
      <c r="D78" s="261">
        <v>16.477985468081346</v>
      </c>
      <c r="E78" s="261">
        <v>17.441998117533977</v>
      </c>
      <c r="F78" s="261">
        <v>22.584119880257294</v>
      </c>
      <c r="G78" s="261">
        <v>22.778799227530182</v>
      </c>
      <c r="H78" s="261">
        <v>21.388927045161786</v>
      </c>
      <c r="I78" s="261">
        <v>9.4597300219974034</v>
      </c>
      <c r="J78" s="261">
        <v>10.781762758668213</v>
      </c>
      <c r="K78" s="261">
        <v>17.208345357042475</v>
      </c>
      <c r="L78" s="261">
        <v>13.873059452621444</v>
      </c>
      <c r="M78" s="261">
        <v>3.0971775754616191</v>
      </c>
      <c r="N78" s="261">
        <v>4.3338923923945174</v>
      </c>
      <c r="O78" s="261">
        <v>22.024678093357693</v>
      </c>
      <c r="P78" s="261">
        <v>48.232285768419764</v>
      </c>
      <c r="Q78" s="261">
        <v>48.422262957439543</v>
      </c>
    </row>
    <row r="79" spans="1:17" x14ac:dyDescent="0.25">
      <c r="A79" s="154" t="s">
        <v>33</v>
      </c>
      <c r="B79" s="83">
        <v>0</v>
      </c>
      <c r="C79" s="83">
        <v>0</v>
      </c>
      <c r="D79" s="83">
        <v>0</v>
      </c>
      <c r="E79" s="83">
        <v>0</v>
      </c>
      <c r="F79" s="83">
        <v>0</v>
      </c>
      <c r="G79" s="83">
        <v>6.6557852140732843</v>
      </c>
      <c r="H79" s="83">
        <v>5.4036887962416715</v>
      </c>
      <c r="I79" s="83">
        <v>0</v>
      </c>
      <c r="J79" s="83">
        <v>0</v>
      </c>
      <c r="K79" s="83">
        <v>3.6952717740849339</v>
      </c>
      <c r="L79" s="83">
        <v>1.8425879837410606</v>
      </c>
      <c r="M79" s="83">
        <v>0</v>
      </c>
      <c r="N79" s="83">
        <v>0</v>
      </c>
      <c r="O79" s="83">
        <v>0</v>
      </c>
      <c r="P79" s="83">
        <v>1.0673927145270119</v>
      </c>
      <c r="Q79" s="83">
        <v>2.6451419116039199E-2</v>
      </c>
    </row>
    <row r="80" spans="1:17" x14ac:dyDescent="0.25">
      <c r="A80" s="154" t="s">
        <v>30</v>
      </c>
      <c r="B80" s="208">
        <v>0</v>
      </c>
      <c r="C80" s="208">
        <v>0</v>
      </c>
      <c r="D80" s="208">
        <v>0</v>
      </c>
      <c r="E80" s="208">
        <v>0</v>
      </c>
      <c r="F80" s="208">
        <v>0</v>
      </c>
      <c r="G80" s="208">
        <v>0</v>
      </c>
      <c r="H80" s="208">
        <v>0</v>
      </c>
      <c r="I80" s="208">
        <v>0</v>
      </c>
      <c r="J80" s="208">
        <v>0</v>
      </c>
      <c r="K80" s="208">
        <v>0</v>
      </c>
      <c r="L80" s="208">
        <v>0</v>
      </c>
      <c r="M80" s="208">
        <v>0</v>
      </c>
      <c r="N80" s="208">
        <v>0</v>
      </c>
      <c r="O80" s="208">
        <v>0</v>
      </c>
      <c r="P80" s="208">
        <v>0</v>
      </c>
      <c r="Q80" s="208">
        <v>0</v>
      </c>
    </row>
    <row r="81" spans="1:17" x14ac:dyDescent="0.25">
      <c r="A81" s="154" t="s">
        <v>125</v>
      </c>
      <c r="B81" s="208">
        <v>0</v>
      </c>
      <c r="C81" s="208">
        <v>0</v>
      </c>
      <c r="D81" s="208">
        <v>0</v>
      </c>
      <c r="E81" s="208">
        <v>9.2681112225955752E-16</v>
      </c>
      <c r="F81" s="208">
        <v>3.7840111055653982E-15</v>
      </c>
      <c r="G81" s="208">
        <v>0</v>
      </c>
      <c r="H81" s="208">
        <v>0.34532880653978143</v>
      </c>
      <c r="I81" s="208">
        <v>1.7402962256348702</v>
      </c>
      <c r="J81" s="208">
        <v>1.5383242954729273</v>
      </c>
      <c r="K81" s="208">
        <v>0.4855514982320559</v>
      </c>
      <c r="L81" s="208">
        <v>1.1218228798697347</v>
      </c>
      <c r="M81" s="208">
        <v>1.4645014737310076</v>
      </c>
      <c r="N81" s="208">
        <v>1.5533313418507673</v>
      </c>
      <c r="O81" s="208">
        <v>0</v>
      </c>
      <c r="P81" s="208">
        <v>0</v>
      </c>
      <c r="Q81" s="208">
        <v>0</v>
      </c>
    </row>
    <row r="82" spans="1:17" x14ac:dyDescent="0.25">
      <c r="A82" s="154" t="s">
        <v>29</v>
      </c>
      <c r="B82" s="208">
        <v>15.468487521780347</v>
      </c>
      <c r="C82" s="208">
        <v>14.501060031296452</v>
      </c>
      <c r="D82" s="208">
        <v>16.477985468081346</v>
      </c>
      <c r="E82" s="208">
        <v>17.441998117533977</v>
      </c>
      <c r="F82" s="208">
        <v>22.58411988025729</v>
      </c>
      <c r="G82" s="208">
        <v>16.123014013456899</v>
      </c>
      <c r="H82" s="208">
        <v>15.639909442380334</v>
      </c>
      <c r="I82" s="208">
        <v>7.7194337963625328</v>
      </c>
      <c r="J82" s="208">
        <v>9.2434384631952859</v>
      </c>
      <c r="K82" s="208">
        <v>13.027522084725486</v>
      </c>
      <c r="L82" s="208">
        <v>10.908648589010649</v>
      </c>
      <c r="M82" s="208">
        <v>1.6326761017306115</v>
      </c>
      <c r="N82" s="208">
        <v>2.7805610505437506</v>
      </c>
      <c r="O82" s="208">
        <v>1.1756733138925879</v>
      </c>
      <c r="P82" s="208">
        <v>2.0742948737154376E-2</v>
      </c>
      <c r="Q82" s="208">
        <v>0</v>
      </c>
    </row>
    <row r="83" spans="1:17" x14ac:dyDescent="0.25">
      <c r="A83" s="154" t="s">
        <v>28</v>
      </c>
      <c r="B83" s="208">
        <v>0</v>
      </c>
      <c r="C83" s="208">
        <v>0</v>
      </c>
      <c r="D83" s="208">
        <v>0</v>
      </c>
      <c r="E83" s="208">
        <v>0</v>
      </c>
      <c r="F83" s="208">
        <v>0</v>
      </c>
      <c r="G83" s="208">
        <v>0</v>
      </c>
      <c r="H83" s="208">
        <v>0</v>
      </c>
      <c r="I83" s="208">
        <v>0</v>
      </c>
      <c r="J83" s="208">
        <v>0</v>
      </c>
      <c r="K83" s="208">
        <v>0</v>
      </c>
      <c r="L83" s="208">
        <v>0</v>
      </c>
      <c r="M83" s="208">
        <v>0</v>
      </c>
      <c r="N83" s="208">
        <v>0</v>
      </c>
      <c r="O83" s="208">
        <v>17.779939104609628</v>
      </c>
      <c r="P83" s="208">
        <v>37.297567634162107</v>
      </c>
      <c r="Q83" s="208">
        <v>32.924744755443825</v>
      </c>
    </row>
    <row r="84" spans="1:17" x14ac:dyDescent="0.25">
      <c r="A84" s="154" t="s">
        <v>26</v>
      </c>
      <c r="B84" s="208">
        <v>0</v>
      </c>
      <c r="C84" s="208">
        <v>0</v>
      </c>
      <c r="D84" s="208">
        <v>0</v>
      </c>
      <c r="E84" s="208">
        <v>0</v>
      </c>
      <c r="F84" s="208">
        <v>0</v>
      </c>
      <c r="G84" s="208">
        <v>0</v>
      </c>
      <c r="H84" s="208">
        <v>0</v>
      </c>
      <c r="I84" s="208">
        <v>0</v>
      </c>
      <c r="J84" s="208">
        <v>0</v>
      </c>
      <c r="K84" s="208">
        <v>0</v>
      </c>
      <c r="L84" s="208">
        <v>0</v>
      </c>
      <c r="M84" s="208">
        <v>0</v>
      </c>
      <c r="N84" s="208">
        <v>0</v>
      </c>
      <c r="O84" s="208">
        <v>0</v>
      </c>
      <c r="P84" s="208">
        <v>0</v>
      </c>
      <c r="Q84" s="208">
        <v>0</v>
      </c>
    </row>
    <row r="85" spans="1:17" x14ac:dyDescent="0.25">
      <c r="A85" s="154" t="s">
        <v>86</v>
      </c>
      <c r="B85" s="208">
        <v>0</v>
      </c>
      <c r="C85" s="208">
        <v>0</v>
      </c>
      <c r="D85" s="208">
        <v>0</v>
      </c>
      <c r="E85" s="208">
        <v>0</v>
      </c>
      <c r="F85" s="208">
        <v>0</v>
      </c>
      <c r="G85" s="208">
        <v>0</v>
      </c>
      <c r="H85" s="208">
        <v>0</v>
      </c>
      <c r="I85" s="208">
        <v>0</v>
      </c>
      <c r="J85" s="208">
        <v>0</v>
      </c>
      <c r="K85" s="208">
        <v>0</v>
      </c>
      <c r="L85" s="208">
        <v>0</v>
      </c>
      <c r="M85" s="208">
        <v>0</v>
      </c>
      <c r="N85" s="208">
        <v>0</v>
      </c>
      <c r="O85" s="208">
        <v>3.069065674855477</v>
      </c>
      <c r="P85" s="208">
        <v>9.846582470993491</v>
      </c>
      <c r="Q85" s="208">
        <v>15.47106678287968</v>
      </c>
    </row>
    <row r="86" spans="1:17" x14ac:dyDescent="0.25">
      <c r="A86" s="152" t="s">
        <v>221</v>
      </c>
      <c r="B86" s="261">
        <v>0.18743502794663716</v>
      </c>
      <c r="C86" s="261">
        <v>0.3710487630732423</v>
      </c>
      <c r="D86" s="261">
        <v>0.42007677394186754</v>
      </c>
      <c r="E86" s="261">
        <v>0.61867718757703349</v>
      </c>
      <c r="F86" s="261">
        <v>0.67251711564963512</v>
      </c>
      <c r="G86" s="261">
        <v>1.09814879736987</v>
      </c>
      <c r="H86" s="261">
        <v>1.1885950678065813</v>
      </c>
      <c r="I86" s="261">
        <v>0.75017726333929069</v>
      </c>
      <c r="J86" s="261">
        <v>0.817657217686378</v>
      </c>
      <c r="K86" s="261">
        <v>0.99452258266924098</v>
      </c>
      <c r="L86" s="261">
        <v>0.99533969683420676</v>
      </c>
      <c r="M86" s="261">
        <v>0.17668497169337705</v>
      </c>
      <c r="N86" s="261">
        <v>0.32810734208158154</v>
      </c>
      <c r="O86" s="261">
        <v>1.0344678844345976</v>
      </c>
      <c r="P86" s="261">
        <v>1.398227805976874</v>
      </c>
      <c r="Q86" s="261">
        <v>1.7315706671775739</v>
      </c>
    </row>
    <row r="87" spans="1:17" x14ac:dyDescent="0.25">
      <c r="A87" s="156" t="s">
        <v>207</v>
      </c>
      <c r="B87" s="204">
        <v>0.97143743766186708</v>
      </c>
      <c r="C87" s="204">
        <v>0.96581234796023452</v>
      </c>
      <c r="D87" s="204">
        <v>1.0970418472038463</v>
      </c>
      <c r="E87" s="204">
        <v>1.2103376911484172</v>
      </c>
      <c r="F87" s="204">
        <v>1.530878366789453</v>
      </c>
      <c r="G87" s="204">
        <v>1.621905025594619</v>
      </c>
      <c r="H87" s="204">
        <v>1.5710606151698943</v>
      </c>
      <c r="I87" s="204">
        <v>0.7659544544244723</v>
      </c>
      <c r="J87" s="204">
        <v>0.86437387371014296</v>
      </c>
      <c r="K87" s="204">
        <v>1.2778716329763324</v>
      </c>
      <c r="L87" s="204">
        <v>1.0886250773622606</v>
      </c>
      <c r="M87" s="204">
        <v>0.22746863811698248</v>
      </c>
      <c r="N87" s="204">
        <v>0.34325980339356943</v>
      </c>
      <c r="O87" s="204">
        <v>1.5832114106370461</v>
      </c>
      <c r="P87" s="204">
        <v>2.2423995415791182</v>
      </c>
      <c r="Q87" s="204">
        <v>3.2324851054689789</v>
      </c>
    </row>
    <row r="88" spans="1:17" x14ac:dyDescent="0.25">
      <c r="A88" s="152" t="s">
        <v>220</v>
      </c>
      <c r="B88" s="261">
        <v>0.78497120079928584</v>
      </c>
      <c r="C88" s="261">
        <v>0.59668141602748581</v>
      </c>
      <c r="D88" s="261">
        <v>0.67913631434574095</v>
      </c>
      <c r="E88" s="261">
        <v>0.59485824600938764</v>
      </c>
      <c r="F88" s="261">
        <v>0.86183727476599881</v>
      </c>
      <c r="G88" s="261">
        <v>0.52943220445775907</v>
      </c>
      <c r="H88" s="261">
        <v>0.38860901113771329</v>
      </c>
      <c r="I88" s="261">
        <v>1.9654614916502479E-2</v>
      </c>
      <c r="J88" s="261">
        <v>5.0942861930881073E-2</v>
      </c>
      <c r="K88" s="261">
        <v>0.28848941612631568</v>
      </c>
      <c r="L88" s="261">
        <v>9.842996974632133E-2</v>
      </c>
      <c r="M88" s="261">
        <v>5.16968939410999E-2</v>
      </c>
      <c r="N88" s="261">
        <v>1.6848342125217831E-2</v>
      </c>
      <c r="O88" s="261">
        <v>0.55409035637694382</v>
      </c>
      <c r="P88" s="261">
        <v>0.85139872325097332</v>
      </c>
      <c r="Q88" s="261">
        <v>1.509864367459671</v>
      </c>
    </row>
    <row r="89" spans="1:17" x14ac:dyDescent="0.25">
      <c r="A89" s="154" t="s">
        <v>33</v>
      </c>
      <c r="B89" s="83">
        <v>0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83">
        <v>0</v>
      </c>
      <c r="O89" s="83">
        <v>0</v>
      </c>
      <c r="P89" s="83">
        <v>0</v>
      </c>
      <c r="Q89" s="83">
        <v>0</v>
      </c>
    </row>
    <row r="90" spans="1:17" x14ac:dyDescent="0.25">
      <c r="A90" s="154" t="s">
        <v>30</v>
      </c>
      <c r="B90" s="208">
        <v>0</v>
      </c>
      <c r="C90" s="208">
        <v>0</v>
      </c>
      <c r="D90" s="208">
        <v>0</v>
      </c>
      <c r="E90" s="208">
        <v>0</v>
      </c>
      <c r="F90" s="208">
        <v>0</v>
      </c>
      <c r="G90" s="208">
        <v>0</v>
      </c>
      <c r="H90" s="208">
        <v>0</v>
      </c>
      <c r="I90" s="208">
        <v>0</v>
      </c>
      <c r="J90" s="208">
        <v>0</v>
      </c>
      <c r="K90" s="208">
        <v>0</v>
      </c>
      <c r="L90" s="208">
        <v>0</v>
      </c>
      <c r="M90" s="208">
        <v>0</v>
      </c>
      <c r="N90" s="208">
        <v>0</v>
      </c>
      <c r="O90" s="208">
        <v>0</v>
      </c>
      <c r="P90" s="208">
        <v>0</v>
      </c>
      <c r="Q90" s="208">
        <v>0</v>
      </c>
    </row>
    <row r="91" spans="1:17" x14ac:dyDescent="0.25">
      <c r="A91" s="154" t="s">
        <v>125</v>
      </c>
      <c r="B91" s="208">
        <v>0.78497120079928584</v>
      </c>
      <c r="C91" s="208">
        <v>0.59668141602748581</v>
      </c>
      <c r="D91" s="208">
        <v>0.67913631434574095</v>
      </c>
      <c r="E91" s="208">
        <v>0.59485824600938764</v>
      </c>
      <c r="F91" s="208">
        <v>0.86183727476599881</v>
      </c>
      <c r="G91" s="208">
        <v>0.52943220445775907</v>
      </c>
      <c r="H91" s="208">
        <v>0.38860901113771329</v>
      </c>
      <c r="I91" s="208">
        <v>1.9654614916502479E-2</v>
      </c>
      <c r="J91" s="208">
        <v>5.0942861930881073E-2</v>
      </c>
      <c r="K91" s="208">
        <v>0.28848941612631568</v>
      </c>
      <c r="L91" s="208">
        <v>9.842996974632133E-2</v>
      </c>
      <c r="M91" s="208">
        <v>5.16968939410999E-2</v>
      </c>
      <c r="N91" s="208">
        <v>1.6848342125217831E-2</v>
      </c>
      <c r="O91" s="208">
        <v>0.39371375849101414</v>
      </c>
      <c r="P91" s="208">
        <v>0.43636834590129064</v>
      </c>
      <c r="Q91" s="208">
        <v>0.44471923036641725</v>
      </c>
    </row>
    <row r="92" spans="1:17" x14ac:dyDescent="0.25">
      <c r="A92" s="154" t="s">
        <v>29</v>
      </c>
      <c r="B92" s="208">
        <v>0</v>
      </c>
      <c r="C92" s="208">
        <v>0</v>
      </c>
      <c r="D92" s="208">
        <v>0</v>
      </c>
      <c r="E92" s="208">
        <v>0</v>
      </c>
      <c r="F92" s="208">
        <v>0</v>
      </c>
      <c r="G92" s="208">
        <v>0</v>
      </c>
      <c r="H92" s="208">
        <v>0</v>
      </c>
      <c r="I92" s="208">
        <v>0</v>
      </c>
      <c r="J92" s="208">
        <v>0</v>
      </c>
      <c r="K92" s="208">
        <v>0</v>
      </c>
      <c r="L92" s="208">
        <v>0</v>
      </c>
      <c r="M92" s="208">
        <v>0</v>
      </c>
      <c r="N92" s="208">
        <v>0</v>
      </c>
      <c r="O92" s="208">
        <v>0.16037659788592967</v>
      </c>
      <c r="P92" s="208">
        <v>0.41503037734968268</v>
      </c>
      <c r="Q92" s="208">
        <v>1.0651451370932536</v>
      </c>
    </row>
    <row r="93" spans="1:17" x14ac:dyDescent="0.25">
      <c r="A93" s="154" t="s">
        <v>26</v>
      </c>
      <c r="B93" s="208">
        <v>0</v>
      </c>
      <c r="C93" s="208">
        <v>0</v>
      </c>
      <c r="D93" s="208">
        <v>0</v>
      </c>
      <c r="E93" s="208">
        <v>0</v>
      </c>
      <c r="F93" s="208">
        <v>0</v>
      </c>
      <c r="G93" s="208">
        <v>0</v>
      </c>
      <c r="H93" s="208">
        <v>0</v>
      </c>
      <c r="I93" s="208">
        <v>0</v>
      </c>
      <c r="J93" s="208">
        <v>0</v>
      </c>
      <c r="K93" s="208">
        <v>0</v>
      </c>
      <c r="L93" s="208">
        <v>0</v>
      </c>
      <c r="M93" s="208">
        <v>0</v>
      </c>
      <c r="N93" s="208">
        <v>0</v>
      </c>
      <c r="O93" s="208">
        <v>0</v>
      </c>
      <c r="P93" s="208">
        <v>0</v>
      </c>
      <c r="Q93" s="208">
        <v>0</v>
      </c>
    </row>
    <row r="94" spans="1:17" x14ac:dyDescent="0.25">
      <c r="A94" s="149" t="s">
        <v>219</v>
      </c>
      <c r="B94" s="262">
        <v>0.18646623686258124</v>
      </c>
      <c r="C94" s="262">
        <v>0.36913093193274871</v>
      </c>
      <c r="D94" s="262">
        <v>0.41790553285810533</v>
      </c>
      <c r="E94" s="262">
        <v>0.61547944513902952</v>
      </c>
      <c r="F94" s="262">
        <v>0.6690410920234543</v>
      </c>
      <c r="G94" s="262">
        <v>1.09247282113686</v>
      </c>
      <c r="H94" s="262">
        <v>1.1824516040321811</v>
      </c>
      <c r="I94" s="262">
        <v>0.74629983950796985</v>
      </c>
      <c r="J94" s="262">
        <v>0.81343101177926191</v>
      </c>
      <c r="K94" s="262">
        <v>0.9893822168500167</v>
      </c>
      <c r="L94" s="262">
        <v>0.99019510761593932</v>
      </c>
      <c r="M94" s="262">
        <v>0.17577174417588257</v>
      </c>
      <c r="N94" s="262">
        <v>0.32641146126835158</v>
      </c>
      <c r="O94" s="262">
        <v>1.0291210542601024</v>
      </c>
      <c r="P94" s="262">
        <v>1.391000818328145</v>
      </c>
      <c r="Q94" s="262">
        <v>1.7226207380093077</v>
      </c>
    </row>
    <row r="95" spans="1:17" hidden="1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 ht="12.75" x14ac:dyDescent="0.25">
      <c r="A97" s="97" t="s">
        <v>36</v>
      </c>
      <c r="B97" s="96">
        <v>0</v>
      </c>
      <c r="C97" s="96">
        <v>0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</row>
    <row r="98" spans="1:17" x14ac:dyDescent="0.25">
      <c r="A98" s="132" t="s">
        <v>83</v>
      </c>
      <c r="B98" s="160">
        <v>0</v>
      </c>
      <c r="C98" s="160">
        <v>0</v>
      </c>
      <c r="D98" s="160">
        <v>0</v>
      </c>
      <c r="E98" s="160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</row>
    <row r="99" spans="1:17" x14ac:dyDescent="0.25">
      <c r="A99" s="76" t="s">
        <v>82</v>
      </c>
      <c r="B99" s="159">
        <v>0</v>
      </c>
      <c r="C99" s="159">
        <v>0</v>
      </c>
      <c r="D99" s="159">
        <v>0</v>
      </c>
      <c r="E99" s="159">
        <v>0</v>
      </c>
      <c r="F99" s="159">
        <v>0</v>
      </c>
      <c r="G99" s="159">
        <v>0</v>
      </c>
      <c r="H99" s="159">
        <v>0</v>
      </c>
      <c r="I99" s="159">
        <v>0</v>
      </c>
      <c r="J99" s="159">
        <v>0</v>
      </c>
      <c r="K99" s="159">
        <v>0</v>
      </c>
      <c r="L99" s="159">
        <v>0</v>
      </c>
      <c r="M99" s="159">
        <v>0</v>
      </c>
      <c r="N99" s="159">
        <v>0</v>
      </c>
      <c r="O99" s="159">
        <v>0</v>
      </c>
      <c r="P99" s="159">
        <v>0</v>
      </c>
      <c r="Q99" s="159">
        <v>0</v>
      </c>
    </row>
    <row r="100" spans="1:17" x14ac:dyDescent="0.25">
      <c r="A100" s="76" t="s">
        <v>81</v>
      </c>
      <c r="B100" s="159">
        <v>0</v>
      </c>
      <c r="C100" s="159">
        <v>0</v>
      </c>
      <c r="D100" s="159">
        <v>0</v>
      </c>
      <c r="E100" s="159">
        <v>0</v>
      </c>
      <c r="F100" s="159">
        <v>0</v>
      </c>
      <c r="G100" s="159">
        <v>0</v>
      </c>
      <c r="H100" s="159">
        <v>0</v>
      </c>
      <c r="I100" s="159">
        <v>0</v>
      </c>
      <c r="J100" s="159">
        <v>0</v>
      </c>
      <c r="K100" s="159">
        <v>0</v>
      </c>
      <c r="L100" s="159">
        <v>0</v>
      </c>
      <c r="M100" s="159">
        <v>0</v>
      </c>
      <c r="N100" s="159">
        <v>0</v>
      </c>
      <c r="O100" s="159">
        <v>0</v>
      </c>
      <c r="P100" s="159">
        <v>0</v>
      </c>
      <c r="Q100" s="159">
        <v>0</v>
      </c>
    </row>
    <row r="101" spans="1:17" x14ac:dyDescent="0.25">
      <c r="A101" s="76" t="s">
        <v>80</v>
      </c>
      <c r="B101" s="159">
        <v>0</v>
      </c>
      <c r="C101" s="159">
        <v>0</v>
      </c>
      <c r="D101" s="159">
        <v>0</v>
      </c>
      <c r="E101" s="159">
        <v>0</v>
      </c>
      <c r="F101" s="159">
        <v>0</v>
      </c>
      <c r="G101" s="159">
        <v>0</v>
      </c>
      <c r="H101" s="159">
        <v>0</v>
      </c>
      <c r="I101" s="159">
        <v>0</v>
      </c>
      <c r="J101" s="159">
        <v>0</v>
      </c>
      <c r="K101" s="159">
        <v>0</v>
      </c>
      <c r="L101" s="159">
        <v>0</v>
      </c>
      <c r="M101" s="159">
        <v>0</v>
      </c>
      <c r="N101" s="159">
        <v>0</v>
      </c>
      <c r="O101" s="159">
        <v>0</v>
      </c>
      <c r="P101" s="159">
        <v>0</v>
      </c>
      <c r="Q101" s="159">
        <v>0</v>
      </c>
    </row>
    <row r="102" spans="1:17" x14ac:dyDescent="0.25">
      <c r="A102" s="129" t="s">
        <v>79</v>
      </c>
      <c r="B102" s="158">
        <v>0</v>
      </c>
      <c r="C102" s="158">
        <v>0</v>
      </c>
      <c r="D102" s="158">
        <v>0</v>
      </c>
      <c r="E102" s="158">
        <v>0</v>
      </c>
      <c r="F102" s="158">
        <v>0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0</v>
      </c>
      <c r="M102" s="158">
        <v>0</v>
      </c>
      <c r="N102" s="158">
        <v>0</v>
      </c>
      <c r="O102" s="158">
        <v>0</v>
      </c>
      <c r="P102" s="158">
        <v>0</v>
      </c>
      <c r="Q102" s="158">
        <v>0</v>
      </c>
    </row>
    <row r="103" spans="1:17" x14ac:dyDescent="0.25">
      <c r="A103" s="92" t="s">
        <v>125</v>
      </c>
      <c r="B103" s="91">
        <v>0</v>
      </c>
      <c r="C103" s="91">
        <v>0</v>
      </c>
      <c r="D103" s="91">
        <v>0</v>
      </c>
      <c r="E103" s="91">
        <v>0</v>
      </c>
      <c r="F103" s="91">
        <v>0</v>
      </c>
      <c r="G103" s="91">
        <v>0</v>
      </c>
      <c r="H103" s="91">
        <v>0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  <c r="O103" s="91">
        <v>0</v>
      </c>
      <c r="P103" s="91">
        <v>0</v>
      </c>
      <c r="Q103" s="91">
        <v>0</v>
      </c>
    </row>
    <row r="104" spans="1:17" x14ac:dyDescent="0.25">
      <c r="A104" s="92" t="s">
        <v>26</v>
      </c>
      <c r="B104" s="91">
        <v>0</v>
      </c>
      <c r="C104" s="91">
        <v>0</v>
      </c>
      <c r="D104" s="91">
        <v>0</v>
      </c>
      <c r="E104" s="91">
        <v>0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  <c r="Q104" s="91">
        <v>0</v>
      </c>
    </row>
    <row r="105" spans="1:17" x14ac:dyDescent="0.25">
      <c r="A105" s="92" t="s">
        <v>126</v>
      </c>
      <c r="B105" s="91">
        <v>0</v>
      </c>
      <c r="C105" s="91">
        <v>0</v>
      </c>
      <c r="D105" s="91">
        <v>0</v>
      </c>
      <c r="E105" s="91">
        <v>0</v>
      </c>
      <c r="F105" s="91">
        <v>0</v>
      </c>
      <c r="G105" s="91">
        <v>0</v>
      </c>
      <c r="H105" s="91">
        <v>0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  <c r="O105" s="91">
        <v>0</v>
      </c>
      <c r="P105" s="91">
        <v>0</v>
      </c>
      <c r="Q105" s="91">
        <v>0</v>
      </c>
    </row>
    <row r="106" spans="1:17" x14ac:dyDescent="0.25">
      <c r="A106" s="92" t="s">
        <v>21</v>
      </c>
      <c r="B106" s="157">
        <v>0</v>
      </c>
      <c r="C106" s="157">
        <v>0</v>
      </c>
      <c r="D106" s="157">
        <v>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</row>
    <row r="107" spans="1:17" x14ac:dyDescent="0.25">
      <c r="A107" s="156" t="s">
        <v>206</v>
      </c>
      <c r="B107" s="204">
        <v>0</v>
      </c>
      <c r="C107" s="204">
        <v>0</v>
      </c>
      <c r="D107" s="204">
        <v>0</v>
      </c>
      <c r="E107" s="204">
        <v>0</v>
      </c>
      <c r="F107" s="204">
        <v>0</v>
      </c>
      <c r="G107" s="204">
        <v>0</v>
      </c>
      <c r="H107" s="204">
        <v>0</v>
      </c>
      <c r="I107" s="204">
        <v>0</v>
      </c>
      <c r="J107" s="204">
        <v>0</v>
      </c>
      <c r="K107" s="204">
        <v>0</v>
      </c>
      <c r="L107" s="204">
        <v>0</v>
      </c>
      <c r="M107" s="204">
        <v>0</v>
      </c>
      <c r="N107" s="204">
        <v>0</v>
      </c>
      <c r="O107" s="204">
        <v>0</v>
      </c>
      <c r="P107" s="204">
        <v>0</v>
      </c>
      <c r="Q107" s="204">
        <v>0</v>
      </c>
    </row>
    <row r="108" spans="1:17" x14ac:dyDescent="0.25">
      <c r="A108" s="152" t="s">
        <v>218</v>
      </c>
      <c r="B108" s="151">
        <v>0</v>
      </c>
      <c r="C108" s="151">
        <v>0</v>
      </c>
      <c r="D108" s="151">
        <v>0</v>
      </c>
      <c r="E108" s="151">
        <v>0</v>
      </c>
      <c r="F108" s="151">
        <v>0</v>
      </c>
      <c r="G108" s="151">
        <v>0</v>
      </c>
      <c r="H108" s="151">
        <v>0</v>
      </c>
      <c r="I108" s="151">
        <v>0</v>
      </c>
      <c r="J108" s="151">
        <v>0</v>
      </c>
      <c r="K108" s="151">
        <v>0</v>
      </c>
      <c r="L108" s="151">
        <v>0</v>
      </c>
      <c r="M108" s="151">
        <v>0</v>
      </c>
      <c r="N108" s="151">
        <v>0</v>
      </c>
      <c r="O108" s="151">
        <v>0</v>
      </c>
      <c r="P108" s="151">
        <v>0</v>
      </c>
      <c r="Q108" s="151">
        <v>0</v>
      </c>
    </row>
    <row r="109" spans="1:17" x14ac:dyDescent="0.25">
      <c r="A109" s="154" t="s">
        <v>33</v>
      </c>
      <c r="B109" s="83">
        <v>0</v>
      </c>
      <c r="C109" s="83">
        <v>0</v>
      </c>
      <c r="D109" s="83">
        <v>0</v>
      </c>
      <c r="E109" s="83">
        <v>0</v>
      </c>
      <c r="F109" s="83">
        <v>0</v>
      </c>
      <c r="G109" s="83">
        <v>0</v>
      </c>
      <c r="H109" s="83">
        <v>0</v>
      </c>
      <c r="I109" s="83">
        <v>0</v>
      </c>
      <c r="J109" s="83">
        <v>0</v>
      </c>
      <c r="K109" s="83">
        <v>0</v>
      </c>
      <c r="L109" s="83">
        <v>0</v>
      </c>
      <c r="M109" s="83">
        <v>0</v>
      </c>
      <c r="N109" s="83">
        <v>0</v>
      </c>
      <c r="O109" s="83">
        <v>0</v>
      </c>
      <c r="P109" s="83">
        <v>0</v>
      </c>
      <c r="Q109" s="83">
        <v>0</v>
      </c>
    </row>
    <row r="110" spans="1:17" x14ac:dyDescent="0.25">
      <c r="A110" s="154" t="s">
        <v>30</v>
      </c>
      <c r="B110" s="208">
        <v>0</v>
      </c>
      <c r="C110" s="208">
        <v>0</v>
      </c>
      <c r="D110" s="208">
        <v>0</v>
      </c>
      <c r="E110" s="208">
        <v>0</v>
      </c>
      <c r="F110" s="208">
        <v>0</v>
      </c>
      <c r="G110" s="208">
        <v>0</v>
      </c>
      <c r="H110" s="208">
        <v>0</v>
      </c>
      <c r="I110" s="208">
        <v>0</v>
      </c>
      <c r="J110" s="208">
        <v>0</v>
      </c>
      <c r="K110" s="208">
        <v>0</v>
      </c>
      <c r="L110" s="208">
        <v>0</v>
      </c>
      <c r="M110" s="208">
        <v>0</v>
      </c>
      <c r="N110" s="208">
        <v>0</v>
      </c>
      <c r="O110" s="208">
        <v>0</v>
      </c>
      <c r="P110" s="208">
        <v>0</v>
      </c>
      <c r="Q110" s="208">
        <v>0</v>
      </c>
    </row>
    <row r="111" spans="1:17" x14ac:dyDescent="0.25">
      <c r="A111" s="154" t="s">
        <v>125</v>
      </c>
      <c r="B111" s="208">
        <v>0</v>
      </c>
      <c r="C111" s="208">
        <v>0</v>
      </c>
      <c r="D111" s="208">
        <v>0</v>
      </c>
      <c r="E111" s="208">
        <v>0</v>
      </c>
      <c r="F111" s="208">
        <v>0</v>
      </c>
      <c r="G111" s="208">
        <v>0</v>
      </c>
      <c r="H111" s="208">
        <v>0</v>
      </c>
      <c r="I111" s="208">
        <v>0</v>
      </c>
      <c r="J111" s="208">
        <v>0</v>
      </c>
      <c r="K111" s="208">
        <v>0</v>
      </c>
      <c r="L111" s="208">
        <v>0</v>
      </c>
      <c r="M111" s="208">
        <v>0</v>
      </c>
      <c r="N111" s="208">
        <v>0</v>
      </c>
      <c r="O111" s="208">
        <v>0</v>
      </c>
      <c r="P111" s="208">
        <v>0</v>
      </c>
      <c r="Q111" s="208">
        <v>0</v>
      </c>
    </row>
    <row r="112" spans="1:17" x14ac:dyDescent="0.25">
      <c r="A112" s="154" t="s">
        <v>29</v>
      </c>
      <c r="B112" s="208">
        <v>0</v>
      </c>
      <c r="C112" s="208">
        <v>0</v>
      </c>
      <c r="D112" s="208">
        <v>0</v>
      </c>
      <c r="E112" s="208">
        <v>0</v>
      </c>
      <c r="F112" s="208">
        <v>0</v>
      </c>
      <c r="G112" s="208">
        <v>0</v>
      </c>
      <c r="H112" s="208">
        <v>0</v>
      </c>
      <c r="I112" s="208">
        <v>0</v>
      </c>
      <c r="J112" s="208">
        <v>0</v>
      </c>
      <c r="K112" s="208">
        <v>0</v>
      </c>
      <c r="L112" s="208">
        <v>0</v>
      </c>
      <c r="M112" s="208">
        <v>0</v>
      </c>
      <c r="N112" s="208">
        <v>0</v>
      </c>
      <c r="O112" s="208">
        <v>0</v>
      </c>
      <c r="P112" s="208">
        <v>0</v>
      </c>
      <c r="Q112" s="208">
        <v>0</v>
      </c>
    </row>
    <row r="113" spans="1:17" x14ac:dyDescent="0.25">
      <c r="A113" s="154" t="s">
        <v>26</v>
      </c>
      <c r="B113" s="208">
        <v>0</v>
      </c>
      <c r="C113" s="208">
        <v>0</v>
      </c>
      <c r="D113" s="208">
        <v>0</v>
      </c>
      <c r="E113" s="208">
        <v>0</v>
      </c>
      <c r="F113" s="208">
        <v>0</v>
      </c>
      <c r="G113" s="208">
        <v>0</v>
      </c>
      <c r="H113" s="208">
        <v>0</v>
      </c>
      <c r="I113" s="208">
        <v>0</v>
      </c>
      <c r="J113" s="208">
        <v>0</v>
      </c>
      <c r="K113" s="208">
        <v>0</v>
      </c>
      <c r="L113" s="208">
        <v>0</v>
      </c>
      <c r="M113" s="208">
        <v>0</v>
      </c>
      <c r="N113" s="208">
        <v>0</v>
      </c>
      <c r="O113" s="208">
        <v>0</v>
      </c>
      <c r="P113" s="208">
        <v>0</v>
      </c>
      <c r="Q113" s="208">
        <v>0</v>
      </c>
    </row>
    <row r="114" spans="1:17" x14ac:dyDescent="0.25">
      <c r="A114" s="152" t="s">
        <v>217</v>
      </c>
      <c r="B114" s="151">
        <v>0</v>
      </c>
      <c r="C114" s="151">
        <v>0</v>
      </c>
      <c r="D114" s="151">
        <v>0</v>
      </c>
      <c r="E114" s="151">
        <v>0</v>
      </c>
      <c r="F114" s="151">
        <v>0</v>
      </c>
      <c r="G114" s="151">
        <v>0</v>
      </c>
      <c r="H114" s="151">
        <v>0</v>
      </c>
      <c r="I114" s="151">
        <v>0</v>
      </c>
      <c r="J114" s="151">
        <v>0</v>
      </c>
      <c r="K114" s="151">
        <v>0</v>
      </c>
      <c r="L114" s="151">
        <v>0</v>
      </c>
      <c r="M114" s="151">
        <v>0</v>
      </c>
      <c r="N114" s="151">
        <v>0</v>
      </c>
      <c r="O114" s="151">
        <v>0</v>
      </c>
      <c r="P114" s="151">
        <v>0</v>
      </c>
      <c r="Q114" s="151">
        <v>0</v>
      </c>
    </row>
    <row r="115" spans="1:17" x14ac:dyDescent="0.25">
      <c r="A115" s="156" t="s">
        <v>205</v>
      </c>
      <c r="B115" s="204">
        <v>0</v>
      </c>
      <c r="C115" s="204">
        <v>0</v>
      </c>
      <c r="D115" s="204">
        <v>0</v>
      </c>
      <c r="E115" s="204">
        <v>0</v>
      </c>
      <c r="F115" s="204">
        <v>0</v>
      </c>
      <c r="G115" s="204">
        <v>0</v>
      </c>
      <c r="H115" s="204">
        <v>0</v>
      </c>
      <c r="I115" s="204">
        <v>0</v>
      </c>
      <c r="J115" s="204">
        <v>0</v>
      </c>
      <c r="K115" s="204">
        <v>0</v>
      </c>
      <c r="L115" s="204">
        <v>0</v>
      </c>
      <c r="M115" s="204">
        <v>0</v>
      </c>
      <c r="N115" s="204">
        <v>0</v>
      </c>
      <c r="O115" s="204">
        <v>0</v>
      </c>
      <c r="P115" s="204">
        <v>0</v>
      </c>
      <c r="Q115" s="204">
        <v>0</v>
      </c>
    </row>
    <row r="116" spans="1:17" x14ac:dyDescent="0.25">
      <c r="A116" s="156" t="s">
        <v>204</v>
      </c>
      <c r="B116" s="204">
        <v>0</v>
      </c>
      <c r="C116" s="204">
        <v>0</v>
      </c>
      <c r="D116" s="204">
        <v>0</v>
      </c>
      <c r="E116" s="204">
        <v>0</v>
      </c>
      <c r="F116" s="204">
        <v>0</v>
      </c>
      <c r="G116" s="204">
        <v>0</v>
      </c>
      <c r="H116" s="204">
        <v>0</v>
      </c>
      <c r="I116" s="204">
        <v>0</v>
      </c>
      <c r="J116" s="204">
        <v>0</v>
      </c>
      <c r="K116" s="204">
        <v>0</v>
      </c>
      <c r="L116" s="204">
        <v>0</v>
      </c>
      <c r="M116" s="204">
        <v>0</v>
      </c>
      <c r="N116" s="204">
        <v>0</v>
      </c>
      <c r="O116" s="204">
        <v>0</v>
      </c>
      <c r="P116" s="204">
        <v>0</v>
      </c>
      <c r="Q116" s="204">
        <v>0</v>
      </c>
    </row>
    <row r="117" spans="1:17" x14ac:dyDescent="0.25">
      <c r="A117" s="152" t="s">
        <v>216</v>
      </c>
      <c r="B117" s="151">
        <v>0</v>
      </c>
      <c r="C117" s="151">
        <v>0</v>
      </c>
      <c r="D117" s="151">
        <v>0</v>
      </c>
      <c r="E117" s="151">
        <v>0</v>
      </c>
      <c r="F117" s="151">
        <v>0</v>
      </c>
      <c r="G117" s="151">
        <v>0</v>
      </c>
      <c r="H117" s="151">
        <v>0</v>
      </c>
      <c r="I117" s="151">
        <v>0</v>
      </c>
      <c r="J117" s="151">
        <v>0</v>
      </c>
      <c r="K117" s="151">
        <v>0</v>
      </c>
      <c r="L117" s="151">
        <v>0</v>
      </c>
      <c r="M117" s="151">
        <v>0</v>
      </c>
      <c r="N117" s="151">
        <v>0</v>
      </c>
      <c r="O117" s="151">
        <v>0</v>
      </c>
      <c r="P117" s="151">
        <v>0</v>
      </c>
      <c r="Q117" s="151">
        <v>0</v>
      </c>
    </row>
    <row r="118" spans="1:17" x14ac:dyDescent="0.25">
      <c r="A118" s="154" t="s">
        <v>33</v>
      </c>
      <c r="B118" s="83">
        <v>0</v>
      </c>
      <c r="C118" s="83">
        <v>0</v>
      </c>
      <c r="D118" s="83">
        <v>0</v>
      </c>
      <c r="E118" s="83">
        <v>0</v>
      </c>
      <c r="F118" s="83">
        <v>0</v>
      </c>
      <c r="G118" s="83">
        <v>0</v>
      </c>
      <c r="H118" s="83">
        <v>0</v>
      </c>
      <c r="I118" s="83">
        <v>0</v>
      </c>
      <c r="J118" s="83">
        <v>0</v>
      </c>
      <c r="K118" s="83">
        <v>0</v>
      </c>
      <c r="L118" s="83">
        <v>0</v>
      </c>
      <c r="M118" s="83">
        <v>0</v>
      </c>
      <c r="N118" s="83">
        <v>0</v>
      </c>
      <c r="O118" s="83">
        <v>0</v>
      </c>
      <c r="P118" s="83">
        <v>0</v>
      </c>
      <c r="Q118" s="83">
        <v>0</v>
      </c>
    </row>
    <row r="119" spans="1:17" x14ac:dyDescent="0.25">
      <c r="A119" s="154" t="s">
        <v>30</v>
      </c>
      <c r="B119" s="208">
        <v>0</v>
      </c>
      <c r="C119" s="208">
        <v>0</v>
      </c>
      <c r="D119" s="208">
        <v>0</v>
      </c>
      <c r="E119" s="208">
        <v>0</v>
      </c>
      <c r="F119" s="208">
        <v>0</v>
      </c>
      <c r="G119" s="208">
        <v>0</v>
      </c>
      <c r="H119" s="208">
        <v>0</v>
      </c>
      <c r="I119" s="208">
        <v>0</v>
      </c>
      <c r="J119" s="208">
        <v>0</v>
      </c>
      <c r="K119" s="208">
        <v>0</v>
      </c>
      <c r="L119" s="208">
        <v>0</v>
      </c>
      <c r="M119" s="208">
        <v>0</v>
      </c>
      <c r="N119" s="208">
        <v>0</v>
      </c>
      <c r="O119" s="208">
        <v>0</v>
      </c>
      <c r="P119" s="208">
        <v>0</v>
      </c>
      <c r="Q119" s="208">
        <v>0</v>
      </c>
    </row>
    <row r="120" spans="1:17" x14ac:dyDescent="0.25">
      <c r="A120" s="154" t="s">
        <v>125</v>
      </c>
      <c r="B120" s="208">
        <v>0</v>
      </c>
      <c r="C120" s="208">
        <v>0</v>
      </c>
      <c r="D120" s="208">
        <v>0</v>
      </c>
      <c r="E120" s="208">
        <v>0</v>
      </c>
      <c r="F120" s="208">
        <v>0</v>
      </c>
      <c r="G120" s="208">
        <v>0</v>
      </c>
      <c r="H120" s="208">
        <v>0</v>
      </c>
      <c r="I120" s="208">
        <v>0</v>
      </c>
      <c r="J120" s="208">
        <v>0</v>
      </c>
      <c r="K120" s="208">
        <v>0</v>
      </c>
      <c r="L120" s="208">
        <v>0</v>
      </c>
      <c r="M120" s="208">
        <v>0</v>
      </c>
      <c r="N120" s="208">
        <v>0</v>
      </c>
      <c r="O120" s="208">
        <v>0</v>
      </c>
      <c r="P120" s="208">
        <v>0</v>
      </c>
      <c r="Q120" s="208">
        <v>0</v>
      </c>
    </row>
    <row r="121" spans="1:17" x14ac:dyDescent="0.25">
      <c r="A121" s="154" t="s">
        <v>29</v>
      </c>
      <c r="B121" s="208">
        <v>0</v>
      </c>
      <c r="C121" s="208">
        <v>0</v>
      </c>
      <c r="D121" s="208">
        <v>0</v>
      </c>
      <c r="E121" s="208">
        <v>0</v>
      </c>
      <c r="F121" s="208">
        <v>0</v>
      </c>
      <c r="G121" s="208">
        <v>0</v>
      </c>
      <c r="H121" s="208">
        <v>0</v>
      </c>
      <c r="I121" s="208">
        <v>0</v>
      </c>
      <c r="J121" s="208">
        <v>0</v>
      </c>
      <c r="K121" s="208">
        <v>0</v>
      </c>
      <c r="L121" s="208">
        <v>0</v>
      </c>
      <c r="M121" s="208">
        <v>0</v>
      </c>
      <c r="N121" s="208">
        <v>0</v>
      </c>
      <c r="O121" s="208">
        <v>0</v>
      </c>
      <c r="P121" s="208">
        <v>0</v>
      </c>
      <c r="Q121" s="208">
        <v>0</v>
      </c>
    </row>
    <row r="122" spans="1:17" x14ac:dyDescent="0.25">
      <c r="A122" s="154" t="s">
        <v>26</v>
      </c>
      <c r="B122" s="208">
        <v>0</v>
      </c>
      <c r="C122" s="208">
        <v>0</v>
      </c>
      <c r="D122" s="208">
        <v>0</v>
      </c>
      <c r="E122" s="208">
        <v>0</v>
      </c>
      <c r="F122" s="208">
        <v>0</v>
      </c>
      <c r="G122" s="208">
        <v>0</v>
      </c>
      <c r="H122" s="208">
        <v>0</v>
      </c>
      <c r="I122" s="208">
        <v>0</v>
      </c>
      <c r="J122" s="208">
        <v>0</v>
      </c>
      <c r="K122" s="208">
        <v>0</v>
      </c>
      <c r="L122" s="208">
        <v>0</v>
      </c>
      <c r="M122" s="208">
        <v>0</v>
      </c>
      <c r="N122" s="208">
        <v>0</v>
      </c>
      <c r="O122" s="208">
        <v>0</v>
      </c>
      <c r="P122" s="208">
        <v>0</v>
      </c>
      <c r="Q122" s="208">
        <v>0</v>
      </c>
    </row>
    <row r="123" spans="1:17" x14ac:dyDescent="0.25">
      <c r="A123" s="152" t="s">
        <v>215</v>
      </c>
      <c r="B123" s="261">
        <v>0</v>
      </c>
      <c r="C123" s="261">
        <v>0</v>
      </c>
      <c r="D123" s="261">
        <v>0</v>
      </c>
      <c r="E123" s="261">
        <v>0</v>
      </c>
      <c r="F123" s="261">
        <v>0</v>
      </c>
      <c r="G123" s="261">
        <v>0</v>
      </c>
      <c r="H123" s="261">
        <v>0</v>
      </c>
      <c r="I123" s="261">
        <v>0</v>
      </c>
      <c r="J123" s="261">
        <v>0</v>
      </c>
      <c r="K123" s="261">
        <v>0</v>
      </c>
      <c r="L123" s="261">
        <v>0</v>
      </c>
      <c r="M123" s="261">
        <v>0</v>
      </c>
      <c r="N123" s="261">
        <v>0</v>
      </c>
      <c r="O123" s="261">
        <v>0</v>
      </c>
      <c r="P123" s="261">
        <v>0</v>
      </c>
      <c r="Q123" s="261">
        <v>0</v>
      </c>
    </row>
    <row r="124" spans="1:17" x14ac:dyDescent="0.25">
      <c r="A124" s="243" t="s">
        <v>203</v>
      </c>
      <c r="B124" s="242">
        <v>0</v>
      </c>
      <c r="C124" s="242">
        <v>0</v>
      </c>
      <c r="D124" s="242">
        <v>0</v>
      </c>
      <c r="E124" s="242">
        <v>0</v>
      </c>
      <c r="F124" s="242">
        <v>0</v>
      </c>
      <c r="G124" s="242">
        <v>0</v>
      </c>
      <c r="H124" s="242">
        <v>0</v>
      </c>
      <c r="I124" s="242">
        <v>0</v>
      </c>
      <c r="J124" s="242">
        <v>0</v>
      </c>
      <c r="K124" s="242">
        <v>0</v>
      </c>
      <c r="L124" s="242">
        <v>0</v>
      </c>
      <c r="M124" s="242">
        <v>0</v>
      </c>
      <c r="N124" s="242">
        <v>0</v>
      </c>
      <c r="O124" s="242">
        <v>0</v>
      </c>
      <c r="P124" s="242">
        <v>0</v>
      </c>
      <c r="Q124" s="242">
        <v>0</v>
      </c>
    </row>
    <row r="125" spans="1:17" hidden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</row>
    <row r="126" spans="1:17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 ht="12.75" x14ac:dyDescent="0.25">
      <c r="A127" s="80" t="s">
        <v>129</v>
      </c>
      <c r="B127" s="233"/>
      <c r="C127" s="233"/>
      <c r="D127" s="233"/>
      <c r="E127" s="233"/>
      <c r="F127" s="233"/>
      <c r="G127" s="233"/>
      <c r="H127" s="233"/>
      <c r="I127" s="233"/>
      <c r="J127" s="233"/>
      <c r="K127" s="233"/>
      <c r="L127" s="233"/>
      <c r="M127" s="233"/>
      <c r="N127" s="233"/>
      <c r="O127" s="233"/>
      <c r="P127" s="233"/>
      <c r="Q127" s="233"/>
    </row>
    <row r="128" spans="1:17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 x14ac:dyDescent="0.25">
      <c r="A129" s="78" t="s">
        <v>38</v>
      </c>
      <c r="B129" s="77">
        <f t="shared" ref="B129:Q129" si="0">SUM(B130:B135,B137:B140)</f>
        <v>1.0000000000000002</v>
      </c>
      <c r="C129" s="77">
        <f t="shared" si="0"/>
        <v>1</v>
      </c>
      <c r="D129" s="77">
        <f t="shared" si="0"/>
        <v>1.0000000000000002</v>
      </c>
      <c r="E129" s="77">
        <f t="shared" si="0"/>
        <v>0.99999999999999989</v>
      </c>
      <c r="F129" s="77">
        <f t="shared" si="0"/>
        <v>0.99999999999999978</v>
      </c>
      <c r="G129" s="77">
        <f t="shared" si="0"/>
        <v>1</v>
      </c>
      <c r="H129" s="77">
        <f t="shared" si="0"/>
        <v>0.99999999999999978</v>
      </c>
      <c r="I129" s="77">
        <f t="shared" si="0"/>
        <v>1.0000000000000002</v>
      </c>
      <c r="J129" s="77">
        <f t="shared" si="0"/>
        <v>1</v>
      </c>
      <c r="K129" s="77">
        <f t="shared" si="0"/>
        <v>0.99999999999999978</v>
      </c>
      <c r="L129" s="77">
        <f t="shared" si="0"/>
        <v>1.0000000000000002</v>
      </c>
      <c r="M129" s="77">
        <f t="shared" si="0"/>
        <v>0.99999999999999978</v>
      </c>
      <c r="N129" s="77">
        <f t="shared" si="0"/>
        <v>0.99999999999999989</v>
      </c>
      <c r="O129" s="77">
        <f t="shared" si="0"/>
        <v>1</v>
      </c>
      <c r="P129" s="77">
        <f t="shared" si="0"/>
        <v>1</v>
      </c>
      <c r="Q129" s="77">
        <f t="shared" si="0"/>
        <v>1</v>
      </c>
    </row>
    <row r="130" spans="1:17" x14ac:dyDescent="0.25">
      <c r="A130" s="132" t="s">
        <v>83</v>
      </c>
      <c r="B130" s="240">
        <f t="shared" ref="B130:Q130" si="1">IF(B$6=0,0,B$6/B$5)</f>
        <v>3.3508598051501443E-3</v>
      </c>
      <c r="C130" s="240">
        <f t="shared" si="1"/>
        <v>3.3395803830100585E-3</v>
      </c>
      <c r="D130" s="240">
        <f t="shared" si="1"/>
        <v>3.3418954574674564E-3</v>
      </c>
      <c r="E130" s="240">
        <f t="shared" si="1"/>
        <v>3.3365121435432201E-3</v>
      </c>
      <c r="F130" s="240">
        <f t="shared" si="1"/>
        <v>3.3310654322565711E-3</v>
      </c>
      <c r="G130" s="240">
        <f t="shared" si="1"/>
        <v>3.3627297572031254E-3</v>
      </c>
      <c r="H130" s="240">
        <f t="shared" si="1"/>
        <v>3.3491029186977985E-3</v>
      </c>
      <c r="I130" s="240">
        <f t="shared" si="1"/>
        <v>3.3362253533969531E-3</v>
      </c>
      <c r="J130" s="240">
        <f t="shared" si="1"/>
        <v>3.3449300949866066E-3</v>
      </c>
      <c r="K130" s="240">
        <f t="shared" si="1"/>
        <v>3.3790364295700707E-3</v>
      </c>
      <c r="L130" s="240">
        <f t="shared" si="1"/>
        <v>3.3499784328051996E-3</v>
      </c>
      <c r="M130" s="240">
        <f t="shared" si="1"/>
        <v>3.3743510975607748E-3</v>
      </c>
      <c r="N130" s="240">
        <f t="shared" si="1"/>
        <v>3.4115062271942802E-3</v>
      </c>
      <c r="O130" s="240">
        <f t="shared" si="1"/>
        <v>3.4313736752448125E-3</v>
      </c>
      <c r="P130" s="240">
        <f t="shared" si="1"/>
        <v>3.4323690963549082E-3</v>
      </c>
      <c r="Q130" s="240">
        <f t="shared" si="1"/>
        <v>3.4329628149051307E-3</v>
      </c>
    </row>
    <row r="131" spans="1:17" x14ac:dyDescent="0.25">
      <c r="A131" s="76" t="s">
        <v>82</v>
      </c>
      <c r="B131" s="239">
        <f t="shared" ref="B131:Q131" si="2">IF(B$7=0,0,B$7/B$5)</f>
        <v>3.4852879825960861E-4</v>
      </c>
      <c r="C131" s="239">
        <f t="shared" si="2"/>
        <v>3.473556058038977E-4</v>
      </c>
      <c r="D131" s="239">
        <f t="shared" si="2"/>
        <v>3.4759640075368288E-4</v>
      </c>
      <c r="E131" s="239">
        <f t="shared" si="2"/>
        <v>3.470364728421109E-4</v>
      </c>
      <c r="F131" s="239">
        <f t="shared" si="2"/>
        <v>3.464699508598169E-4</v>
      </c>
      <c r="G131" s="239">
        <f t="shared" si="2"/>
        <v>3.4976341276603045E-4</v>
      </c>
      <c r="H131" s="239">
        <f t="shared" si="2"/>
        <v>3.4834606142204429E-4</v>
      </c>
      <c r="I131" s="239">
        <f t="shared" si="2"/>
        <v>3.4700664329660811E-4</v>
      </c>
      <c r="J131" s="239">
        <f t="shared" si="2"/>
        <v>3.4791203871802789E-4</v>
      </c>
      <c r="K131" s="239">
        <f t="shared" si="2"/>
        <v>3.5145949832440852E-4</v>
      </c>
      <c r="L131" s="239">
        <f t="shared" si="2"/>
        <v>3.4843712517805184E-4</v>
      </c>
      <c r="M131" s="239">
        <f t="shared" si="2"/>
        <v>3.5097216873451119E-4</v>
      </c>
      <c r="N131" s="239">
        <f t="shared" si="2"/>
        <v>3.548367388548256E-4</v>
      </c>
      <c r="O131" s="239">
        <f t="shared" si="2"/>
        <v>3.5690318692970321E-4</v>
      </c>
      <c r="P131" s="239">
        <f t="shared" si="2"/>
        <v>3.5700672242311009E-4</v>
      </c>
      <c r="Q131" s="239">
        <f t="shared" si="2"/>
        <v>3.5706847612957537E-4</v>
      </c>
    </row>
    <row r="132" spans="1:17" x14ac:dyDescent="0.25">
      <c r="A132" s="76" t="s">
        <v>81</v>
      </c>
      <c r="B132" s="239">
        <f t="shared" ref="B132:Q132" si="3">IF(B$8=0,0,B$8/B$5)</f>
        <v>8.1244414667032468E-3</v>
      </c>
      <c r="C132" s="239">
        <f t="shared" si="3"/>
        <v>8.097093558917157E-3</v>
      </c>
      <c r="D132" s="239">
        <f t="shared" si="3"/>
        <v>8.1027066516795813E-3</v>
      </c>
      <c r="E132" s="239">
        <f t="shared" si="3"/>
        <v>8.0896543542342738E-3</v>
      </c>
      <c r="F132" s="239">
        <f t="shared" si="3"/>
        <v>8.0764483445509086E-3</v>
      </c>
      <c r="G132" s="239">
        <f t="shared" si="3"/>
        <v>8.1532211639376104E-3</v>
      </c>
      <c r="H132" s="239">
        <f t="shared" si="3"/>
        <v>8.1201817477129807E-3</v>
      </c>
      <c r="I132" s="239">
        <f t="shared" si="3"/>
        <v>8.0889590074003093E-3</v>
      </c>
      <c r="J132" s="239">
        <f t="shared" si="3"/>
        <v>8.1100643856137529E-3</v>
      </c>
      <c r="K132" s="239">
        <f t="shared" si="3"/>
        <v>8.1927580627831949E-3</v>
      </c>
      <c r="L132" s="239">
        <f t="shared" si="3"/>
        <v>8.1223045053132586E-3</v>
      </c>
      <c r="M132" s="239">
        <f t="shared" si="3"/>
        <v>8.1813980812038105E-3</v>
      </c>
      <c r="N132" s="239">
        <f t="shared" si="3"/>
        <v>8.2714838184319815E-3</v>
      </c>
      <c r="O132" s="239">
        <f t="shared" si="3"/>
        <v>8.3196541174493342E-3</v>
      </c>
      <c r="P132" s="239">
        <f t="shared" si="3"/>
        <v>8.3220675996640379E-3</v>
      </c>
      <c r="Q132" s="239">
        <f t="shared" si="3"/>
        <v>8.3235071202317351E-3</v>
      </c>
    </row>
    <row r="133" spans="1:17" x14ac:dyDescent="0.25">
      <c r="A133" s="76" t="s">
        <v>80</v>
      </c>
      <c r="B133" s="239">
        <f t="shared" ref="B133:Q133" si="4">IF(B$9=0,0,B$9/B$5)</f>
        <v>6.6493591885897943E-4</v>
      </c>
      <c r="C133" s="239">
        <f t="shared" si="4"/>
        <v>6.6269765961775751E-4</v>
      </c>
      <c r="D133" s="239">
        <f t="shared" si="4"/>
        <v>6.631570569817386E-4</v>
      </c>
      <c r="E133" s="239">
        <f t="shared" si="4"/>
        <v>6.6208880614497827E-4</v>
      </c>
      <c r="F133" s="239">
        <f t="shared" si="4"/>
        <v>6.6100797490023912E-4</v>
      </c>
      <c r="G133" s="239">
        <f t="shared" si="4"/>
        <v>6.6729136132274037E-4</v>
      </c>
      <c r="H133" s="239">
        <f t="shared" si="4"/>
        <v>6.6458728687332448E-4</v>
      </c>
      <c r="I133" s="239">
        <f t="shared" si="4"/>
        <v>6.620318962530351E-4</v>
      </c>
      <c r="J133" s="239">
        <f t="shared" si="4"/>
        <v>6.6375924257126981E-4</v>
      </c>
      <c r="K133" s="239">
        <f t="shared" si="4"/>
        <v>6.705272150451737E-4</v>
      </c>
      <c r="L133" s="239">
        <f t="shared" si="4"/>
        <v>6.6476102161942862E-4</v>
      </c>
      <c r="M133" s="239">
        <f t="shared" si="4"/>
        <v>6.6959746992722741E-4</v>
      </c>
      <c r="N133" s="239">
        <f t="shared" si="4"/>
        <v>6.7697043737433092E-4</v>
      </c>
      <c r="O133" s="239">
        <f t="shared" si="4"/>
        <v>6.809128821774706E-4</v>
      </c>
      <c r="P133" s="239">
        <f t="shared" si="4"/>
        <v>6.8111041095783782E-4</v>
      </c>
      <c r="Q133" s="239">
        <f t="shared" si="4"/>
        <v>6.8122822692528887E-4</v>
      </c>
    </row>
    <row r="134" spans="1:17" x14ac:dyDescent="0.25">
      <c r="A134" s="129" t="s">
        <v>79</v>
      </c>
      <c r="B134" s="238">
        <f t="shared" ref="B134:Q134" si="5">IF(B$10=0,0,B$10/B$5)</f>
        <v>3.3636791793228704E-3</v>
      </c>
      <c r="C134" s="238">
        <f t="shared" si="5"/>
        <v>3.3523566055317826E-3</v>
      </c>
      <c r="D134" s="238">
        <f t="shared" si="5"/>
        <v>3.3546805367624961E-3</v>
      </c>
      <c r="E134" s="238">
        <f t="shared" si="5"/>
        <v>3.3492766279105417E-3</v>
      </c>
      <c r="F134" s="238">
        <f t="shared" si="5"/>
        <v>3.3438090791570764E-3</v>
      </c>
      <c r="G134" s="238">
        <f t="shared" si="5"/>
        <v>3.3755945422153447E-3</v>
      </c>
      <c r="H134" s="238">
        <f t="shared" si="5"/>
        <v>3.3619155715553625E-3</v>
      </c>
      <c r="I134" s="238">
        <f t="shared" si="5"/>
        <v>3.3489887405920827E-3</v>
      </c>
      <c r="J134" s="238">
        <f t="shared" si="5"/>
        <v>3.3577267838851808E-3</v>
      </c>
      <c r="K134" s="238">
        <f t="shared" si="5"/>
        <v>3.3919635989692054E-3</v>
      </c>
      <c r="L134" s="238">
        <f t="shared" si="5"/>
        <v>3.3627944351144233E-3</v>
      </c>
      <c r="M134" s="238">
        <f t="shared" si="5"/>
        <v>3.3872603422994809E-3</v>
      </c>
      <c r="N134" s="238">
        <f t="shared" si="5"/>
        <v>3.4245576161995054E-3</v>
      </c>
      <c r="O134" s="238">
        <f t="shared" si="5"/>
        <v>3.4445010710856638E-3</v>
      </c>
      <c r="P134" s="238">
        <f t="shared" si="5"/>
        <v>3.4455003003752748E-3</v>
      </c>
      <c r="Q134" s="238">
        <f t="shared" si="5"/>
        <v>3.4460962903127509E-3</v>
      </c>
    </row>
    <row r="135" spans="1:17" x14ac:dyDescent="0.25">
      <c r="A135" s="127" t="s">
        <v>214</v>
      </c>
      <c r="B135" s="236">
        <f t="shared" ref="B135:Q135" si="6">IF(B$15=0,0,B$15/B$5)</f>
        <v>3.557374975828554E-2</v>
      </c>
      <c r="C135" s="236">
        <f t="shared" si="6"/>
        <v>3.5454003972438933E-2</v>
      </c>
      <c r="D135" s="236">
        <f t="shared" si="6"/>
        <v>3.5478581509014083E-2</v>
      </c>
      <c r="E135" s="236">
        <f t="shared" si="6"/>
        <v>3.5421430606395972E-2</v>
      </c>
      <c r="F135" s="236">
        <f t="shared" si="6"/>
        <v>3.5363606658041266E-2</v>
      </c>
      <c r="G135" s="236">
        <f t="shared" si="6"/>
        <v>3.5699764789808665E-2</v>
      </c>
      <c r="H135" s="236">
        <f t="shared" si="6"/>
        <v>3.5555098115828458E-2</v>
      </c>
      <c r="I135" s="236">
        <f t="shared" si="6"/>
        <v>3.8418279889223035E-2</v>
      </c>
      <c r="J135" s="236">
        <f t="shared" si="6"/>
        <v>3.850117745143164E-2</v>
      </c>
      <c r="K135" s="236">
        <f t="shared" si="6"/>
        <v>3.5872881397456799E-2</v>
      </c>
      <c r="L135" s="236">
        <f t="shared" si="6"/>
        <v>3.5564392840638684E-2</v>
      </c>
      <c r="M135" s="236">
        <f t="shared" si="6"/>
        <v>7.0677162652038689E-2</v>
      </c>
      <c r="N135" s="236">
        <f t="shared" si="6"/>
        <v>6.1507589848094332E-2</v>
      </c>
      <c r="O135" s="236">
        <f t="shared" si="6"/>
        <v>3.6428509561252133E-2</v>
      </c>
      <c r="P135" s="236">
        <f t="shared" si="6"/>
        <v>3.6439077255376554E-2</v>
      </c>
      <c r="Q135" s="236">
        <f t="shared" si="6"/>
        <v>3.6445380352599546E-2</v>
      </c>
    </row>
    <row r="136" spans="1:17" x14ac:dyDescent="0.25">
      <c r="A136" s="127" t="s">
        <v>213</v>
      </c>
      <c r="B136" s="237">
        <f t="shared" ref="B136:Q136" si="7">IF(B$16=0,0,B$16/B$5)</f>
        <v>0.27725412426242413</v>
      </c>
      <c r="C136" s="237">
        <f t="shared" si="7"/>
        <v>0.27626593241554481</v>
      </c>
      <c r="D136" s="237">
        <f t="shared" si="7"/>
        <v>0.2764601645401093</v>
      </c>
      <c r="E136" s="237">
        <f t="shared" si="7"/>
        <v>0.27603050247453342</v>
      </c>
      <c r="F136" s="237">
        <f t="shared" si="7"/>
        <v>0.27556771147094933</v>
      </c>
      <c r="G136" s="237">
        <f t="shared" si="7"/>
        <v>0.27807928732449594</v>
      </c>
      <c r="H136" s="237">
        <f t="shared" si="7"/>
        <v>0.27692636032306145</v>
      </c>
      <c r="I136" s="237">
        <f t="shared" si="7"/>
        <v>0.27594240086487726</v>
      </c>
      <c r="J136" s="237">
        <f t="shared" si="7"/>
        <v>0.27669114868859362</v>
      </c>
      <c r="K136" s="237">
        <f t="shared" si="7"/>
        <v>0.27956980450861396</v>
      </c>
      <c r="L136" s="237">
        <f t="shared" si="7"/>
        <v>0.27710998183205188</v>
      </c>
      <c r="M136" s="237">
        <f t="shared" si="7"/>
        <v>0.27920568723329009</v>
      </c>
      <c r="N136" s="237">
        <f t="shared" si="7"/>
        <v>0.28252306564120039</v>
      </c>
      <c r="O136" s="237">
        <f t="shared" si="7"/>
        <v>0.2841683835611738</v>
      </c>
      <c r="P136" s="237">
        <f t="shared" si="7"/>
        <v>0.28396072506352371</v>
      </c>
      <c r="Q136" s="237">
        <f t="shared" si="7"/>
        <v>0.28383686722997398</v>
      </c>
    </row>
    <row r="137" spans="1:17" x14ac:dyDescent="0.25">
      <c r="A137" s="142" t="s">
        <v>227</v>
      </c>
      <c r="B137" s="235">
        <f t="shared" ref="B137:Q137" si="8">IF(B$17=0,0,B$17/B$5)</f>
        <v>0.25502721290662123</v>
      </c>
      <c r="C137" s="235">
        <f t="shared" si="8"/>
        <v>0.25416875873102063</v>
      </c>
      <c r="D137" s="235">
        <f t="shared" si="8"/>
        <v>0.25434495440045268</v>
      </c>
      <c r="E137" s="235">
        <f t="shared" si="8"/>
        <v>0.25393524118470157</v>
      </c>
      <c r="F137" s="235">
        <f t="shared" si="8"/>
        <v>0.25352070292296763</v>
      </c>
      <c r="G137" s="235">
        <f t="shared" si="8"/>
        <v>0.25593061112840126</v>
      </c>
      <c r="H137" s="235">
        <f t="shared" si="8"/>
        <v>0.25489349980568921</v>
      </c>
      <c r="I137" s="235">
        <f t="shared" si="8"/>
        <v>0.25391341416240143</v>
      </c>
      <c r="J137" s="235">
        <f t="shared" si="8"/>
        <v>0.25457591456998929</v>
      </c>
      <c r="K137" s="235">
        <f t="shared" si="8"/>
        <v>0.25717167922654488</v>
      </c>
      <c r="L137" s="235">
        <f t="shared" si="8"/>
        <v>0.25496013342680574</v>
      </c>
      <c r="M137" s="235">
        <f t="shared" si="8"/>
        <v>0.25681508801313851</v>
      </c>
      <c r="N137" s="235">
        <f t="shared" si="8"/>
        <v>0.25964289034048554</v>
      </c>
      <c r="O137" s="235">
        <f t="shared" si="8"/>
        <v>0.26115496192763665</v>
      </c>
      <c r="P137" s="235">
        <f t="shared" si="8"/>
        <v>0.26123072143001458</v>
      </c>
      <c r="Q137" s="235">
        <f t="shared" si="8"/>
        <v>0.26127590815697982</v>
      </c>
    </row>
    <row r="138" spans="1:17" x14ac:dyDescent="0.25">
      <c r="A138" s="142" t="s">
        <v>226</v>
      </c>
      <c r="B138" s="235">
        <f t="shared" ref="B138:Q138" si="9">IF(B$25=0,0,B$25/B$5)</f>
        <v>2.2226911355802906E-2</v>
      </c>
      <c r="C138" s="235">
        <f t="shared" si="9"/>
        <v>2.2097173684524189E-2</v>
      </c>
      <c r="D138" s="235">
        <f t="shared" si="9"/>
        <v>2.2115210139656602E-2</v>
      </c>
      <c r="E138" s="235">
        <f t="shared" si="9"/>
        <v>2.2095261289831875E-2</v>
      </c>
      <c r="F138" s="235">
        <f t="shared" si="9"/>
        <v>2.2047008547981698E-2</v>
      </c>
      <c r="G138" s="235">
        <f t="shared" si="9"/>
        <v>2.2148676196094615E-2</v>
      </c>
      <c r="H138" s="235">
        <f t="shared" si="9"/>
        <v>2.2032860517372244E-2</v>
      </c>
      <c r="I138" s="235">
        <f t="shared" si="9"/>
        <v>2.2028986702475804E-2</v>
      </c>
      <c r="J138" s="235">
        <f t="shared" si="9"/>
        <v>2.2115234118604356E-2</v>
      </c>
      <c r="K138" s="235">
        <f t="shared" si="9"/>
        <v>2.2398125282069043E-2</v>
      </c>
      <c r="L138" s="235">
        <f t="shared" si="9"/>
        <v>2.2149848405246149E-2</v>
      </c>
      <c r="M138" s="235">
        <f t="shared" si="9"/>
        <v>2.2390599220151523E-2</v>
      </c>
      <c r="N138" s="235">
        <f t="shared" si="9"/>
        <v>2.2880175300714841E-2</v>
      </c>
      <c r="O138" s="235">
        <f t="shared" si="9"/>
        <v>2.3013421633537121E-2</v>
      </c>
      <c r="P138" s="235">
        <f t="shared" si="9"/>
        <v>2.2730003633509181E-2</v>
      </c>
      <c r="Q138" s="235">
        <f t="shared" si="9"/>
        <v>2.2560959072994172E-2</v>
      </c>
    </row>
    <row r="139" spans="1:17" x14ac:dyDescent="0.25">
      <c r="A139" s="127" t="s">
        <v>212</v>
      </c>
      <c r="B139" s="237">
        <f t="shared" ref="B139:Q139" si="10">IF(B$36=0,0,B$36/B$5)</f>
        <v>0.63619219673068139</v>
      </c>
      <c r="C139" s="237">
        <f t="shared" si="10"/>
        <v>0.63747173931739032</v>
      </c>
      <c r="D139" s="237">
        <f t="shared" si="10"/>
        <v>0.63721770814926282</v>
      </c>
      <c r="E139" s="237">
        <f t="shared" si="10"/>
        <v>0.6377864227722374</v>
      </c>
      <c r="F139" s="237">
        <f t="shared" si="10"/>
        <v>0.63838990390544814</v>
      </c>
      <c r="G139" s="237">
        <f t="shared" si="10"/>
        <v>0.63506042937014207</v>
      </c>
      <c r="H139" s="237">
        <f t="shared" si="10"/>
        <v>0.63656534155581346</v>
      </c>
      <c r="I139" s="237">
        <f t="shared" si="10"/>
        <v>0.6348820383199163</v>
      </c>
      <c r="J139" s="237">
        <f t="shared" si="10"/>
        <v>0.63391795913008031</v>
      </c>
      <c r="K139" s="237">
        <f t="shared" si="10"/>
        <v>0.63314870611719631</v>
      </c>
      <c r="L139" s="237">
        <f t="shared" si="10"/>
        <v>0.63635910526392458</v>
      </c>
      <c r="M139" s="237">
        <f t="shared" si="10"/>
        <v>0.59877982470666091</v>
      </c>
      <c r="N139" s="237">
        <f t="shared" si="10"/>
        <v>0.6040667415351203</v>
      </c>
      <c r="O139" s="237">
        <f t="shared" si="10"/>
        <v>0.62719824085463349</v>
      </c>
      <c r="P139" s="237">
        <f t="shared" si="10"/>
        <v>0.62738018733678602</v>
      </c>
      <c r="Q139" s="237">
        <f t="shared" si="10"/>
        <v>0.6274887092482726</v>
      </c>
    </row>
    <row r="140" spans="1:17" x14ac:dyDescent="0.25">
      <c r="A140" s="72" t="s">
        <v>211</v>
      </c>
      <c r="B140" s="234">
        <f t="shared" ref="B140:Q140" si="11">IF(B$44=0,0,B$44/B$5)</f>
        <v>3.5127484080314207E-2</v>
      </c>
      <c r="C140" s="234">
        <f t="shared" si="11"/>
        <v>3.5009240481745259E-2</v>
      </c>
      <c r="D140" s="234">
        <f t="shared" si="11"/>
        <v>3.5033509697969104E-2</v>
      </c>
      <c r="E140" s="234">
        <f t="shared" si="11"/>
        <v>3.4977075742158033E-2</v>
      </c>
      <c r="F140" s="234">
        <f t="shared" si="11"/>
        <v>3.4919977183836451E-2</v>
      </c>
      <c r="G140" s="234">
        <f t="shared" si="11"/>
        <v>3.525191827810855E-2</v>
      </c>
      <c r="H140" s="234">
        <f t="shared" si="11"/>
        <v>3.5109066419034912E-2</v>
      </c>
      <c r="I140" s="234">
        <f t="shared" si="11"/>
        <v>3.4974069285044575E-2</v>
      </c>
      <c r="J140" s="234">
        <f t="shared" si="11"/>
        <v>3.506532218411957E-2</v>
      </c>
      <c r="K140" s="234">
        <f t="shared" si="11"/>
        <v>3.5422863172040665E-2</v>
      </c>
      <c r="L140" s="234">
        <f t="shared" si="11"/>
        <v>3.5118244543354687E-2</v>
      </c>
      <c r="M140" s="234">
        <f t="shared" si="11"/>
        <v>3.5373746248284398E-2</v>
      </c>
      <c r="N140" s="234">
        <f t="shared" si="11"/>
        <v>3.576324813752995E-2</v>
      </c>
      <c r="O140" s="234">
        <f t="shared" si="11"/>
        <v>3.5971521090053624E-2</v>
      </c>
      <c r="P140" s="234">
        <f t="shared" si="11"/>
        <v>3.5981956214538501E-2</v>
      </c>
      <c r="Q140" s="234">
        <f t="shared" si="11"/>
        <v>3.598818024064937E-2</v>
      </c>
    </row>
    <row r="141" spans="1:17" hidden="1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78" t="s">
        <v>37</v>
      </c>
      <c r="B143" s="77">
        <f t="shared" ref="B143:Q143" si="12">SUM(B144:B149,B151:B153,B155:B156,B158:B159)</f>
        <v>0.99999999999999989</v>
      </c>
      <c r="C143" s="77">
        <f t="shared" si="12"/>
        <v>1</v>
      </c>
      <c r="D143" s="77">
        <f t="shared" si="12"/>
        <v>1</v>
      </c>
      <c r="E143" s="77">
        <f t="shared" si="12"/>
        <v>1</v>
      </c>
      <c r="F143" s="77">
        <f t="shared" si="12"/>
        <v>0.99999999999999978</v>
      </c>
      <c r="G143" s="77">
        <f t="shared" si="12"/>
        <v>1</v>
      </c>
      <c r="H143" s="77">
        <f t="shared" si="12"/>
        <v>1</v>
      </c>
      <c r="I143" s="77">
        <f t="shared" si="12"/>
        <v>1</v>
      </c>
      <c r="J143" s="77">
        <f t="shared" si="12"/>
        <v>1</v>
      </c>
      <c r="K143" s="77">
        <f t="shared" si="12"/>
        <v>1</v>
      </c>
      <c r="L143" s="77">
        <f t="shared" si="12"/>
        <v>1.0000000000000002</v>
      </c>
      <c r="M143" s="77">
        <f t="shared" si="12"/>
        <v>1</v>
      </c>
      <c r="N143" s="77">
        <f t="shared" si="12"/>
        <v>1</v>
      </c>
      <c r="O143" s="77">
        <f t="shared" si="12"/>
        <v>1</v>
      </c>
      <c r="P143" s="77">
        <f t="shared" si="12"/>
        <v>1</v>
      </c>
      <c r="Q143" s="77">
        <f t="shared" si="12"/>
        <v>1.0000000000000002</v>
      </c>
    </row>
    <row r="144" spans="1:17" x14ac:dyDescent="0.25">
      <c r="A144" s="132" t="s">
        <v>83</v>
      </c>
      <c r="B144" s="240">
        <f t="shared" ref="B144:Q144" si="13">IF(B$48=0,0,B$48/B$47)</f>
        <v>2.5342294410290174E-3</v>
      </c>
      <c r="C144" s="240">
        <f t="shared" si="13"/>
        <v>2.5026960184283695E-3</v>
      </c>
      <c r="D144" s="240">
        <f t="shared" si="13"/>
        <v>2.5049540120362949E-3</v>
      </c>
      <c r="E144" s="240">
        <f t="shared" si="13"/>
        <v>2.483031027763529E-3</v>
      </c>
      <c r="F144" s="240">
        <f t="shared" si="13"/>
        <v>2.4989138754027743E-3</v>
      </c>
      <c r="G144" s="240">
        <f t="shared" si="13"/>
        <v>2.3959429589472943E-3</v>
      </c>
      <c r="H144" s="240">
        <f t="shared" si="13"/>
        <v>2.3867647721656044E-3</v>
      </c>
      <c r="I144" s="240">
        <f t="shared" si="13"/>
        <v>2.3722416653599488E-3</v>
      </c>
      <c r="J144" s="240">
        <f t="shared" si="13"/>
        <v>2.3845582143841725E-3</v>
      </c>
      <c r="K144" s="240">
        <f t="shared" si="13"/>
        <v>2.3889637445175921E-3</v>
      </c>
      <c r="L144" s="240">
        <f t="shared" si="13"/>
        <v>2.3731461414208156E-3</v>
      </c>
      <c r="M144" s="240">
        <f t="shared" si="13"/>
        <v>2.3692016692227536E-3</v>
      </c>
      <c r="N144" s="240">
        <f t="shared" si="13"/>
        <v>2.3527782927214788E-3</v>
      </c>
      <c r="O144" s="240">
        <f t="shared" si="13"/>
        <v>2.4586998819342899E-3</v>
      </c>
      <c r="P144" s="240">
        <f t="shared" si="13"/>
        <v>2.436044400093265E-3</v>
      </c>
      <c r="Q144" s="240">
        <f t="shared" si="13"/>
        <v>2.454211344943827E-3</v>
      </c>
    </row>
    <row r="145" spans="1:17" x14ac:dyDescent="0.25">
      <c r="A145" s="76" t="s">
        <v>82</v>
      </c>
      <c r="B145" s="239">
        <f t="shared" ref="B145:Q145" si="14">IF(B$49=0,0,B$49/B$47)</f>
        <v>6.7940172798344213E-4</v>
      </c>
      <c r="C145" s="239">
        <f t="shared" si="14"/>
        <v>6.7094793076316627E-4</v>
      </c>
      <c r="D145" s="239">
        <f t="shared" si="14"/>
        <v>6.7155327640952469E-4</v>
      </c>
      <c r="E145" s="239">
        <f t="shared" si="14"/>
        <v>6.6567594219647764E-4</v>
      </c>
      <c r="F145" s="239">
        <f t="shared" si="14"/>
        <v>6.6993397580491815E-4</v>
      </c>
      <c r="G145" s="239">
        <f t="shared" si="14"/>
        <v>6.4232849642753196E-4</v>
      </c>
      <c r="H145" s="239">
        <f t="shared" si="14"/>
        <v>6.3986791576412406E-4</v>
      </c>
      <c r="I145" s="239">
        <f t="shared" si="14"/>
        <v>6.3597441516007297E-4</v>
      </c>
      <c r="J145" s="239">
        <f t="shared" si="14"/>
        <v>6.3927635955167959E-4</v>
      </c>
      <c r="K145" s="239">
        <f t="shared" si="14"/>
        <v>6.4045743839831839E-4</v>
      </c>
      <c r="L145" s="239">
        <f t="shared" si="14"/>
        <v>6.3621689620331392E-4</v>
      </c>
      <c r="M145" s="239">
        <f t="shared" si="14"/>
        <v>6.3515942240715368E-4</v>
      </c>
      <c r="N145" s="239">
        <f t="shared" si="14"/>
        <v>6.3075647838257542E-4</v>
      </c>
      <c r="O145" s="239">
        <f t="shared" si="14"/>
        <v>6.5915300380243471E-4</v>
      </c>
      <c r="P145" s="239">
        <f t="shared" si="14"/>
        <v>6.5307929427089377E-4</v>
      </c>
      <c r="Q145" s="239">
        <f t="shared" si="14"/>
        <v>6.5794967164234462E-4</v>
      </c>
    </row>
    <row r="146" spans="1:17" x14ac:dyDescent="0.25">
      <c r="A146" s="76" t="s">
        <v>81</v>
      </c>
      <c r="B146" s="239">
        <f t="shared" ref="B146:Q146" si="15">IF(B$50=0,0,B$50/B$47)</f>
        <v>5.149948053181465E-3</v>
      </c>
      <c r="C146" s="239">
        <f t="shared" si="15"/>
        <v>5.0858672380416888E-3</v>
      </c>
      <c r="D146" s="239">
        <f t="shared" si="15"/>
        <v>5.0904558319538927E-3</v>
      </c>
      <c r="E146" s="239">
        <f t="shared" si="15"/>
        <v>5.0459049209954868E-3</v>
      </c>
      <c r="F146" s="239">
        <f t="shared" si="15"/>
        <v>5.078181335654095E-3</v>
      </c>
      <c r="G146" s="239">
        <f t="shared" si="15"/>
        <v>4.8689284313397632E-3</v>
      </c>
      <c r="H146" s="239">
        <f t="shared" si="15"/>
        <v>4.8502769294738119E-3</v>
      </c>
      <c r="I146" s="239">
        <f t="shared" si="15"/>
        <v>4.8207637194980155E-3</v>
      </c>
      <c r="J146" s="239">
        <f t="shared" si="15"/>
        <v>4.8457928611543698E-3</v>
      </c>
      <c r="K146" s="239">
        <f t="shared" si="15"/>
        <v>4.8547455830218198E-3</v>
      </c>
      <c r="L146" s="239">
        <f t="shared" si="15"/>
        <v>4.8226017554127594E-3</v>
      </c>
      <c r="M146" s="239">
        <f t="shared" si="15"/>
        <v>4.8145859749201339E-3</v>
      </c>
      <c r="N146" s="239">
        <f t="shared" si="15"/>
        <v>4.7812111216136155E-3</v>
      </c>
      <c r="O146" s="239">
        <f t="shared" si="15"/>
        <v>4.9964602515167478E-3</v>
      </c>
      <c r="P146" s="239">
        <f t="shared" si="15"/>
        <v>4.950420791666698E-3</v>
      </c>
      <c r="Q146" s="239">
        <f t="shared" si="15"/>
        <v>4.9873388468162031E-3</v>
      </c>
    </row>
    <row r="147" spans="1:17" x14ac:dyDescent="0.25">
      <c r="A147" s="76" t="s">
        <v>80</v>
      </c>
      <c r="B147" s="239">
        <f t="shared" ref="B147:Q147" si="16">IF(B$51=0,0,B$51/B$47)</f>
        <v>1.8462826088352792E-3</v>
      </c>
      <c r="C147" s="239">
        <f t="shared" si="16"/>
        <v>1.8233093102057005E-3</v>
      </c>
      <c r="D147" s="239">
        <f t="shared" si="16"/>
        <v>1.8249543444956821E-3</v>
      </c>
      <c r="E147" s="239">
        <f t="shared" si="16"/>
        <v>1.8089826159926226E-3</v>
      </c>
      <c r="F147" s="239">
        <f t="shared" si="16"/>
        <v>1.820553875050844E-3</v>
      </c>
      <c r="G147" s="239">
        <f t="shared" si="16"/>
        <v>1.7455356430037929E-3</v>
      </c>
      <c r="H147" s="239">
        <f t="shared" si="16"/>
        <v>1.7388489845815804E-3</v>
      </c>
      <c r="I147" s="239">
        <f t="shared" si="16"/>
        <v>1.7282683484768037E-3</v>
      </c>
      <c r="J147" s="239">
        <f t="shared" si="16"/>
        <v>1.7372414232490149E-3</v>
      </c>
      <c r="K147" s="239">
        <f t="shared" si="16"/>
        <v>1.7404510196400696E-3</v>
      </c>
      <c r="L147" s="239">
        <f t="shared" si="16"/>
        <v>1.7289272937144569E-3</v>
      </c>
      <c r="M147" s="239">
        <f t="shared" si="16"/>
        <v>1.7260535955786801E-3</v>
      </c>
      <c r="N147" s="239">
        <f t="shared" si="16"/>
        <v>1.7140885406701767E-3</v>
      </c>
      <c r="O147" s="239">
        <f t="shared" si="16"/>
        <v>1.7912564501331811E-3</v>
      </c>
      <c r="P147" s="239">
        <f t="shared" si="16"/>
        <v>1.7747510692703963E-3</v>
      </c>
      <c r="Q147" s="239">
        <f t="shared" si="16"/>
        <v>1.7879863800872588E-3</v>
      </c>
    </row>
    <row r="148" spans="1:17" x14ac:dyDescent="0.25">
      <c r="A148" s="129" t="s">
        <v>79</v>
      </c>
      <c r="B148" s="238">
        <f t="shared" ref="B148:Q148" si="17">IF(B$52=0,0,B$52/B$47)</f>
        <v>3.2222135478315712E-3</v>
      </c>
      <c r="C148" s="238">
        <f t="shared" si="17"/>
        <v>3.1821195374518133E-3</v>
      </c>
      <c r="D148" s="238">
        <f t="shared" si="17"/>
        <v>3.1849905235892882E-3</v>
      </c>
      <c r="E148" s="238">
        <f t="shared" si="17"/>
        <v>3.1571159610935097E-3</v>
      </c>
      <c r="F148" s="238">
        <f t="shared" si="17"/>
        <v>3.177310630925986E-3</v>
      </c>
      <c r="G148" s="238">
        <f t="shared" si="17"/>
        <v>3.0463855155186156E-3</v>
      </c>
      <c r="H148" s="238">
        <f t="shared" si="17"/>
        <v>3.0347156653804685E-3</v>
      </c>
      <c r="I148" s="238">
        <f t="shared" si="17"/>
        <v>3.016249874261418E-3</v>
      </c>
      <c r="J148" s="238">
        <f t="shared" si="17"/>
        <v>3.0319100786951061E-3</v>
      </c>
      <c r="K148" s="238">
        <f t="shared" si="17"/>
        <v>3.037511607369447E-3</v>
      </c>
      <c r="L148" s="238">
        <f t="shared" si="17"/>
        <v>3.0173998944489472E-3</v>
      </c>
      <c r="M148" s="238">
        <f t="shared" si="17"/>
        <v>3.0123845901714945E-3</v>
      </c>
      <c r="N148" s="238">
        <f t="shared" si="17"/>
        <v>2.9915026505148937E-3</v>
      </c>
      <c r="O148" s="238">
        <f t="shared" si="17"/>
        <v>3.1261794774208214E-3</v>
      </c>
      <c r="P148" s="238">
        <f t="shared" si="17"/>
        <v>3.0973735613743407E-3</v>
      </c>
      <c r="Q148" s="238">
        <f t="shared" si="17"/>
        <v>3.1204724074663597E-3</v>
      </c>
    </row>
    <row r="149" spans="1:17" x14ac:dyDescent="0.25">
      <c r="A149" s="127" t="s">
        <v>210</v>
      </c>
      <c r="B149" s="237">
        <f t="shared" ref="B149:Q149" si="18">IF(B$57=0,0,B$57/B$47)</f>
        <v>9.9420077836099609E-3</v>
      </c>
      <c r="C149" s="237">
        <f t="shared" si="18"/>
        <v>2.073311722964806E-2</v>
      </c>
      <c r="D149" s="237">
        <f t="shared" si="18"/>
        <v>2.067519310615305E-2</v>
      </c>
      <c r="E149" s="237">
        <f t="shared" si="18"/>
        <v>2.8515124802583655E-2</v>
      </c>
      <c r="F149" s="237">
        <f t="shared" si="18"/>
        <v>2.4092214579319621E-2</v>
      </c>
      <c r="G149" s="237">
        <f t="shared" si="18"/>
        <v>3.8555606031300899E-2</v>
      </c>
      <c r="H149" s="237">
        <f t="shared" si="18"/>
        <v>4.4140766770018797E-2</v>
      </c>
      <c r="I149" s="237">
        <f t="shared" si="18"/>
        <v>6.1731562727950592E-2</v>
      </c>
      <c r="J149" s="237">
        <f t="shared" si="18"/>
        <v>5.9160997899299836E-2</v>
      </c>
      <c r="K149" s="237">
        <f t="shared" si="18"/>
        <v>4.5806051387277939E-2</v>
      </c>
      <c r="L149" s="237">
        <f t="shared" si="18"/>
        <v>5.6223253268522753E-2</v>
      </c>
      <c r="M149" s="237">
        <f t="shared" si="18"/>
        <v>4.5313459449533404E-2</v>
      </c>
      <c r="N149" s="237">
        <f t="shared" si="18"/>
        <v>5.9209471680340166E-2</v>
      </c>
      <c r="O149" s="237">
        <f t="shared" si="18"/>
        <v>3.753012447161113E-2</v>
      </c>
      <c r="P149" s="237">
        <f t="shared" si="18"/>
        <v>2.4676371637175874E-2</v>
      </c>
      <c r="Q149" s="237">
        <f t="shared" si="18"/>
        <v>2.8958963148035356E-2</v>
      </c>
    </row>
    <row r="150" spans="1:17" x14ac:dyDescent="0.25">
      <c r="A150" s="127" t="s">
        <v>209</v>
      </c>
      <c r="B150" s="237">
        <f t="shared" ref="B150:Q150" si="19">IF(B$58=0,0,B$58/B$47)</f>
        <v>8.4387913901583345E-2</v>
      </c>
      <c r="C150" s="237">
        <f t="shared" si="19"/>
        <v>7.070754791811476E-2</v>
      </c>
      <c r="D150" s="237">
        <f t="shared" si="19"/>
        <v>7.0045150733623787E-2</v>
      </c>
      <c r="E150" s="237">
        <f t="shared" si="19"/>
        <v>5.9758556199268613E-2</v>
      </c>
      <c r="F150" s="237">
        <f t="shared" si="19"/>
        <v>6.432348400984049E-2</v>
      </c>
      <c r="G150" s="237">
        <f t="shared" si="19"/>
        <v>4.3052162994568363E-2</v>
      </c>
      <c r="H150" s="237">
        <f t="shared" si="19"/>
        <v>3.5948953597387978E-2</v>
      </c>
      <c r="I150" s="237">
        <f t="shared" si="19"/>
        <v>1.1968743828552529E-2</v>
      </c>
      <c r="J150" s="237">
        <f t="shared" si="19"/>
        <v>1.5877383430608058E-2</v>
      </c>
      <c r="K150" s="237">
        <f t="shared" si="19"/>
        <v>3.3820561985124967E-2</v>
      </c>
      <c r="L150" s="237">
        <f t="shared" si="19"/>
        <v>1.9333289992123782E-2</v>
      </c>
      <c r="M150" s="237">
        <f t="shared" si="19"/>
        <v>3.3692029885630206E-2</v>
      </c>
      <c r="N150" s="237">
        <f t="shared" si="19"/>
        <v>1.4552258280630939E-2</v>
      </c>
      <c r="O150" s="237">
        <f t="shared" si="19"/>
        <v>4.4999048783743709E-2</v>
      </c>
      <c r="P150" s="237">
        <f t="shared" si="19"/>
        <v>3.6268892262580205E-2</v>
      </c>
      <c r="Q150" s="237">
        <f t="shared" si="19"/>
        <v>5.4785434933128853E-2</v>
      </c>
    </row>
    <row r="151" spans="1:17" x14ac:dyDescent="0.25">
      <c r="A151" s="142" t="s">
        <v>225</v>
      </c>
      <c r="B151" s="235">
        <f t="shared" ref="B151:Q151" si="20">IF(B$59=0,0,B$59/B$47)</f>
        <v>7.482783318751865E-2</v>
      </c>
      <c r="C151" s="235">
        <f t="shared" si="20"/>
        <v>6.1266423309749213E-2</v>
      </c>
      <c r="D151" s="235">
        <f t="shared" si="20"/>
        <v>6.0595508111540103E-2</v>
      </c>
      <c r="E151" s="235">
        <f t="shared" si="20"/>
        <v>5.0391615441407481E-2</v>
      </c>
      <c r="F151" s="235">
        <f t="shared" si="20"/>
        <v>5.4896627088532567E-2</v>
      </c>
      <c r="G151" s="235">
        <f t="shared" si="20"/>
        <v>3.4013751671980924E-2</v>
      </c>
      <c r="H151" s="235">
        <f t="shared" si="20"/>
        <v>2.6945165898463474E-2</v>
      </c>
      <c r="I151" s="235">
        <f t="shared" si="20"/>
        <v>3.0197428316658119E-3</v>
      </c>
      <c r="J151" s="235">
        <f t="shared" si="20"/>
        <v>6.8819197098321776E-3</v>
      </c>
      <c r="K151" s="235">
        <f t="shared" si="20"/>
        <v>2.4808478923186897E-2</v>
      </c>
      <c r="L151" s="235">
        <f t="shared" si="20"/>
        <v>1.0380876966315832E-2</v>
      </c>
      <c r="M151" s="235">
        <f t="shared" si="20"/>
        <v>2.4754496914476089E-2</v>
      </c>
      <c r="N151" s="235">
        <f t="shared" si="20"/>
        <v>5.6766805540997773E-3</v>
      </c>
      <c r="O151" s="235">
        <f t="shared" si="20"/>
        <v>3.5723894394641187E-2</v>
      </c>
      <c r="P151" s="235">
        <f t="shared" si="20"/>
        <v>2.7079202998106754E-2</v>
      </c>
      <c r="Q151" s="235">
        <f t="shared" si="20"/>
        <v>4.5527213018735267E-2</v>
      </c>
    </row>
    <row r="152" spans="1:17" x14ac:dyDescent="0.25">
      <c r="A152" s="142" t="s">
        <v>224</v>
      </c>
      <c r="B152" s="235">
        <f t="shared" ref="B152:Q152" si="21">IF(B$65=0,0,B$65/B$47)</f>
        <v>9.5600807140646879E-3</v>
      </c>
      <c r="C152" s="235">
        <f t="shared" si="21"/>
        <v>9.4411246083655562E-3</v>
      </c>
      <c r="D152" s="235">
        <f t="shared" si="21"/>
        <v>9.4496426220836861E-3</v>
      </c>
      <c r="E152" s="235">
        <f t="shared" si="21"/>
        <v>9.3669407578611339E-3</v>
      </c>
      <c r="F152" s="235">
        <f t="shared" si="21"/>
        <v>9.4268569213079179E-3</v>
      </c>
      <c r="G152" s="235">
        <f t="shared" si="21"/>
        <v>9.0384113225874408E-3</v>
      </c>
      <c r="H152" s="235">
        <f t="shared" si="21"/>
        <v>9.0037876989245043E-3</v>
      </c>
      <c r="I152" s="235">
        <f t="shared" si="21"/>
        <v>8.9490009968867159E-3</v>
      </c>
      <c r="J152" s="235">
        <f t="shared" si="21"/>
        <v>8.9954637207758786E-3</v>
      </c>
      <c r="K152" s="235">
        <f t="shared" si="21"/>
        <v>9.0120830619380733E-3</v>
      </c>
      <c r="L152" s="235">
        <f t="shared" si="21"/>
        <v>8.9524130258079489E-3</v>
      </c>
      <c r="M152" s="235">
        <f t="shared" si="21"/>
        <v>8.9375329711541204E-3</v>
      </c>
      <c r="N152" s="235">
        <f t="shared" si="21"/>
        <v>8.8755777265311607E-3</v>
      </c>
      <c r="O152" s="235">
        <f t="shared" si="21"/>
        <v>9.2751543891025235E-3</v>
      </c>
      <c r="P152" s="235">
        <f t="shared" si="21"/>
        <v>9.1896892644734492E-3</v>
      </c>
      <c r="Q152" s="235">
        <f t="shared" si="21"/>
        <v>9.2582219143935822E-3</v>
      </c>
    </row>
    <row r="153" spans="1:17" x14ac:dyDescent="0.25">
      <c r="A153" s="142" t="s">
        <v>223</v>
      </c>
      <c r="B153" s="259">
        <f t="shared" ref="B153:Q153" si="22">IF(B$76=0,0,B$76/B$47)</f>
        <v>0</v>
      </c>
      <c r="C153" s="259">
        <f t="shared" si="22"/>
        <v>0</v>
      </c>
      <c r="D153" s="259">
        <f t="shared" si="22"/>
        <v>0</v>
      </c>
      <c r="E153" s="259">
        <f t="shared" si="22"/>
        <v>0</v>
      </c>
      <c r="F153" s="259">
        <f t="shared" si="22"/>
        <v>0</v>
      </c>
      <c r="G153" s="259">
        <f t="shared" si="22"/>
        <v>0</v>
      </c>
      <c r="H153" s="259">
        <f t="shared" si="22"/>
        <v>0</v>
      </c>
      <c r="I153" s="259">
        <f t="shared" si="22"/>
        <v>0</v>
      </c>
      <c r="J153" s="259">
        <f t="shared" si="22"/>
        <v>0</v>
      </c>
      <c r="K153" s="259">
        <f t="shared" si="22"/>
        <v>0</v>
      </c>
      <c r="L153" s="259">
        <f t="shared" si="22"/>
        <v>0</v>
      </c>
      <c r="M153" s="259">
        <f t="shared" si="22"/>
        <v>0</v>
      </c>
      <c r="N153" s="259">
        <f t="shared" si="22"/>
        <v>0</v>
      </c>
      <c r="O153" s="259">
        <f t="shared" si="22"/>
        <v>0</v>
      </c>
      <c r="P153" s="259">
        <f t="shared" si="22"/>
        <v>0</v>
      </c>
      <c r="Q153" s="259">
        <f t="shared" si="22"/>
        <v>0</v>
      </c>
    </row>
    <row r="154" spans="1:17" x14ac:dyDescent="0.25">
      <c r="A154" s="127" t="s">
        <v>208</v>
      </c>
      <c r="B154" s="237">
        <f t="shared" ref="B154:Q154" si="23">IF(B$77=0,0,B$77/B$47)</f>
        <v>0.84010985992262133</v>
      </c>
      <c r="C154" s="237">
        <f t="shared" si="23"/>
        <v>0.84069844287368267</v>
      </c>
      <c r="D154" s="237">
        <f t="shared" si="23"/>
        <v>0.84137941812151118</v>
      </c>
      <c r="E154" s="237">
        <f t="shared" si="23"/>
        <v>0.84213018273361051</v>
      </c>
      <c r="F154" s="237">
        <f t="shared" si="23"/>
        <v>0.84285791450712455</v>
      </c>
      <c r="G154" s="237">
        <f t="shared" si="23"/>
        <v>0.84808470676930159</v>
      </c>
      <c r="H154" s="237">
        <f t="shared" si="23"/>
        <v>0.84823521729798823</v>
      </c>
      <c r="I154" s="237">
        <f t="shared" si="23"/>
        <v>0.84996148463074561</v>
      </c>
      <c r="J154" s="237">
        <f t="shared" si="23"/>
        <v>0.84905253563939642</v>
      </c>
      <c r="K154" s="237">
        <f t="shared" si="23"/>
        <v>0.84816842200370857</v>
      </c>
      <c r="L154" s="237">
        <f t="shared" si="23"/>
        <v>0.84965561544503865</v>
      </c>
      <c r="M154" s="237">
        <f t="shared" si="23"/>
        <v>0.84941929910644098</v>
      </c>
      <c r="N154" s="237">
        <f t="shared" si="23"/>
        <v>0.85110189163591332</v>
      </c>
      <c r="O154" s="237">
        <f t="shared" si="23"/>
        <v>0.84633107098884175</v>
      </c>
      <c r="P154" s="237">
        <f t="shared" si="23"/>
        <v>0.88610708935884097</v>
      </c>
      <c r="Q154" s="237">
        <f t="shared" si="23"/>
        <v>0.84855695428864608</v>
      </c>
    </row>
    <row r="155" spans="1:17" x14ac:dyDescent="0.25">
      <c r="A155" s="142" t="s">
        <v>222</v>
      </c>
      <c r="B155" s="259">
        <f t="shared" ref="B155:Q155" si="24">IF(B$78=0,0,B$78/B$47)</f>
        <v>0.83005194001578142</v>
      </c>
      <c r="C155" s="259">
        <f t="shared" si="24"/>
        <v>0.81972360187036952</v>
      </c>
      <c r="D155" s="259">
        <f t="shared" si="24"/>
        <v>0.8204631765688789</v>
      </c>
      <c r="E155" s="259">
        <f t="shared" si="24"/>
        <v>0.81328260509735661</v>
      </c>
      <c r="F155" s="259">
        <f t="shared" si="24"/>
        <v>0.81848481302789688</v>
      </c>
      <c r="G155" s="259">
        <f t="shared" si="24"/>
        <v>0.80907958769649302</v>
      </c>
      <c r="H155" s="259">
        <f t="shared" si="24"/>
        <v>0.8035798210779963</v>
      </c>
      <c r="I155" s="259">
        <f t="shared" si="24"/>
        <v>0.78751020445116604</v>
      </c>
      <c r="J155" s="259">
        <f t="shared" si="24"/>
        <v>0.78920179005249047</v>
      </c>
      <c r="K155" s="259">
        <f t="shared" si="24"/>
        <v>0.80182832590547903</v>
      </c>
      <c r="L155" s="259">
        <f t="shared" si="24"/>
        <v>0.79277686513777978</v>
      </c>
      <c r="M155" s="259">
        <f t="shared" si="24"/>
        <v>0.80357753798887366</v>
      </c>
      <c r="N155" s="259">
        <f t="shared" si="24"/>
        <v>0.79120210712066441</v>
      </c>
      <c r="O155" s="259">
        <f t="shared" si="24"/>
        <v>0.80836338938518348</v>
      </c>
      <c r="P155" s="259">
        <f t="shared" si="24"/>
        <v>0.86114302023718015</v>
      </c>
      <c r="Q155" s="259">
        <f t="shared" si="24"/>
        <v>0.81926036367359567</v>
      </c>
    </row>
    <row r="156" spans="1:17" x14ac:dyDescent="0.25">
      <c r="A156" s="142" t="s">
        <v>221</v>
      </c>
      <c r="B156" s="259">
        <f t="shared" ref="B156:Q156" si="25">IF(B$86=0,0,B$86/B$47)</f>
        <v>1.0057919906839852E-2</v>
      </c>
      <c r="C156" s="259">
        <f t="shared" si="25"/>
        <v>2.0974841003313236E-2</v>
      </c>
      <c r="D156" s="259">
        <f t="shared" si="25"/>
        <v>2.0916241552632133E-2</v>
      </c>
      <c r="E156" s="259">
        <f t="shared" si="25"/>
        <v>2.88475776362539E-2</v>
      </c>
      <c r="F156" s="259">
        <f t="shared" si="25"/>
        <v>2.4373101479227586E-2</v>
      </c>
      <c r="G156" s="259">
        <f t="shared" si="25"/>
        <v>3.9005119072808549E-2</v>
      </c>
      <c r="H156" s="259">
        <f t="shared" si="25"/>
        <v>4.4655396219991962E-2</v>
      </c>
      <c r="I156" s="259">
        <f t="shared" si="25"/>
        <v>6.2451280179579655E-2</v>
      </c>
      <c r="J156" s="259">
        <f t="shared" si="25"/>
        <v>5.9850745586905944E-2</v>
      </c>
      <c r="K156" s="259">
        <f t="shared" si="25"/>
        <v>4.6340096098229568E-2</v>
      </c>
      <c r="L156" s="259">
        <f t="shared" si="25"/>
        <v>5.6878750307258731E-2</v>
      </c>
      <c r="M156" s="259">
        <f t="shared" si="25"/>
        <v>4.5841761117567284E-2</v>
      </c>
      <c r="N156" s="259">
        <f t="shared" si="25"/>
        <v>5.9899784515248862E-2</v>
      </c>
      <c r="O156" s="259">
        <f t="shared" si="25"/>
        <v>3.7967681603658245E-2</v>
      </c>
      <c r="P156" s="259">
        <f t="shared" si="25"/>
        <v>2.4964069121660878E-2</v>
      </c>
      <c r="Q156" s="259">
        <f t="shared" si="25"/>
        <v>2.929659061505048E-2</v>
      </c>
    </row>
    <row r="157" spans="1:17" x14ac:dyDescent="0.25">
      <c r="A157" s="127" t="s">
        <v>207</v>
      </c>
      <c r="B157" s="237">
        <f t="shared" ref="B157:Q157" si="26">IF(B$87=0,0,B$87/B$47)</f>
        <v>5.2128143013324572E-2</v>
      </c>
      <c r="C157" s="237">
        <f t="shared" si="26"/>
        <v>5.4595951943663595E-2</v>
      </c>
      <c r="D157" s="237">
        <f t="shared" si="26"/>
        <v>5.4623330050227417E-2</v>
      </c>
      <c r="E157" s="237">
        <f t="shared" si="26"/>
        <v>5.6435425796495589E-2</v>
      </c>
      <c r="F157" s="237">
        <f t="shared" si="26"/>
        <v>5.5481493210876573E-2</v>
      </c>
      <c r="G157" s="237">
        <f t="shared" si="26"/>
        <v>5.7608403159592127E-2</v>
      </c>
      <c r="H157" s="237">
        <f t="shared" si="26"/>
        <v>5.9024588067239397E-2</v>
      </c>
      <c r="I157" s="237">
        <f t="shared" si="26"/>
        <v>6.3764710789995002E-2</v>
      </c>
      <c r="J157" s="237">
        <f t="shared" si="26"/>
        <v>6.3270304093661286E-2</v>
      </c>
      <c r="K157" s="237">
        <f t="shared" si="26"/>
        <v>5.9542835230941275E-2</v>
      </c>
      <c r="L157" s="237">
        <f t="shared" si="26"/>
        <v>6.2209549313114718E-2</v>
      </c>
      <c r="M157" s="237">
        <f t="shared" si="26"/>
        <v>5.9017826306095186E-2</v>
      </c>
      <c r="N157" s="237">
        <f t="shared" si="26"/>
        <v>6.266604131921287E-2</v>
      </c>
      <c r="O157" s="237">
        <f t="shared" si="26"/>
        <v>5.8108006690995924E-2</v>
      </c>
      <c r="P157" s="237">
        <f t="shared" si="26"/>
        <v>4.0035977624727367E-2</v>
      </c>
      <c r="Q157" s="237">
        <f t="shared" si="26"/>
        <v>5.4690688979233737E-2</v>
      </c>
    </row>
    <row r="158" spans="1:17" x14ac:dyDescent="0.25">
      <c r="A158" s="142" t="s">
        <v>220</v>
      </c>
      <c r="B158" s="259">
        <f t="shared" ref="B158:Q158" si="27">IF(B$88=0,0,B$88/B$47)</f>
        <v>4.2122209243956682E-2</v>
      </c>
      <c r="C158" s="259">
        <f t="shared" si="27"/>
        <v>3.3729523114830823E-2</v>
      </c>
      <c r="D158" s="259">
        <f t="shared" si="27"/>
        <v>3.3815197790453388E-2</v>
      </c>
      <c r="E158" s="259">
        <f t="shared" si="27"/>
        <v>2.7736951966060581E-2</v>
      </c>
      <c r="F158" s="259">
        <f t="shared" si="27"/>
        <v>3.1234368416276949E-2</v>
      </c>
      <c r="G158" s="259">
        <f t="shared" si="27"/>
        <v>1.8804888941565765E-2</v>
      </c>
      <c r="H158" s="259">
        <f t="shared" si="27"/>
        <v>1.4600001158542389E-2</v>
      </c>
      <c r="I158" s="259">
        <f t="shared" si="27"/>
        <v>1.6362210946095912E-3</v>
      </c>
      <c r="J158" s="259">
        <f t="shared" si="27"/>
        <v>3.7289076680828699E-3</v>
      </c>
      <c r="K158" s="259">
        <f t="shared" si="27"/>
        <v>1.344225611321463E-2</v>
      </c>
      <c r="L158" s="259">
        <f t="shared" si="27"/>
        <v>5.6247868840748078E-3</v>
      </c>
      <c r="M158" s="259">
        <f t="shared" si="27"/>
        <v>1.3413006436568068E-2</v>
      </c>
      <c r="N158" s="259">
        <f t="shared" si="27"/>
        <v>3.0758594316636924E-3</v>
      </c>
      <c r="O158" s="259">
        <f t="shared" si="27"/>
        <v>2.0336567763121691E-2</v>
      </c>
      <c r="P158" s="259">
        <f t="shared" si="27"/>
        <v>1.5200939708448807E-2</v>
      </c>
      <c r="Q158" s="259">
        <f t="shared" si="27"/>
        <v>2.5545522972977176E-2</v>
      </c>
    </row>
    <row r="159" spans="1:17" x14ac:dyDescent="0.25">
      <c r="A159" s="140" t="s">
        <v>219</v>
      </c>
      <c r="B159" s="260">
        <f t="shared" ref="B159:Q159" si="28">IF(B$94=0,0,B$94/B$47)</f>
        <v>1.0005933769367889E-2</v>
      </c>
      <c r="C159" s="260">
        <f t="shared" si="28"/>
        <v>2.0866428828832773E-2</v>
      </c>
      <c r="D159" s="260">
        <f t="shared" si="28"/>
        <v>2.0808132259774029E-2</v>
      </c>
      <c r="E159" s="260">
        <f t="shared" si="28"/>
        <v>2.8698473830435008E-2</v>
      </c>
      <c r="F159" s="260">
        <f t="shared" si="28"/>
        <v>2.4247124794599628E-2</v>
      </c>
      <c r="G159" s="260">
        <f t="shared" si="28"/>
        <v>3.8803514218026358E-2</v>
      </c>
      <c r="H159" s="260">
        <f t="shared" si="28"/>
        <v>4.4424586908697015E-2</v>
      </c>
      <c r="I159" s="260">
        <f t="shared" si="28"/>
        <v>6.2128489695385418E-2</v>
      </c>
      <c r="J159" s="260">
        <f t="shared" si="28"/>
        <v>5.9541396425578416E-2</v>
      </c>
      <c r="K159" s="260">
        <f t="shared" si="28"/>
        <v>4.6100579117726644E-2</v>
      </c>
      <c r="L159" s="260">
        <f t="shared" si="28"/>
        <v>5.6584762429039911E-2</v>
      </c>
      <c r="M159" s="260">
        <f t="shared" si="28"/>
        <v>4.5604819869527115E-2</v>
      </c>
      <c r="N159" s="260">
        <f t="shared" si="28"/>
        <v>5.9590181887549172E-2</v>
      </c>
      <c r="O159" s="260">
        <f t="shared" si="28"/>
        <v>3.777143892787424E-2</v>
      </c>
      <c r="P159" s="260">
        <f t="shared" si="28"/>
        <v>2.4835037916278564E-2</v>
      </c>
      <c r="Q159" s="260">
        <f t="shared" si="28"/>
        <v>2.9145166006256561E-2</v>
      </c>
    </row>
    <row r="160" spans="1:17" hidden="1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x14ac:dyDescent="0.25">
      <c r="A162" s="78" t="s">
        <v>36</v>
      </c>
      <c r="B162" s="77">
        <f t="shared" ref="B162:Q162" si="29">SUM(B163:B167,B169:B171,B173:B175)</f>
        <v>0</v>
      </c>
      <c r="C162" s="77">
        <f t="shared" si="29"/>
        <v>0</v>
      </c>
      <c r="D162" s="77">
        <f t="shared" si="29"/>
        <v>0</v>
      </c>
      <c r="E162" s="77">
        <f t="shared" si="29"/>
        <v>0</v>
      </c>
      <c r="F162" s="77">
        <f t="shared" si="29"/>
        <v>0</v>
      </c>
      <c r="G162" s="77">
        <f t="shared" si="29"/>
        <v>0</v>
      </c>
      <c r="H162" s="77">
        <f t="shared" si="29"/>
        <v>0</v>
      </c>
      <c r="I162" s="77">
        <f t="shared" si="29"/>
        <v>0</v>
      </c>
      <c r="J162" s="77">
        <f t="shared" si="29"/>
        <v>0</v>
      </c>
      <c r="K162" s="77">
        <f t="shared" si="29"/>
        <v>0</v>
      </c>
      <c r="L162" s="77">
        <f t="shared" si="29"/>
        <v>0</v>
      </c>
      <c r="M162" s="77">
        <f t="shared" si="29"/>
        <v>0</v>
      </c>
      <c r="N162" s="77">
        <f t="shared" si="29"/>
        <v>0</v>
      </c>
      <c r="O162" s="77">
        <f t="shared" si="29"/>
        <v>0</v>
      </c>
      <c r="P162" s="77">
        <f t="shared" si="29"/>
        <v>0</v>
      </c>
      <c r="Q162" s="77">
        <f t="shared" si="29"/>
        <v>0</v>
      </c>
    </row>
    <row r="163" spans="1:17" x14ac:dyDescent="0.25">
      <c r="A163" s="132" t="s">
        <v>83</v>
      </c>
      <c r="B163" s="240">
        <f t="shared" ref="B163:Q163" si="30">IF(B$98=0,0,B$98/B$97)</f>
        <v>0</v>
      </c>
      <c r="C163" s="240">
        <f t="shared" si="30"/>
        <v>0</v>
      </c>
      <c r="D163" s="240">
        <f t="shared" si="30"/>
        <v>0</v>
      </c>
      <c r="E163" s="240">
        <f t="shared" si="30"/>
        <v>0</v>
      </c>
      <c r="F163" s="240">
        <f t="shared" si="30"/>
        <v>0</v>
      </c>
      <c r="G163" s="240">
        <f t="shared" si="30"/>
        <v>0</v>
      </c>
      <c r="H163" s="240">
        <f t="shared" si="30"/>
        <v>0</v>
      </c>
      <c r="I163" s="240">
        <f t="shared" si="30"/>
        <v>0</v>
      </c>
      <c r="J163" s="240">
        <f t="shared" si="30"/>
        <v>0</v>
      </c>
      <c r="K163" s="240">
        <f t="shared" si="30"/>
        <v>0</v>
      </c>
      <c r="L163" s="240">
        <f t="shared" si="30"/>
        <v>0</v>
      </c>
      <c r="M163" s="240">
        <f t="shared" si="30"/>
        <v>0</v>
      </c>
      <c r="N163" s="240">
        <f t="shared" si="30"/>
        <v>0</v>
      </c>
      <c r="O163" s="240">
        <f t="shared" si="30"/>
        <v>0</v>
      </c>
      <c r="P163" s="240">
        <f t="shared" si="30"/>
        <v>0</v>
      </c>
      <c r="Q163" s="240">
        <f t="shared" si="30"/>
        <v>0</v>
      </c>
    </row>
    <row r="164" spans="1:17" x14ac:dyDescent="0.25">
      <c r="A164" s="76" t="s">
        <v>82</v>
      </c>
      <c r="B164" s="239">
        <f t="shared" ref="B164:Q164" si="31">IF(B$99=0,0,B$99/B$97)</f>
        <v>0</v>
      </c>
      <c r="C164" s="239">
        <f t="shared" si="31"/>
        <v>0</v>
      </c>
      <c r="D164" s="239">
        <f t="shared" si="31"/>
        <v>0</v>
      </c>
      <c r="E164" s="239">
        <f t="shared" si="31"/>
        <v>0</v>
      </c>
      <c r="F164" s="239">
        <f t="shared" si="31"/>
        <v>0</v>
      </c>
      <c r="G164" s="239">
        <f t="shared" si="31"/>
        <v>0</v>
      </c>
      <c r="H164" s="239">
        <f t="shared" si="31"/>
        <v>0</v>
      </c>
      <c r="I164" s="239">
        <f t="shared" si="31"/>
        <v>0</v>
      </c>
      <c r="J164" s="239">
        <f t="shared" si="31"/>
        <v>0</v>
      </c>
      <c r="K164" s="239">
        <f t="shared" si="31"/>
        <v>0</v>
      </c>
      <c r="L164" s="239">
        <f t="shared" si="31"/>
        <v>0</v>
      </c>
      <c r="M164" s="239">
        <f t="shared" si="31"/>
        <v>0</v>
      </c>
      <c r="N164" s="239">
        <f t="shared" si="31"/>
        <v>0</v>
      </c>
      <c r="O164" s="239">
        <f t="shared" si="31"/>
        <v>0</v>
      </c>
      <c r="P164" s="239">
        <f t="shared" si="31"/>
        <v>0</v>
      </c>
      <c r="Q164" s="239">
        <f t="shared" si="31"/>
        <v>0</v>
      </c>
    </row>
    <row r="165" spans="1:17" x14ac:dyDescent="0.25">
      <c r="A165" s="76" t="s">
        <v>81</v>
      </c>
      <c r="B165" s="239">
        <f t="shared" ref="B165:Q165" si="32">IF(B$100=0,0,B$100/B$97)</f>
        <v>0</v>
      </c>
      <c r="C165" s="239">
        <f t="shared" si="32"/>
        <v>0</v>
      </c>
      <c r="D165" s="239">
        <f t="shared" si="32"/>
        <v>0</v>
      </c>
      <c r="E165" s="239">
        <f t="shared" si="32"/>
        <v>0</v>
      </c>
      <c r="F165" s="239">
        <f t="shared" si="32"/>
        <v>0</v>
      </c>
      <c r="G165" s="239">
        <f t="shared" si="32"/>
        <v>0</v>
      </c>
      <c r="H165" s="239">
        <f t="shared" si="32"/>
        <v>0</v>
      </c>
      <c r="I165" s="239">
        <f t="shared" si="32"/>
        <v>0</v>
      </c>
      <c r="J165" s="239">
        <f t="shared" si="32"/>
        <v>0</v>
      </c>
      <c r="K165" s="239">
        <f t="shared" si="32"/>
        <v>0</v>
      </c>
      <c r="L165" s="239">
        <f t="shared" si="32"/>
        <v>0</v>
      </c>
      <c r="M165" s="239">
        <f t="shared" si="32"/>
        <v>0</v>
      </c>
      <c r="N165" s="239">
        <f t="shared" si="32"/>
        <v>0</v>
      </c>
      <c r="O165" s="239">
        <f t="shared" si="32"/>
        <v>0</v>
      </c>
      <c r="P165" s="239">
        <f t="shared" si="32"/>
        <v>0</v>
      </c>
      <c r="Q165" s="239">
        <f t="shared" si="32"/>
        <v>0</v>
      </c>
    </row>
    <row r="166" spans="1:17" x14ac:dyDescent="0.25">
      <c r="A166" s="76" t="s">
        <v>80</v>
      </c>
      <c r="B166" s="239">
        <f t="shared" ref="B166:Q166" si="33">IF(B$101=0,0,B$101/B$97)</f>
        <v>0</v>
      </c>
      <c r="C166" s="239">
        <f t="shared" si="33"/>
        <v>0</v>
      </c>
      <c r="D166" s="239">
        <f t="shared" si="33"/>
        <v>0</v>
      </c>
      <c r="E166" s="239">
        <f t="shared" si="33"/>
        <v>0</v>
      </c>
      <c r="F166" s="239">
        <f t="shared" si="33"/>
        <v>0</v>
      </c>
      <c r="G166" s="239">
        <f t="shared" si="33"/>
        <v>0</v>
      </c>
      <c r="H166" s="239">
        <f t="shared" si="33"/>
        <v>0</v>
      </c>
      <c r="I166" s="239">
        <f t="shared" si="33"/>
        <v>0</v>
      </c>
      <c r="J166" s="239">
        <f t="shared" si="33"/>
        <v>0</v>
      </c>
      <c r="K166" s="239">
        <f t="shared" si="33"/>
        <v>0</v>
      </c>
      <c r="L166" s="239">
        <f t="shared" si="33"/>
        <v>0</v>
      </c>
      <c r="M166" s="239">
        <f t="shared" si="33"/>
        <v>0</v>
      </c>
      <c r="N166" s="239">
        <f t="shared" si="33"/>
        <v>0</v>
      </c>
      <c r="O166" s="239">
        <f t="shared" si="33"/>
        <v>0</v>
      </c>
      <c r="P166" s="239">
        <f t="shared" si="33"/>
        <v>0</v>
      </c>
      <c r="Q166" s="239">
        <f t="shared" si="33"/>
        <v>0</v>
      </c>
    </row>
    <row r="167" spans="1:17" x14ac:dyDescent="0.25">
      <c r="A167" s="129" t="s">
        <v>79</v>
      </c>
      <c r="B167" s="238">
        <f t="shared" ref="B167:Q167" si="34">IF(B$102=0,0,B$102/B$97)</f>
        <v>0</v>
      </c>
      <c r="C167" s="238">
        <f t="shared" si="34"/>
        <v>0</v>
      </c>
      <c r="D167" s="238">
        <f t="shared" si="34"/>
        <v>0</v>
      </c>
      <c r="E167" s="238">
        <f t="shared" si="34"/>
        <v>0</v>
      </c>
      <c r="F167" s="238">
        <f t="shared" si="34"/>
        <v>0</v>
      </c>
      <c r="G167" s="238">
        <f t="shared" si="34"/>
        <v>0</v>
      </c>
      <c r="H167" s="238">
        <f t="shared" si="34"/>
        <v>0</v>
      </c>
      <c r="I167" s="238">
        <f t="shared" si="34"/>
        <v>0</v>
      </c>
      <c r="J167" s="238">
        <f t="shared" si="34"/>
        <v>0</v>
      </c>
      <c r="K167" s="238">
        <f t="shared" si="34"/>
        <v>0</v>
      </c>
      <c r="L167" s="238">
        <f t="shared" si="34"/>
        <v>0</v>
      </c>
      <c r="M167" s="238">
        <f t="shared" si="34"/>
        <v>0</v>
      </c>
      <c r="N167" s="238">
        <f t="shared" si="34"/>
        <v>0</v>
      </c>
      <c r="O167" s="238">
        <f t="shared" si="34"/>
        <v>0</v>
      </c>
      <c r="P167" s="238">
        <f t="shared" si="34"/>
        <v>0</v>
      </c>
      <c r="Q167" s="238">
        <f t="shared" si="34"/>
        <v>0</v>
      </c>
    </row>
    <row r="168" spans="1:17" x14ac:dyDescent="0.25">
      <c r="A168" s="127" t="s">
        <v>206</v>
      </c>
      <c r="B168" s="237">
        <f t="shared" ref="B168:Q168" si="35">IF(B$107=0,0,B$107/B$97)</f>
        <v>0</v>
      </c>
      <c r="C168" s="237">
        <f t="shared" si="35"/>
        <v>0</v>
      </c>
      <c r="D168" s="237">
        <f t="shared" si="35"/>
        <v>0</v>
      </c>
      <c r="E168" s="237">
        <f t="shared" si="35"/>
        <v>0</v>
      </c>
      <c r="F168" s="237">
        <f t="shared" si="35"/>
        <v>0</v>
      </c>
      <c r="G168" s="237">
        <f t="shared" si="35"/>
        <v>0</v>
      </c>
      <c r="H168" s="237">
        <f t="shared" si="35"/>
        <v>0</v>
      </c>
      <c r="I168" s="237">
        <f t="shared" si="35"/>
        <v>0</v>
      </c>
      <c r="J168" s="237">
        <f t="shared" si="35"/>
        <v>0</v>
      </c>
      <c r="K168" s="237">
        <f t="shared" si="35"/>
        <v>0</v>
      </c>
      <c r="L168" s="237">
        <f t="shared" si="35"/>
        <v>0</v>
      </c>
      <c r="M168" s="237">
        <f t="shared" si="35"/>
        <v>0</v>
      </c>
      <c r="N168" s="237">
        <f t="shared" si="35"/>
        <v>0</v>
      </c>
      <c r="O168" s="237">
        <f t="shared" si="35"/>
        <v>0</v>
      </c>
      <c r="P168" s="237">
        <f t="shared" si="35"/>
        <v>0</v>
      </c>
      <c r="Q168" s="237">
        <f t="shared" si="35"/>
        <v>0</v>
      </c>
    </row>
    <row r="169" spans="1:17" x14ac:dyDescent="0.25">
      <c r="A169" s="142" t="s">
        <v>218</v>
      </c>
      <c r="B169" s="235">
        <f t="shared" ref="B169:Q169" si="36">IF(B$108=0,0,B$108/B$97)</f>
        <v>0</v>
      </c>
      <c r="C169" s="235">
        <f t="shared" si="36"/>
        <v>0</v>
      </c>
      <c r="D169" s="235">
        <f t="shared" si="36"/>
        <v>0</v>
      </c>
      <c r="E169" s="235">
        <f t="shared" si="36"/>
        <v>0</v>
      </c>
      <c r="F169" s="235">
        <f t="shared" si="36"/>
        <v>0</v>
      </c>
      <c r="G169" s="235">
        <f t="shared" si="36"/>
        <v>0</v>
      </c>
      <c r="H169" s="235">
        <f t="shared" si="36"/>
        <v>0</v>
      </c>
      <c r="I169" s="235">
        <f t="shared" si="36"/>
        <v>0</v>
      </c>
      <c r="J169" s="235">
        <f t="shared" si="36"/>
        <v>0</v>
      </c>
      <c r="K169" s="235">
        <f t="shared" si="36"/>
        <v>0</v>
      </c>
      <c r="L169" s="235">
        <f t="shared" si="36"/>
        <v>0</v>
      </c>
      <c r="M169" s="235">
        <f t="shared" si="36"/>
        <v>0</v>
      </c>
      <c r="N169" s="235">
        <f t="shared" si="36"/>
        <v>0</v>
      </c>
      <c r="O169" s="235">
        <f t="shared" si="36"/>
        <v>0</v>
      </c>
      <c r="P169" s="235">
        <f t="shared" si="36"/>
        <v>0</v>
      </c>
      <c r="Q169" s="235">
        <f t="shared" si="36"/>
        <v>0</v>
      </c>
    </row>
    <row r="170" spans="1:17" x14ac:dyDescent="0.25">
      <c r="A170" s="142" t="s">
        <v>217</v>
      </c>
      <c r="B170" s="235">
        <f t="shared" ref="B170:Q170" si="37">IF(B$114=0,0,B$114/B$97)</f>
        <v>0</v>
      </c>
      <c r="C170" s="235">
        <f t="shared" si="37"/>
        <v>0</v>
      </c>
      <c r="D170" s="235">
        <f t="shared" si="37"/>
        <v>0</v>
      </c>
      <c r="E170" s="235">
        <f t="shared" si="37"/>
        <v>0</v>
      </c>
      <c r="F170" s="235">
        <f t="shared" si="37"/>
        <v>0</v>
      </c>
      <c r="G170" s="235">
        <f t="shared" si="37"/>
        <v>0</v>
      </c>
      <c r="H170" s="235">
        <f t="shared" si="37"/>
        <v>0</v>
      </c>
      <c r="I170" s="235">
        <f t="shared" si="37"/>
        <v>0</v>
      </c>
      <c r="J170" s="235">
        <f t="shared" si="37"/>
        <v>0</v>
      </c>
      <c r="K170" s="235">
        <f t="shared" si="37"/>
        <v>0</v>
      </c>
      <c r="L170" s="235">
        <f t="shared" si="37"/>
        <v>0</v>
      </c>
      <c r="M170" s="235">
        <f t="shared" si="37"/>
        <v>0</v>
      </c>
      <c r="N170" s="235">
        <f t="shared" si="37"/>
        <v>0</v>
      </c>
      <c r="O170" s="235">
        <f t="shared" si="37"/>
        <v>0</v>
      </c>
      <c r="P170" s="235">
        <f t="shared" si="37"/>
        <v>0</v>
      </c>
      <c r="Q170" s="235">
        <f t="shared" si="37"/>
        <v>0</v>
      </c>
    </row>
    <row r="171" spans="1:17" x14ac:dyDescent="0.25">
      <c r="A171" s="127" t="s">
        <v>205</v>
      </c>
      <c r="B171" s="237">
        <f t="shared" ref="B171:Q171" si="38">IF(B$115=0,0,B$115/B$97)</f>
        <v>0</v>
      </c>
      <c r="C171" s="237">
        <f t="shared" si="38"/>
        <v>0</v>
      </c>
      <c r="D171" s="237">
        <f t="shared" si="38"/>
        <v>0</v>
      </c>
      <c r="E171" s="237">
        <f t="shared" si="38"/>
        <v>0</v>
      </c>
      <c r="F171" s="237">
        <f t="shared" si="38"/>
        <v>0</v>
      </c>
      <c r="G171" s="237">
        <f t="shared" si="38"/>
        <v>0</v>
      </c>
      <c r="H171" s="237">
        <f t="shared" si="38"/>
        <v>0</v>
      </c>
      <c r="I171" s="237">
        <f t="shared" si="38"/>
        <v>0</v>
      </c>
      <c r="J171" s="237">
        <f t="shared" si="38"/>
        <v>0</v>
      </c>
      <c r="K171" s="237">
        <f t="shared" si="38"/>
        <v>0</v>
      </c>
      <c r="L171" s="237">
        <f t="shared" si="38"/>
        <v>0</v>
      </c>
      <c r="M171" s="237">
        <f t="shared" si="38"/>
        <v>0</v>
      </c>
      <c r="N171" s="237">
        <f t="shared" si="38"/>
        <v>0</v>
      </c>
      <c r="O171" s="237">
        <f t="shared" si="38"/>
        <v>0</v>
      </c>
      <c r="P171" s="237">
        <f t="shared" si="38"/>
        <v>0</v>
      </c>
      <c r="Q171" s="237">
        <f t="shared" si="38"/>
        <v>0</v>
      </c>
    </row>
    <row r="172" spans="1:17" x14ac:dyDescent="0.25">
      <c r="A172" s="127" t="s">
        <v>204</v>
      </c>
      <c r="B172" s="237">
        <f t="shared" ref="B172:Q172" si="39">IF(B$116=0,0,B$116/B$97)</f>
        <v>0</v>
      </c>
      <c r="C172" s="237">
        <f t="shared" si="39"/>
        <v>0</v>
      </c>
      <c r="D172" s="237">
        <f t="shared" si="39"/>
        <v>0</v>
      </c>
      <c r="E172" s="237">
        <f t="shared" si="39"/>
        <v>0</v>
      </c>
      <c r="F172" s="237">
        <f t="shared" si="39"/>
        <v>0</v>
      </c>
      <c r="G172" s="237">
        <f t="shared" si="39"/>
        <v>0</v>
      </c>
      <c r="H172" s="237">
        <f t="shared" si="39"/>
        <v>0</v>
      </c>
      <c r="I172" s="237">
        <f t="shared" si="39"/>
        <v>0</v>
      </c>
      <c r="J172" s="237">
        <f t="shared" si="39"/>
        <v>0</v>
      </c>
      <c r="K172" s="237">
        <f t="shared" si="39"/>
        <v>0</v>
      </c>
      <c r="L172" s="237">
        <f t="shared" si="39"/>
        <v>0</v>
      </c>
      <c r="M172" s="237">
        <f t="shared" si="39"/>
        <v>0</v>
      </c>
      <c r="N172" s="237">
        <f t="shared" si="39"/>
        <v>0</v>
      </c>
      <c r="O172" s="237">
        <f t="shared" si="39"/>
        <v>0</v>
      </c>
      <c r="P172" s="237">
        <f t="shared" si="39"/>
        <v>0</v>
      </c>
      <c r="Q172" s="237">
        <f t="shared" si="39"/>
        <v>0</v>
      </c>
    </row>
    <row r="173" spans="1:17" x14ac:dyDescent="0.25">
      <c r="A173" s="142" t="s">
        <v>216</v>
      </c>
      <c r="B173" s="235">
        <f t="shared" ref="B173:Q173" si="40">IF(B$117=0,0,B$117/B$97)</f>
        <v>0</v>
      </c>
      <c r="C173" s="235">
        <f t="shared" si="40"/>
        <v>0</v>
      </c>
      <c r="D173" s="235">
        <f t="shared" si="40"/>
        <v>0</v>
      </c>
      <c r="E173" s="235">
        <f t="shared" si="40"/>
        <v>0</v>
      </c>
      <c r="F173" s="235">
        <f t="shared" si="40"/>
        <v>0</v>
      </c>
      <c r="G173" s="235">
        <f t="shared" si="40"/>
        <v>0</v>
      </c>
      <c r="H173" s="235">
        <f t="shared" si="40"/>
        <v>0</v>
      </c>
      <c r="I173" s="235">
        <f t="shared" si="40"/>
        <v>0</v>
      </c>
      <c r="J173" s="235">
        <f t="shared" si="40"/>
        <v>0</v>
      </c>
      <c r="K173" s="235">
        <f t="shared" si="40"/>
        <v>0</v>
      </c>
      <c r="L173" s="235">
        <f t="shared" si="40"/>
        <v>0</v>
      </c>
      <c r="M173" s="235">
        <f t="shared" si="40"/>
        <v>0</v>
      </c>
      <c r="N173" s="235">
        <f t="shared" si="40"/>
        <v>0</v>
      </c>
      <c r="O173" s="235">
        <f t="shared" si="40"/>
        <v>0</v>
      </c>
      <c r="P173" s="235">
        <f t="shared" si="40"/>
        <v>0</v>
      </c>
      <c r="Q173" s="235">
        <f t="shared" si="40"/>
        <v>0</v>
      </c>
    </row>
    <row r="174" spans="1:17" x14ac:dyDescent="0.25">
      <c r="A174" s="142" t="s">
        <v>215</v>
      </c>
      <c r="B174" s="259">
        <f t="shared" ref="B174:Q174" si="41">IF(B$123=0,0,B$123/B$97)</f>
        <v>0</v>
      </c>
      <c r="C174" s="259">
        <f t="shared" si="41"/>
        <v>0</v>
      </c>
      <c r="D174" s="259">
        <f t="shared" si="41"/>
        <v>0</v>
      </c>
      <c r="E174" s="259">
        <f t="shared" si="41"/>
        <v>0</v>
      </c>
      <c r="F174" s="259">
        <f t="shared" si="41"/>
        <v>0</v>
      </c>
      <c r="G174" s="259">
        <f t="shared" si="41"/>
        <v>0</v>
      </c>
      <c r="H174" s="259">
        <f t="shared" si="41"/>
        <v>0</v>
      </c>
      <c r="I174" s="259">
        <f t="shared" si="41"/>
        <v>0</v>
      </c>
      <c r="J174" s="259">
        <f t="shared" si="41"/>
        <v>0</v>
      </c>
      <c r="K174" s="259">
        <f t="shared" si="41"/>
        <v>0</v>
      </c>
      <c r="L174" s="259">
        <f t="shared" si="41"/>
        <v>0</v>
      </c>
      <c r="M174" s="259">
        <f t="shared" si="41"/>
        <v>0</v>
      </c>
      <c r="N174" s="259">
        <f t="shared" si="41"/>
        <v>0</v>
      </c>
      <c r="O174" s="259">
        <f t="shared" si="41"/>
        <v>0</v>
      </c>
      <c r="P174" s="259">
        <f t="shared" si="41"/>
        <v>0</v>
      </c>
      <c r="Q174" s="259">
        <f t="shared" si="41"/>
        <v>0</v>
      </c>
    </row>
    <row r="175" spans="1:17" x14ac:dyDescent="0.25">
      <c r="A175" s="72" t="s">
        <v>203</v>
      </c>
      <c r="B175" s="234">
        <f t="shared" ref="B175:Q175" si="42">IF(B$124=0,0,B$124/B$97)</f>
        <v>0</v>
      </c>
      <c r="C175" s="234">
        <f t="shared" si="42"/>
        <v>0</v>
      </c>
      <c r="D175" s="234">
        <f t="shared" si="42"/>
        <v>0</v>
      </c>
      <c r="E175" s="234">
        <f t="shared" si="42"/>
        <v>0</v>
      </c>
      <c r="F175" s="234">
        <f t="shared" si="42"/>
        <v>0</v>
      </c>
      <c r="G175" s="234">
        <f t="shared" si="42"/>
        <v>0</v>
      </c>
      <c r="H175" s="234">
        <f t="shared" si="42"/>
        <v>0</v>
      </c>
      <c r="I175" s="234">
        <f t="shared" si="42"/>
        <v>0</v>
      </c>
      <c r="J175" s="234">
        <f t="shared" si="42"/>
        <v>0</v>
      </c>
      <c r="K175" s="234">
        <f t="shared" si="42"/>
        <v>0</v>
      </c>
      <c r="L175" s="234">
        <f t="shared" si="42"/>
        <v>0</v>
      </c>
      <c r="M175" s="234">
        <f t="shared" si="42"/>
        <v>0</v>
      </c>
      <c r="N175" s="234">
        <f t="shared" si="42"/>
        <v>0</v>
      </c>
      <c r="O175" s="234">
        <f t="shared" si="42"/>
        <v>0</v>
      </c>
      <c r="P175" s="234">
        <f t="shared" si="42"/>
        <v>0</v>
      </c>
      <c r="Q175" s="234">
        <f t="shared" si="42"/>
        <v>0</v>
      </c>
    </row>
    <row r="176" spans="1:17" hidden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ht="12.75" x14ac:dyDescent="0.25">
      <c r="A178" s="80" t="s">
        <v>128</v>
      </c>
      <c r="B178" s="233"/>
      <c r="C178" s="233"/>
      <c r="D178" s="233"/>
      <c r="E178" s="233"/>
      <c r="F178" s="233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  <c r="Q178" s="233"/>
    </row>
    <row r="179" spans="1:17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x14ac:dyDescent="0.25">
      <c r="A180" s="78" t="s">
        <v>38</v>
      </c>
      <c r="B180" s="253">
        <f>IF(B$5=0,0,B$5/NMM_fec!B$5)</f>
        <v>0.59357779774523389</v>
      </c>
      <c r="C180" s="253">
        <f>IF(C$5=0,0,C$5/NMM_fec!C$5)</f>
        <v>0.5955826048724443</v>
      </c>
      <c r="D180" s="253">
        <f>IF(D$5=0,0,D$5/NMM_fec!D$5)</f>
        <v>0.59620828007451676</v>
      </c>
      <c r="E180" s="253">
        <f>IF(E$5=0,0,E$5/NMM_fec!E$5)</f>
        <v>0.60454076637854615</v>
      </c>
      <c r="F180" s="253">
        <f>IF(F$5=0,0,F$5/NMM_fec!F$5)</f>
        <v>0.60886946893116189</v>
      </c>
      <c r="G180" s="253">
        <f>IF(G$5=0,0,G$5/NMM_fec!G$5)</f>
        <v>0.60313619801547957</v>
      </c>
      <c r="H180" s="253">
        <f>IF(H$5=0,0,H$5/NMM_fec!H$5)</f>
        <v>0.60559024011767593</v>
      </c>
      <c r="I180" s="253">
        <f>IF(I$5=0,0,I$5/NMM_fec!I$5)</f>
        <v>0.62677157256825256</v>
      </c>
      <c r="J180" s="253">
        <f>IF(J$5=0,0,J$5/NMM_fec!J$5)</f>
        <v>0.63043844524508974</v>
      </c>
      <c r="K180" s="253">
        <f>IF(K$5=0,0,K$5/NMM_fec!K$5)</f>
        <v>0.62407510912960917</v>
      </c>
      <c r="L180" s="253">
        <f>IF(L$5=0,0,L$5/NMM_fec!L$5)</f>
        <v>0.62948838950316033</v>
      </c>
      <c r="M180" s="253">
        <f>IF(M$5=0,0,M$5/NMM_fec!M$5)</f>
        <v>0.62494164583562173</v>
      </c>
      <c r="N180" s="253">
        <f>IF(N$5=0,0,N$5/NMM_fec!N$5)</f>
        <v>0.61813533029109602</v>
      </c>
      <c r="O180" s="253">
        <f>IF(O$5=0,0,O$5/NMM_fec!O$5)</f>
        <v>0.61455636375318867</v>
      </c>
      <c r="P180" s="253">
        <f>IF(P$5=0,0,P$5/NMM_fec!P$5)</f>
        <v>0.61437813630717397</v>
      </c>
      <c r="Q180" s="253">
        <f>IF(Q$5=0,0,Q$5/NMM_fec!Q$5)</f>
        <v>0.61427188182204129</v>
      </c>
    </row>
    <row r="181" spans="1:17" x14ac:dyDescent="0.25">
      <c r="A181" s="132" t="s">
        <v>83</v>
      </c>
      <c r="B181" s="252">
        <f>IF(B$6=0,0,B$6/NMM_fec!B$6)</f>
        <v>0.48615076308172711</v>
      </c>
      <c r="C181" s="252">
        <f>IF(C$6=0,0,C$6/NMM_fec!C$6)</f>
        <v>0.48615076308172711</v>
      </c>
      <c r="D181" s="252">
        <f>IF(D$6=0,0,D$6/NMM_fec!D$6)</f>
        <v>0.48699884225959872</v>
      </c>
      <c r="E181" s="252">
        <f>IF(E$6=0,0,E$6/NMM_fec!E$6)</f>
        <v>0.49300959051122534</v>
      </c>
      <c r="F181" s="252">
        <f>IF(F$6=0,0,F$6/NMM_fec!F$6)</f>
        <v>0.49572911516470941</v>
      </c>
      <c r="G181" s="252">
        <f>IF(G$6=0,0,G$6/NMM_fec!G$6)</f>
        <v>0.49572911516470941</v>
      </c>
      <c r="H181" s="252">
        <f>IF(H$6=0,0,H$6/NMM_fec!H$6)</f>
        <v>0.49572911516470936</v>
      </c>
      <c r="I181" s="252">
        <f>IF(I$6=0,0,I$6/NMM_fec!I$6)</f>
        <v>0.51109512050160655</v>
      </c>
      <c r="J181" s="252">
        <f>IF(J$6=0,0,J$6/NMM_fec!J$6)</f>
        <v>0.51542656813714194</v>
      </c>
      <c r="K181" s="252">
        <f>IF(K$6=0,0,K$6/NMM_fec!K$6)</f>
        <v>0.51542656813714194</v>
      </c>
      <c r="L181" s="252">
        <f>IF(L$6=0,0,L$6/NMM_fec!L$6)</f>
        <v>0.51542656813714194</v>
      </c>
      <c r="M181" s="252">
        <f>IF(M$6=0,0,M$6/NMM_fec!M$6)</f>
        <v>0.51542656813714194</v>
      </c>
      <c r="N181" s="252">
        <f>IF(N$6=0,0,N$6/NMM_fec!N$6)</f>
        <v>0.51542656813714194</v>
      </c>
      <c r="O181" s="252">
        <f>IF(O$6=0,0,O$6/NMM_fec!O$6)</f>
        <v>0.51542656813714194</v>
      </c>
      <c r="P181" s="252">
        <f>IF(P$6=0,0,P$6/NMM_fec!P$6)</f>
        <v>0.51542656813714194</v>
      </c>
      <c r="Q181" s="252">
        <f>IF(Q$6=0,0,Q$6/NMM_fec!Q$6)</f>
        <v>0.51542656813714194</v>
      </c>
    </row>
    <row r="182" spans="1:17" x14ac:dyDescent="0.25">
      <c r="A182" s="76" t="s">
        <v>82</v>
      </c>
      <c r="B182" s="251">
        <f>IF(B$7=0,0,B$7/NMM_fec!B$7)</f>
        <v>0.12641348122759938</v>
      </c>
      <c r="C182" s="251">
        <f>IF(C$7=0,0,C$7/NMM_fec!C$7)</f>
        <v>0.12641348122759935</v>
      </c>
      <c r="D182" s="251">
        <f>IF(D$7=0,0,D$7/NMM_fec!D$7)</f>
        <v>0.12663400672991842</v>
      </c>
      <c r="E182" s="251">
        <f>IF(E$7=0,0,E$7/NMM_fec!E$7)</f>
        <v>0.12819697786762513</v>
      </c>
      <c r="F182" s="251">
        <f>IF(F$7=0,0,F$7/NMM_fec!F$7)</f>
        <v>0.1289041341755818</v>
      </c>
      <c r="G182" s="251">
        <f>IF(G$7=0,0,G$7/NMM_fec!G$7)</f>
        <v>0.1289041341755818</v>
      </c>
      <c r="H182" s="251">
        <f>IF(H$7=0,0,H$7/NMM_fec!H$7)</f>
        <v>0.1289041341755818</v>
      </c>
      <c r="I182" s="251">
        <f>IF(I$7=0,0,I$7/NMM_fec!I$7)</f>
        <v>0.13289974700746476</v>
      </c>
      <c r="J182" s="251">
        <f>IF(J$7=0,0,J$7/NMM_fec!J$7)</f>
        <v>0.13402605064811343</v>
      </c>
      <c r="K182" s="251">
        <f>IF(K$7=0,0,K$7/NMM_fec!K$7)</f>
        <v>0.13402605064811343</v>
      </c>
      <c r="L182" s="251">
        <f>IF(L$7=0,0,L$7/NMM_fec!L$7)</f>
        <v>0.13402605064811343</v>
      </c>
      <c r="M182" s="251">
        <f>IF(M$7=0,0,M$7/NMM_fec!M$7)</f>
        <v>0.13402605064811343</v>
      </c>
      <c r="N182" s="251">
        <f>IF(N$7=0,0,N$7/NMM_fec!N$7)</f>
        <v>0.13402605064811343</v>
      </c>
      <c r="O182" s="251">
        <f>IF(O$7=0,0,O$7/NMM_fec!O$7)</f>
        <v>0.13402605064811343</v>
      </c>
      <c r="P182" s="251">
        <f>IF(P$7=0,0,P$7/NMM_fec!P$7)</f>
        <v>0.1340260506481134</v>
      </c>
      <c r="Q182" s="251">
        <f>IF(Q$7=0,0,Q$7/NMM_fec!Q$7)</f>
        <v>0.13402605064811343</v>
      </c>
    </row>
    <row r="183" spans="1:17" x14ac:dyDescent="0.25">
      <c r="A183" s="76" t="s">
        <v>81</v>
      </c>
      <c r="B183" s="251">
        <f>IF(B$8=0,0,B$8/NMM_fec!B$8)</f>
        <v>0.69336083490467404</v>
      </c>
      <c r="C183" s="251">
        <f>IF(C$8=0,0,C$8/NMM_fec!C$8)</f>
        <v>0.69336083490467404</v>
      </c>
      <c r="D183" s="251">
        <f>IF(D$8=0,0,D$8/NMM_fec!D$8)</f>
        <v>0.69457038743752775</v>
      </c>
      <c r="E183" s="251">
        <f>IF(E$8=0,0,E$8/NMM_fec!E$8)</f>
        <v>0.70314307258509601</v>
      </c>
      <c r="F183" s="251">
        <f>IF(F$8=0,0,F$8/NMM_fec!F$8)</f>
        <v>0.70702172922307094</v>
      </c>
      <c r="G183" s="251">
        <f>IF(G$8=0,0,G$8/NMM_fec!G$8)</f>
        <v>0.70702172922307105</v>
      </c>
      <c r="H183" s="251">
        <f>IF(H$8=0,0,H$8/NMM_fec!H$8)</f>
        <v>0.70702172922307105</v>
      </c>
      <c r="I183" s="251">
        <f>IF(I$8=0,0,I$8/NMM_fec!I$8)</f>
        <v>0.72893712481353234</v>
      </c>
      <c r="J183" s="251">
        <f>IF(J$8=0,0,J$8/NMM_fec!J$8)</f>
        <v>0.73511474784117703</v>
      </c>
      <c r="K183" s="251">
        <f>IF(K$8=0,0,K$8/NMM_fec!K$8)</f>
        <v>0.73511474784117692</v>
      </c>
      <c r="L183" s="251">
        <f>IF(L$8=0,0,L$8/NMM_fec!L$8)</f>
        <v>0.73511474784117692</v>
      </c>
      <c r="M183" s="251">
        <f>IF(M$8=0,0,M$8/NMM_fec!M$8)</f>
        <v>0.73511474784117681</v>
      </c>
      <c r="N183" s="251">
        <f>IF(N$8=0,0,N$8/NMM_fec!N$8)</f>
        <v>0.73511474784117692</v>
      </c>
      <c r="O183" s="251">
        <f>IF(O$8=0,0,O$8/NMM_fec!O$8)</f>
        <v>0.73511474784117692</v>
      </c>
      <c r="P183" s="251">
        <f>IF(P$8=0,0,P$8/NMM_fec!P$8)</f>
        <v>0.73511474784117692</v>
      </c>
      <c r="Q183" s="251">
        <f>IF(Q$8=0,0,Q$8/NMM_fec!Q$8)</f>
        <v>0.73511474784117692</v>
      </c>
    </row>
    <row r="184" spans="1:17" x14ac:dyDescent="0.25">
      <c r="A184" s="76" t="s">
        <v>80</v>
      </c>
      <c r="B184" s="251">
        <f>IF(B$9=0,0,B$9/NMM_fec!B$9)</f>
        <v>0.48235247541079634</v>
      </c>
      <c r="C184" s="251">
        <f>IF(C$9=0,0,C$9/NMM_fec!C$9)</f>
        <v>0.48235247541079634</v>
      </c>
      <c r="D184" s="251">
        <f>IF(D$9=0,0,D$9/NMM_fec!D$9)</f>
        <v>0.48319392856042742</v>
      </c>
      <c r="E184" s="251">
        <f>IF(E$9=0,0,E$9/NMM_fec!E$9)</f>
        <v>0.48915771493785593</v>
      </c>
      <c r="F184" s="251">
        <f>IF(F$9=0,0,F$9/NMM_fec!F$9)</f>
        <v>0.49185599199132268</v>
      </c>
      <c r="G184" s="251">
        <f>IF(G$9=0,0,G$9/NMM_fec!G$9)</f>
        <v>0.49185599199132263</v>
      </c>
      <c r="H184" s="251">
        <f>IF(H$9=0,0,H$9/NMM_fec!H$9)</f>
        <v>0.49185599199132263</v>
      </c>
      <c r="I184" s="251">
        <f>IF(I$9=0,0,I$9/NMM_fec!I$9)</f>
        <v>0.50710194298900069</v>
      </c>
      <c r="J184" s="251">
        <f>IF(J$9=0,0,J$9/NMM_fec!J$9)</f>
        <v>0.51139954909758456</v>
      </c>
      <c r="K184" s="251">
        <f>IF(K$9=0,0,K$9/NMM_fec!K$9)</f>
        <v>0.51139954909758456</v>
      </c>
      <c r="L184" s="251">
        <f>IF(L$9=0,0,L$9/NMM_fec!L$9)</f>
        <v>0.51139954909758467</v>
      </c>
      <c r="M184" s="251">
        <f>IF(M$9=0,0,M$9/NMM_fec!M$9)</f>
        <v>0.51139954909758456</v>
      </c>
      <c r="N184" s="251">
        <f>IF(N$9=0,0,N$9/NMM_fec!N$9)</f>
        <v>0.51139954909758456</v>
      </c>
      <c r="O184" s="251">
        <f>IF(O$9=0,0,O$9/NMM_fec!O$9)</f>
        <v>0.51139954909758456</v>
      </c>
      <c r="P184" s="251">
        <f>IF(P$9=0,0,P$9/NMM_fec!P$9)</f>
        <v>0.51139954909758456</v>
      </c>
      <c r="Q184" s="251">
        <f>IF(Q$9=0,0,Q$9/NMM_fec!Q$9)</f>
        <v>0.51139954909758467</v>
      </c>
    </row>
    <row r="185" spans="1:17" x14ac:dyDescent="0.25">
      <c r="A185" s="129" t="s">
        <v>79</v>
      </c>
      <c r="B185" s="250">
        <f>IF(B$10=0,0,B$10/NMM_fec!B$10)</f>
        <v>0.81335104763092225</v>
      </c>
      <c r="C185" s="250">
        <f>IF(C$10=0,0,C$10/NMM_fec!C$10)</f>
        <v>0.81335104763092225</v>
      </c>
      <c r="D185" s="250">
        <f>IF(D$10=0,0,D$10/NMM_fec!D$10)</f>
        <v>0.81476992041726359</v>
      </c>
      <c r="E185" s="250">
        <f>IF(E$10=0,0,E$10/NMM_fec!E$10)</f>
        <v>0.82482615967217265</v>
      </c>
      <c r="F185" s="250">
        <f>IF(F$10=0,0,F$10/NMM_fec!F$10)</f>
        <v>0.82937604088998207</v>
      </c>
      <c r="G185" s="250">
        <f>IF(G$10=0,0,G$10/NMM_fec!G$10)</f>
        <v>0.82937604088998207</v>
      </c>
      <c r="H185" s="250">
        <f>IF(H$10=0,0,H$10/NMM_fec!H$10)</f>
        <v>0.82937604088998207</v>
      </c>
      <c r="I185" s="250">
        <f>IF(I$10=0,0,I$10/NMM_fec!I$10)</f>
        <v>0.85508402591800636</v>
      </c>
      <c r="J185" s="250">
        <f>IF(J$10=0,0,J$10/NMM_fec!J$10)</f>
        <v>0.86233072332065752</v>
      </c>
      <c r="K185" s="250">
        <f>IF(K$10=0,0,K$10/NMM_fec!K$10)</f>
        <v>0.86233072332065741</v>
      </c>
      <c r="L185" s="250">
        <f>IF(L$10=0,0,L$10/NMM_fec!L$10)</f>
        <v>0.86233072332065752</v>
      </c>
      <c r="M185" s="250">
        <f>IF(M$10=0,0,M$10/NMM_fec!M$10)</f>
        <v>0.86233072332065741</v>
      </c>
      <c r="N185" s="250">
        <f>IF(N$10=0,0,N$10/NMM_fec!N$10)</f>
        <v>0.86233072332065752</v>
      </c>
      <c r="O185" s="250">
        <f>IF(O$10=0,0,O$10/NMM_fec!O$10)</f>
        <v>0.86233072332065763</v>
      </c>
      <c r="P185" s="250">
        <f>IF(P$10=0,0,P$10/NMM_fec!P$10)</f>
        <v>0.86233072332065752</v>
      </c>
      <c r="Q185" s="250">
        <f>IF(Q$10=0,0,Q$10/NMM_fec!Q$10)</f>
        <v>0.86233072332065763</v>
      </c>
    </row>
    <row r="186" spans="1:17" x14ac:dyDescent="0.25">
      <c r="A186" s="127" t="s">
        <v>214</v>
      </c>
      <c r="B186" s="248">
        <f>IF(B$15=0,0,B$15/NMM_fec!B$15)</f>
        <v>0.67870138800743918</v>
      </c>
      <c r="C186" s="248">
        <f>IF(C$15=0,0,C$15/NMM_fec!C$15)</f>
        <v>0.67870138800743907</v>
      </c>
      <c r="D186" s="248">
        <f>IF(D$15=0,0,D$15/NMM_fec!D$15)</f>
        <v>0.67988536746169925</v>
      </c>
      <c r="E186" s="248">
        <f>IF(E$15=0,0,E$15/NMM_fec!E$15)</f>
        <v>0.68827680380437251</v>
      </c>
      <c r="F186" s="248">
        <f>IF(F$15=0,0,F$15/NMM_fec!F$15)</f>
        <v>0.69207345557827871</v>
      </c>
      <c r="G186" s="248">
        <f>IF(G$15=0,0,G$15/NMM_fec!G$15)</f>
        <v>0.6920734555782786</v>
      </c>
      <c r="H186" s="248">
        <f>IF(H$15=0,0,H$15/NMM_fec!H$15)</f>
        <v>0.6920734555782786</v>
      </c>
      <c r="I186" s="248">
        <f>IF(I$15=0,0,I$15/NMM_fec!I$15)</f>
        <v>0.71352550284890814</v>
      </c>
      <c r="J186" s="248">
        <f>IF(J$15=0,0,J$15/NMM_fec!J$15)</f>
        <v>0.71957251489859442</v>
      </c>
      <c r="K186" s="248">
        <f>IF(K$15=0,0,K$15/NMM_fec!K$15)</f>
        <v>0.71957251489859442</v>
      </c>
      <c r="L186" s="248">
        <f>IF(L$15=0,0,L$15/NMM_fec!L$15)</f>
        <v>0.71957251489859442</v>
      </c>
      <c r="M186" s="248">
        <f>IF(M$15=0,0,M$15/NMM_fec!M$15)</f>
        <v>0.71957251489859442</v>
      </c>
      <c r="N186" s="248">
        <f>IF(N$15=0,0,N$15/NMM_fec!N$15)</f>
        <v>0.71957251489859442</v>
      </c>
      <c r="O186" s="248">
        <f>IF(O$15=0,0,O$15/NMM_fec!O$15)</f>
        <v>0.71957251489859442</v>
      </c>
      <c r="P186" s="248">
        <f>IF(P$15=0,0,P$15/NMM_fec!P$15)</f>
        <v>0.71957251489859442</v>
      </c>
      <c r="Q186" s="248">
        <f>IF(Q$15=0,0,Q$15/NMM_fec!Q$15)</f>
        <v>0.71957251489859442</v>
      </c>
    </row>
    <row r="187" spans="1:17" x14ac:dyDescent="0.25">
      <c r="A187" s="127" t="s">
        <v>213</v>
      </c>
      <c r="B187" s="249">
        <f>IF(B$16=0,0,B$16/NMM_fec!B$16)</f>
        <v>0.46784369215765814</v>
      </c>
      <c r="C187" s="249">
        <f>IF(C$16=0,0,C$16/NMM_fec!C$16)</f>
        <v>0.46775070775115707</v>
      </c>
      <c r="D187" s="249">
        <f>IF(D$16=0,0,D$16/NMM_fec!D$16)</f>
        <v>0.46857129547986587</v>
      </c>
      <c r="E187" s="249">
        <f>IF(E$16=0,0,E$16/NMM_fec!E$16)</f>
        <v>0.47438154285483791</v>
      </c>
      <c r="F187" s="249">
        <f>IF(F$16=0,0,F$16/NMM_fec!F$16)</f>
        <v>0.47697722428463951</v>
      </c>
      <c r="G187" s="249">
        <f>IF(G$16=0,0,G$16/NMM_fec!G$16)</f>
        <v>0.47679220958568697</v>
      </c>
      <c r="H187" s="249">
        <f>IF(H$16=0,0,H$16/NMM_fec!H$16)</f>
        <v>0.4767473416235864</v>
      </c>
      <c r="I187" s="249">
        <f>IF(I$16=0,0,I$16/NMM_fec!I$16)</f>
        <v>0.49166901995905804</v>
      </c>
      <c r="J187" s="249">
        <f>IF(J$16=0,0,J$16/NMM_fec!J$16)</f>
        <v>0.49588739684311517</v>
      </c>
      <c r="K187" s="249">
        <f>IF(K$16=0,0,K$16/NMM_fec!K$16)</f>
        <v>0.49598922186666389</v>
      </c>
      <c r="L187" s="249">
        <f>IF(L$16=0,0,L$16/NMM_fec!L$16)</f>
        <v>0.49588961020244071</v>
      </c>
      <c r="M187" s="249">
        <f>IF(M$16=0,0,M$16/NMM_fec!M$16)</f>
        <v>0.49603102640003643</v>
      </c>
      <c r="N187" s="249">
        <f>IF(N$16=0,0,N$16/NMM_fec!N$16)</f>
        <v>0.49645808994313961</v>
      </c>
      <c r="O187" s="249">
        <f>IF(O$16=0,0,O$16/NMM_fec!O$16)</f>
        <v>0.4964580899431395</v>
      </c>
      <c r="P187" s="249">
        <f>IF(P$16=0,0,P$16/NMM_fec!P$16)</f>
        <v>0.49595142634996414</v>
      </c>
      <c r="Q187" s="249">
        <f>IF(Q$16=0,0,Q$16/NMM_fec!Q$16)</f>
        <v>0.49564936692852274</v>
      </c>
    </row>
    <row r="188" spans="1:17" x14ac:dyDescent="0.25">
      <c r="A188" s="127" t="s">
        <v>212</v>
      </c>
      <c r="B188" s="249">
        <f>IF(B$36=0,0,B$36/NMM_fec!B$36)</f>
        <v>0.66012209262466837</v>
      </c>
      <c r="C188" s="249">
        <f>IF(C$36=0,0,C$36/NMM_fec!C$36)</f>
        <v>0.66368380873186628</v>
      </c>
      <c r="D188" s="249">
        <f>IF(D$36=0,0,D$36/NMM_fec!D$36)</f>
        <v>0.6641162715778407</v>
      </c>
      <c r="E188" s="249">
        <f>IF(E$36=0,0,E$36/NMM_fec!E$36)</f>
        <v>0.67399883148722328</v>
      </c>
      <c r="F188" s="249">
        <f>IF(F$36=0,0,F$36/NMM_fec!F$36)</f>
        <v>0.67946718789998073</v>
      </c>
      <c r="G188" s="249">
        <f>IF(G$36=0,0,G$36/NMM_fec!G$36)</f>
        <v>0.66955880923551603</v>
      </c>
      <c r="H188" s="249">
        <f>IF(H$36=0,0,H$36/NMM_fec!H$36)</f>
        <v>0.67387623116011486</v>
      </c>
      <c r="I188" s="249">
        <f>IF(I$36=0,0,I$36/NMM_fec!I$36)</f>
        <v>0.69882072989615529</v>
      </c>
      <c r="J188" s="249">
        <f>IF(J$36=0,0,J$36/NMM_fec!J$36)</f>
        <v>0.70182301405085989</v>
      </c>
      <c r="K188" s="249">
        <f>IF(K$36=0,0,K$36/NMM_fec!K$36)</f>
        <v>0.69071814772784257</v>
      </c>
      <c r="L188" s="249">
        <f>IF(L$36=0,0,L$36/NMM_fec!L$36)</f>
        <v>0.70024218146434902</v>
      </c>
      <c r="M188" s="249">
        <f>IF(M$36=0,0,M$36/NMM_fec!M$36)</f>
        <v>0.69067827753995215</v>
      </c>
      <c r="N188" s="249">
        <f>IF(N$36=0,0,N$36/NMM_fec!N$36)</f>
        <v>0.6784863871572826</v>
      </c>
      <c r="O188" s="249">
        <f>IF(O$36=0,0,O$36/NMM_fec!O$36)</f>
        <v>0.6737904223709732</v>
      </c>
      <c r="P188" s="249">
        <f>IF(P$36=0,0,P$36/NMM_fec!P$36)</f>
        <v>0.6737904223709732</v>
      </c>
      <c r="Q188" s="249">
        <f>IF(Q$36=0,0,Q$36/NMM_fec!Q$36)</f>
        <v>0.6737904223709732</v>
      </c>
    </row>
    <row r="189" spans="1:17" x14ac:dyDescent="0.25">
      <c r="A189" s="72" t="s">
        <v>211</v>
      </c>
      <c r="B189" s="247">
        <f>IF(B$44=0,0,B$44/NMM_fec!B$44)</f>
        <v>0.71640702067451889</v>
      </c>
      <c r="C189" s="247">
        <f>IF(C$44=0,0,C$44/NMM_fec!C$44)</f>
        <v>0.716407020674519</v>
      </c>
      <c r="D189" s="247">
        <f>IF(D$44=0,0,D$44/NMM_fec!D$44)</f>
        <v>0.71765677676512696</v>
      </c>
      <c r="E189" s="247">
        <f>IF(E$44=0,0,E$44/NMM_fec!E$44)</f>
        <v>0.72651440401572642</v>
      </c>
      <c r="F189" s="247">
        <f>IF(F$44=0,0,F$44/NMM_fec!F$44)</f>
        <v>0.73052198088818299</v>
      </c>
      <c r="G189" s="247">
        <f>IF(G$44=0,0,G$44/NMM_fec!G$44)</f>
        <v>0.73052198088818288</v>
      </c>
      <c r="H189" s="247">
        <f>IF(H$44=0,0,H$44/NMM_fec!H$44)</f>
        <v>0.73052198088818299</v>
      </c>
      <c r="I189" s="247">
        <f>IF(I$44=0,0,I$44/NMM_fec!I$44)</f>
        <v>0.75316580856273629</v>
      </c>
      <c r="J189" s="247">
        <f>IF(J$44=0,0,J$44/NMM_fec!J$44)</f>
        <v>0.75954876572629404</v>
      </c>
      <c r="K189" s="247">
        <f>IF(K$44=0,0,K$44/NMM_fec!K$44)</f>
        <v>0.75954876572629404</v>
      </c>
      <c r="L189" s="247">
        <f>IF(L$44=0,0,L$44/NMM_fec!L$44)</f>
        <v>0.75954876572629404</v>
      </c>
      <c r="M189" s="247">
        <f>IF(M$44=0,0,M$44/NMM_fec!M$44)</f>
        <v>0.75954876572629404</v>
      </c>
      <c r="N189" s="247">
        <f>IF(N$44=0,0,N$44/NMM_fec!N$44)</f>
        <v>0.75954876572629415</v>
      </c>
      <c r="O189" s="247">
        <f>IF(O$44=0,0,O$44/NMM_fec!O$44)</f>
        <v>0.75954876572629404</v>
      </c>
      <c r="P189" s="247">
        <f>IF(P$44=0,0,P$44/NMM_fec!P$44)</f>
        <v>0.75954876572629404</v>
      </c>
      <c r="Q189" s="247">
        <f>IF(Q$44=0,0,Q$44/NMM_fec!Q$44)</f>
        <v>0.75954876572629393</v>
      </c>
    </row>
    <row r="190" spans="1:17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x14ac:dyDescent="0.25">
      <c r="A191" s="78" t="s">
        <v>37</v>
      </c>
      <c r="B191" s="253">
        <f>IF(B$47=0,0,B$47/NMM_fec!B$47)</f>
        <v>0.45465965390211222</v>
      </c>
      <c r="C191" s="253">
        <f>IF(C$47=0,0,C$47/NMM_fec!C$47)</f>
        <v>0.46038826612684552</v>
      </c>
      <c r="D191" s="253">
        <f>IF(D$47=0,0,D$47/NMM_fec!D$47)</f>
        <v>0.46342070227164966</v>
      </c>
      <c r="E191" s="253">
        <f>IF(E$47=0,0,E$47/NMM_fec!E$47)</f>
        <v>0.47217776098953579</v>
      </c>
      <c r="F191" s="253">
        <f>IF(F$47=0,0,F$47/NMM_fec!F$47)</f>
        <v>0.47889197620247997</v>
      </c>
      <c r="G191" s="253">
        <f>IF(G$47=0,0,G$47/NMM_fec!G$47)</f>
        <v>0.50263583827199176</v>
      </c>
      <c r="H191" s="253">
        <f>IF(H$47=0,0,H$47/NMM_fec!H$47)</f>
        <v>0.50456869971717122</v>
      </c>
      <c r="I191" s="253">
        <f>IF(I$47=0,0,I$47/NMM_fec!I$47)</f>
        <v>0.50765772105247087</v>
      </c>
      <c r="J191" s="253">
        <f>IF(J$47=0,0,J$47/NMM_fec!J$47)</f>
        <v>0.50503560381031221</v>
      </c>
      <c r="K191" s="253">
        <f>IF(K$47=0,0,K$47/NMM_fec!K$47)</f>
        <v>0.50410425875489095</v>
      </c>
      <c r="L191" s="253">
        <f>IF(L$47=0,0,L$47/NMM_fec!L$47)</f>
        <v>0.50746423770654769</v>
      </c>
      <c r="M191" s="253">
        <f>IF(M$47=0,0,M$47/NMM_fec!M$47)</f>
        <v>0.5083091124182062</v>
      </c>
      <c r="N191" s="253">
        <f>IF(N$47=0,0,N$47/NMM_fec!N$47)</f>
        <v>0.51185732261637851</v>
      </c>
      <c r="O191" s="253">
        <f>IF(O$47=0,0,O$47/NMM_fec!O$47)</f>
        <v>0.5240558975154288</v>
      </c>
      <c r="P191" s="253">
        <f>IF(P$47=0,0,P$47/NMM_fec!P$47)</f>
        <v>0.59592490122552788</v>
      </c>
      <c r="Q191" s="253">
        <f>IF(Q$47=0,0,Q$47/NMM_fec!Q$47)</f>
        <v>0.59719442116758581</v>
      </c>
    </row>
    <row r="192" spans="1:17" x14ac:dyDescent="0.25">
      <c r="A192" s="132" t="s">
        <v>83</v>
      </c>
      <c r="B192" s="252">
        <f>IF(B$48=0,0,B$48/NMM_fec!B$48)</f>
        <v>0.42089491361972764</v>
      </c>
      <c r="C192" s="252">
        <f>IF(C$48=0,0,C$48/NMM_fec!C$48)</f>
        <v>0.4208949136197277</v>
      </c>
      <c r="D192" s="252">
        <f>IF(D$48=0,0,D$48/NMM_fec!D$48)</f>
        <v>0.42404946211368677</v>
      </c>
      <c r="E192" s="252">
        <f>IF(E$48=0,0,E$48/NMM_fec!E$48)</f>
        <v>0.42828119272303389</v>
      </c>
      <c r="F192" s="252">
        <f>IF(F$48=0,0,F$48/NMM_fec!F$48)</f>
        <v>0.43714969281381072</v>
      </c>
      <c r="G192" s="252">
        <f>IF(G$48=0,0,G$48/NMM_fec!G$48)</f>
        <v>0.43991751535255275</v>
      </c>
      <c r="H192" s="252">
        <f>IF(H$48=0,0,H$48/NMM_fec!H$48)</f>
        <v>0.43991751535255275</v>
      </c>
      <c r="I192" s="252">
        <f>IF(I$48=0,0,I$48/NMM_fec!I$48)</f>
        <v>0.43991751535255275</v>
      </c>
      <c r="J192" s="252">
        <f>IF(J$48=0,0,J$48/NMM_fec!J$48)</f>
        <v>0.43991751535255275</v>
      </c>
      <c r="K192" s="252">
        <f>IF(K$48=0,0,K$48/NMM_fec!K$48)</f>
        <v>0.43991751535255275</v>
      </c>
      <c r="L192" s="252">
        <f>IF(L$48=0,0,L$48/NMM_fec!L$48)</f>
        <v>0.43991751535255275</v>
      </c>
      <c r="M192" s="252">
        <f>IF(M$48=0,0,M$48/NMM_fec!M$48)</f>
        <v>0.43991751535255275</v>
      </c>
      <c r="N192" s="252">
        <f>IF(N$48=0,0,N$48/NMM_fec!N$48)</f>
        <v>0.43991751535255269</v>
      </c>
      <c r="O192" s="252">
        <f>IF(O$48=0,0,O$48/NMM_fec!O$48)</f>
        <v>0.47067860931440975</v>
      </c>
      <c r="P192" s="252">
        <f>IF(P$48=0,0,P$48/NMM_fec!P$48)</f>
        <v>0.53029564592152723</v>
      </c>
      <c r="Q192" s="252">
        <f>IF(Q$48=0,0,Q$48/NMM_fec!Q$48)</f>
        <v>0.53538848946483064</v>
      </c>
    </row>
    <row r="193" spans="1:17" x14ac:dyDescent="0.25">
      <c r="A193" s="76" t="s">
        <v>82</v>
      </c>
      <c r="B193" s="251">
        <f>IF(B$49=0,0,B$49/NMM_fec!B$49)</f>
        <v>0.10980028169975786</v>
      </c>
      <c r="C193" s="251">
        <f>IF(C$49=0,0,C$49/NMM_fec!C$49)</f>
        <v>0.10980028169975788</v>
      </c>
      <c r="D193" s="251">
        <f>IF(D$49=0,0,D$49/NMM_fec!D$49)</f>
        <v>0.11062321944992798</v>
      </c>
      <c r="E193" s="251">
        <f>IF(E$49=0,0,E$49/NMM_fec!E$49)</f>
        <v>0.11172716534698769</v>
      </c>
      <c r="F193" s="251">
        <f>IF(F$49=0,0,F$49/NMM_fec!F$49)</f>
        <v>0.1140407210035462</v>
      </c>
      <c r="G193" s="251">
        <f>IF(G$49=0,0,G$49/NMM_fec!G$49)</f>
        <v>0.11476277224392635</v>
      </c>
      <c r="H193" s="251">
        <f>IF(H$49=0,0,H$49/NMM_fec!H$49)</f>
        <v>0.11476277224392634</v>
      </c>
      <c r="I193" s="251">
        <f>IF(I$49=0,0,I$49/NMM_fec!I$49)</f>
        <v>0.11476277224392634</v>
      </c>
      <c r="J193" s="251">
        <f>IF(J$49=0,0,J$49/NMM_fec!J$49)</f>
        <v>0.11476277224392634</v>
      </c>
      <c r="K193" s="251">
        <f>IF(K$49=0,0,K$49/NMM_fec!K$49)</f>
        <v>0.11476277224392635</v>
      </c>
      <c r="L193" s="251">
        <f>IF(L$49=0,0,L$49/NMM_fec!L$49)</f>
        <v>0.11476277224392635</v>
      </c>
      <c r="M193" s="251">
        <f>IF(M$49=0,0,M$49/NMM_fec!M$49)</f>
        <v>0.11476277224392632</v>
      </c>
      <c r="N193" s="251">
        <f>IF(N$49=0,0,N$49/NMM_fec!N$49)</f>
        <v>0.11476277224392632</v>
      </c>
      <c r="O193" s="251">
        <f>IF(O$49=0,0,O$49/NMM_fec!O$49)</f>
        <v>0.12278752301450992</v>
      </c>
      <c r="P193" s="251">
        <f>IF(P$49=0,0,P$49/NMM_fec!P$49)</f>
        <v>0.13834002127891154</v>
      </c>
      <c r="Q193" s="251">
        <f>IF(Q$49=0,0,Q$49/NMM_fec!Q$49)</f>
        <v>0.13966860862366798</v>
      </c>
    </row>
    <row r="194" spans="1:17" x14ac:dyDescent="0.25">
      <c r="A194" s="76" t="s">
        <v>81</v>
      </c>
      <c r="B194" s="251">
        <f>IF(B$50=0,0,B$50/NMM_fec!B$50)</f>
        <v>0.60050617150692254</v>
      </c>
      <c r="C194" s="251">
        <f>IF(C$50=0,0,C$50/NMM_fec!C$50)</f>
        <v>0.60050617150692243</v>
      </c>
      <c r="D194" s="251">
        <f>IF(D$50=0,0,D$50/NMM_fec!D$50)</f>
        <v>0.60500688125095092</v>
      </c>
      <c r="E194" s="251">
        <f>IF(E$50=0,0,E$50/NMM_fec!E$50)</f>
        <v>0.61104444612721287</v>
      </c>
      <c r="F194" s="251">
        <f>IF(F$50=0,0,F$50/NMM_fec!F$50)</f>
        <v>0.62369745965669621</v>
      </c>
      <c r="G194" s="251">
        <f>IF(G$50=0,0,G$50/NMM_fec!G$50)</f>
        <v>0.62764641333222637</v>
      </c>
      <c r="H194" s="251">
        <f>IF(H$50=0,0,H$50/NMM_fec!H$50)</f>
        <v>0.62764641333222637</v>
      </c>
      <c r="I194" s="251">
        <f>IF(I$50=0,0,I$50/NMM_fec!I$50)</f>
        <v>0.62764641333222637</v>
      </c>
      <c r="J194" s="251">
        <f>IF(J$50=0,0,J$50/NMM_fec!J$50)</f>
        <v>0.62764641333222648</v>
      </c>
      <c r="K194" s="251">
        <f>IF(K$50=0,0,K$50/NMM_fec!K$50)</f>
        <v>0.62764641333222637</v>
      </c>
      <c r="L194" s="251">
        <f>IF(L$50=0,0,L$50/NMM_fec!L$50)</f>
        <v>0.62764641333222637</v>
      </c>
      <c r="M194" s="251">
        <f>IF(M$50=0,0,M$50/NMM_fec!M$50)</f>
        <v>0.62764641333222637</v>
      </c>
      <c r="N194" s="251">
        <f>IF(N$50=0,0,N$50/NMM_fec!N$50)</f>
        <v>0.62764641333222648</v>
      </c>
      <c r="O194" s="251">
        <f>IF(O$50=0,0,O$50/NMM_fec!O$50)</f>
        <v>0.67153439146799643</v>
      </c>
      <c r="P194" s="251">
        <f>IF(P$50=0,0,P$50/NMM_fec!P$50)</f>
        <v>0.75659219865706928</v>
      </c>
      <c r="Q194" s="251">
        <f>IF(Q$50=0,0,Q$50/NMM_fec!Q$50)</f>
        <v>0.76385834485962467</v>
      </c>
    </row>
    <row r="195" spans="1:17" x14ac:dyDescent="0.25">
      <c r="A195" s="76" t="s">
        <v>80</v>
      </c>
      <c r="B195" s="251">
        <f>IF(B$51=0,0,B$51/NMM_fec!B$51)</f>
        <v>0.41892220097637456</v>
      </c>
      <c r="C195" s="251">
        <f>IF(C$51=0,0,C$51/NMM_fec!C$51)</f>
        <v>0.4189222009763745</v>
      </c>
      <c r="D195" s="251">
        <f>IF(D$51=0,0,D$51/NMM_fec!D$51)</f>
        <v>0.42206196426505616</v>
      </c>
      <c r="E195" s="251">
        <f>IF(E$51=0,0,E$51/NMM_fec!E$51)</f>
        <v>0.42627386097238601</v>
      </c>
      <c r="F195" s="251">
        <f>IF(F$51=0,0,F$51/NMM_fec!F$51)</f>
        <v>0.43510079486292963</v>
      </c>
      <c r="G195" s="251">
        <f>IF(G$51=0,0,G$51/NMM_fec!G$51)</f>
        <v>0.43785564476090066</v>
      </c>
      <c r="H195" s="251">
        <f>IF(H$51=0,0,H$51/NMM_fec!H$51)</f>
        <v>0.43785564476090066</v>
      </c>
      <c r="I195" s="251">
        <f>IF(I$51=0,0,I$51/NMM_fec!I$51)</f>
        <v>0.43785564476090066</v>
      </c>
      <c r="J195" s="251">
        <f>IF(J$51=0,0,J$51/NMM_fec!J$51)</f>
        <v>0.43785564476090072</v>
      </c>
      <c r="K195" s="251">
        <f>IF(K$51=0,0,K$51/NMM_fec!K$51)</f>
        <v>0.43785564476090066</v>
      </c>
      <c r="L195" s="251">
        <f>IF(L$51=0,0,L$51/NMM_fec!L$51)</f>
        <v>0.43785564476090061</v>
      </c>
      <c r="M195" s="251">
        <f>IF(M$51=0,0,M$51/NMM_fec!M$51)</f>
        <v>0.43785564476090066</v>
      </c>
      <c r="N195" s="251">
        <f>IF(N$51=0,0,N$51/NMM_fec!N$51)</f>
        <v>0.43785564476090061</v>
      </c>
      <c r="O195" s="251">
        <f>IF(O$51=0,0,O$51/NMM_fec!O$51)</f>
        <v>0.46847256306983748</v>
      </c>
      <c r="P195" s="251">
        <f>IF(P$51=0,0,P$51/NMM_fec!P$51)</f>
        <v>0.52781017771658334</v>
      </c>
      <c r="Q195" s="251">
        <f>IF(Q$51=0,0,Q$51/NMM_fec!Q$51)</f>
        <v>0.53287915136618325</v>
      </c>
    </row>
    <row r="196" spans="1:17" x14ac:dyDescent="0.25">
      <c r="A196" s="129" t="s">
        <v>79</v>
      </c>
      <c r="B196" s="250">
        <f>IF(B$52=0,0,B$52/NMM_fec!B$52)</f>
        <v>0.7045033745329522</v>
      </c>
      <c r="C196" s="250">
        <f>IF(C$52=0,0,C$52/NMM_fec!C$52)</f>
        <v>0.7045033745329522</v>
      </c>
      <c r="D196" s="250">
        <f>IF(D$52=0,0,D$52/NMM_fec!D$52)</f>
        <v>0.70978352876434769</v>
      </c>
      <c r="E196" s="250">
        <f>IF(E$52=0,0,E$52/NMM_fec!E$52)</f>
        <v>0.71686669465190933</v>
      </c>
      <c r="F196" s="250">
        <f>IF(F$52=0,0,F$52/NMM_fec!F$52)</f>
        <v>0.73171098960255587</v>
      </c>
      <c r="G196" s="250">
        <f>IF(G$52=0,0,G$52/NMM_fec!G$52)</f>
        <v>0.73634383323063024</v>
      </c>
      <c r="H196" s="250">
        <f>IF(H$52=0,0,H$52/NMM_fec!H$52)</f>
        <v>0.73634383323063024</v>
      </c>
      <c r="I196" s="250">
        <f>IF(I$52=0,0,I$52/NMM_fec!I$52)</f>
        <v>0.73634383323063035</v>
      </c>
      <c r="J196" s="250">
        <f>IF(J$52=0,0,J$52/NMM_fec!J$52)</f>
        <v>0.73634383323063024</v>
      </c>
      <c r="K196" s="250">
        <f>IF(K$52=0,0,K$52/NMM_fec!K$52)</f>
        <v>0.73634383323063035</v>
      </c>
      <c r="L196" s="250">
        <f>IF(L$52=0,0,L$52/NMM_fec!L$52)</f>
        <v>0.73634383323063024</v>
      </c>
      <c r="M196" s="250">
        <f>IF(M$52=0,0,M$52/NMM_fec!M$52)</f>
        <v>0.73634383323063035</v>
      </c>
      <c r="N196" s="250">
        <f>IF(N$52=0,0,N$52/NMM_fec!N$52)</f>
        <v>0.73634383323063013</v>
      </c>
      <c r="O196" s="250">
        <f>IF(O$52=0,0,O$52/NMM_fec!O$52)</f>
        <v>0.78783244428101984</v>
      </c>
      <c r="P196" s="250">
        <f>IF(P$52=0,0,P$52/NMM_fec!P$52)</f>
        <v>0.88762078125131549</v>
      </c>
      <c r="Q196" s="250">
        <f>IF(Q$52=0,0,Q$52/NMM_fec!Q$52)</f>
        <v>0.8961452973386429</v>
      </c>
    </row>
    <row r="197" spans="1:17" x14ac:dyDescent="0.25">
      <c r="A197" s="127" t="s">
        <v>210</v>
      </c>
      <c r="B197" s="249">
        <f>IF(B$57=0,0,B$57/NMM_fec!B$57)</f>
        <v>0.50848285847184149</v>
      </c>
      <c r="C197" s="249">
        <f>IF(C$57=0,0,C$57/NMM_fec!C$57)</f>
        <v>0.5084828584718416</v>
      </c>
      <c r="D197" s="249">
        <f>IF(D$57=0,0,D$57/NMM_fec!D$57)</f>
        <v>0.5122938663588259</v>
      </c>
      <c r="E197" s="249">
        <f>IF(E$57=0,0,E$57/NMM_fec!E$57)</f>
        <v>0.51740621722574021</v>
      </c>
      <c r="F197" s="249">
        <f>IF(F$57=0,0,F$57/NMM_fec!F$57)</f>
        <v>0.52812024614505915</v>
      </c>
      <c r="G197" s="249">
        <f>IF(G$57=0,0,G$57/NMM_fec!G$57)</f>
        <v>0.53146405066894531</v>
      </c>
      <c r="H197" s="249">
        <f>IF(H$57=0,0,H$57/NMM_fec!H$57)</f>
        <v>0.53146405066894531</v>
      </c>
      <c r="I197" s="249">
        <f>IF(I$57=0,0,I$57/NMM_fec!I$57)</f>
        <v>0.5314640506689452</v>
      </c>
      <c r="J197" s="249">
        <f>IF(J$57=0,0,J$57/NMM_fec!J$57)</f>
        <v>0.53146405066894531</v>
      </c>
      <c r="K197" s="249">
        <f>IF(K$57=0,0,K$57/NMM_fec!K$57)</f>
        <v>0.53146405066894531</v>
      </c>
      <c r="L197" s="249">
        <f>IF(L$57=0,0,L$57/NMM_fec!L$57)</f>
        <v>0.53146405066894531</v>
      </c>
      <c r="M197" s="249">
        <f>IF(M$57=0,0,M$57/NMM_fec!M$57)</f>
        <v>0.53146405066894531</v>
      </c>
      <c r="N197" s="249">
        <f>IF(N$57=0,0,N$57/NMM_fec!N$57)</f>
        <v>0.53146405066894531</v>
      </c>
      <c r="O197" s="249">
        <f>IF(O$57=0,0,O$57/NMM_fec!O$57)</f>
        <v>0.56862650733283793</v>
      </c>
      <c r="P197" s="249">
        <f>IF(P$57=0,0,P$57/NMM_fec!P$57)</f>
        <v>0.64064980865264431</v>
      </c>
      <c r="Q197" s="249">
        <f>IF(Q$57=0,0,Q$57/NMM_fec!Q$57)</f>
        <v>0.64680246946856601</v>
      </c>
    </row>
    <row r="198" spans="1:17" x14ac:dyDescent="0.25">
      <c r="A198" s="127" t="s">
        <v>209</v>
      </c>
      <c r="B198" s="249">
        <f>IF(B$58=0,0,B$58/NMM_fec!B$58)</f>
        <v>0.33731160654607489</v>
      </c>
      <c r="C198" s="249">
        <f>IF(C$58=0,0,C$58/NMM_fec!C$58)</f>
        <v>0.34525572618280381</v>
      </c>
      <c r="D198" s="249">
        <f>IF(D$58=0,0,D$58/NMM_fec!D$58)</f>
        <v>0.34377644022803616</v>
      </c>
      <c r="E198" s="249">
        <f>IF(E$58=0,0,E$58/NMM_fec!E$58)</f>
        <v>0.35266546186083347</v>
      </c>
      <c r="F198" s="249">
        <f>IF(F$58=0,0,F$58/NMM_fec!F$58)</f>
        <v>0.34912238445957366</v>
      </c>
      <c r="G198" s="249">
        <f>IF(G$58=0,0,G$58/NMM_fec!G$58)</f>
        <v>0.36400175881099434</v>
      </c>
      <c r="H198" s="249">
        <f>IF(H$58=0,0,H$58/NMM_fec!H$58)</f>
        <v>0.37221495664513554</v>
      </c>
      <c r="I198" s="249">
        <f>IF(I$58=0,0,I$58/NMM_fec!I$58)</f>
        <v>0.40131171046026631</v>
      </c>
      <c r="J198" s="249">
        <f>IF(J$58=0,0,J$58/NMM_fec!J$58)</f>
        <v>0.39019984965951532</v>
      </c>
      <c r="K198" s="249">
        <f>IF(K$58=0,0,K$58/NMM_fec!K$58)</f>
        <v>0.37308576698818863</v>
      </c>
      <c r="L198" s="249">
        <f>IF(L$58=0,0,L$58/NMM_fec!L$58)</f>
        <v>0.38412257930691512</v>
      </c>
      <c r="M198" s="249">
        <f>IF(M$58=0,0,M$58/NMM_fec!M$58)</f>
        <v>0.3730205546988723</v>
      </c>
      <c r="N198" s="249">
        <f>IF(N$58=0,0,N$58/NMM_fec!N$58)</f>
        <v>0.39280288288159371</v>
      </c>
      <c r="O198" s="249">
        <f>IF(O$58=0,0,O$58/NMM_fec!O$58)</f>
        <v>0.37347163809549377</v>
      </c>
      <c r="P198" s="249">
        <f>IF(P$58=0,0,P$58/NMM_fec!P$58)</f>
        <v>0.42494232733741133</v>
      </c>
      <c r="Q198" s="249">
        <f>IF(Q$58=0,0,Q$58/NMM_fec!Q$58)</f>
        <v>0.41624823536227556</v>
      </c>
    </row>
    <row r="199" spans="1:17" x14ac:dyDescent="0.25">
      <c r="A199" s="127" t="s">
        <v>208</v>
      </c>
      <c r="B199" s="249">
        <f>IF(B$77=0,0,B$77/NMM_fec!B$77)</f>
        <v>0.47633367162371376</v>
      </c>
      <c r="C199" s="249">
        <f>IF(C$77=0,0,C$77/NMM_fec!C$77)</f>
        <v>0.47720253923581762</v>
      </c>
      <c r="D199" s="249">
        <f>IF(D$77=0,0,D$77/NMM_fec!D$77)</f>
        <v>0.48077303435006186</v>
      </c>
      <c r="E199" s="249">
        <f>IF(E$77=0,0,E$77/NMM_fec!E$77)</f>
        <v>0.48621296554084997</v>
      </c>
      <c r="F199" s="249">
        <f>IF(F$77=0,0,F$77/NMM_fec!F$77)</f>
        <v>0.4959084778670938</v>
      </c>
      <c r="G199" s="249">
        <f>IF(G$77=0,0,G$77/NMM_fec!G$77)</f>
        <v>0.51511802416098151</v>
      </c>
      <c r="H199" s="249">
        <f>IF(H$77=0,0,H$77/NMM_fec!H$77)</f>
        <v>0.51404562566413547</v>
      </c>
      <c r="I199" s="249">
        <f>IF(I$77=0,0,I$77/NMM_fec!I$77)</f>
        <v>0.50855227240957068</v>
      </c>
      <c r="J199" s="249">
        <f>IF(J$77=0,0,J$77/NMM_fec!J$77)</f>
        <v>0.50691134606544108</v>
      </c>
      <c r="K199" s="249">
        <f>IF(K$77=0,0,K$77/NMM_fec!K$77)</f>
        <v>0.51264939812585719</v>
      </c>
      <c r="L199" s="249">
        <f>IF(L$77=0,0,L$77/NMM_fec!L$77)</f>
        <v>0.51113552874695634</v>
      </c>
      <c r="M199" s="249">
        <f>IF(M$77=0,0,M$77/NMM_fec!M$77)</f>
        <v>0.51775067271862074</v>
      </c>
      <c r="N199" s="249">
        <f>IF(N$77=0,0,N$77/NMM_fec!N$77)</f>
        <v>0.51454236405580345</v>
      </c>
      <c r="O199" s="249">
        <f>IF(O$77=0,0,O$77/NMM_fec!O$77)</f>
        <v>0.53709201062064182</v>
      </c>
      <c r="P199" s="249">
        <f>IF(P$77=0,0,P$77/NMM_fec!P$77)</f>
        <v>0.60824093245236377</v>
      </c>
      <c r="Q199" s="249">
        <f>IF(Q$77=0,0,Q$77/NMM_fec!Q$77)</f>
        <v>0.61913487461671335</v>
      </c>
    </row>
    <row r="200" spans="1:17" x14ac:dyDescent="0.25">
      <c r="A200" s="72" t="s">
        <v>207</v>
      </c>
      <c r="B200" s="265">
        <f>IF(B$87=0,0,B$87/NMM_fec!B$87)</f>
        <v>0.38258843065656495</v>
      </c>
      <c r="C200" s="265">
        <f>IF(C$87=0,0,C$87/NMM_fec!C$87)</f>
        <v>0.40324992400303172</v>
      </c>
      <c r="D200" s="265">
        <f>IF(D$87=0,0,D$87/NMM_fec!D$87)</f>
        <v>0.40612710461756851</v>
      </c>
      <c r="E200" s="265">
        <f>IF(E$87=0,0,E$87/NMM_fec!E$87)</f>
        <v>0.42558723693712858</v>
      </c>
      <c r="F200" s="265">
        <f>IF(F$87=0,0,F$87/NMM_fec!F$87)</f>
        <v>0.4254453997696217</v>
      </c>
      <c r="G200" s="265">
        <f>IF(G$87=0,0,G$87/NMM_fec!G$87)</f>
        <v>0.45947899014617072</v>
      </c>
      <c r="H200" s="265">
        <f>IF(H$87=0,0,H$87/NMM_fec!H$87)</f>
        <v>0.47100416227012398</v>
      </c>
      <c r="I200" s="265">
        <f>IF(I$87=0,0,I$87/NMM_fec!I$87)</f>
        <v>0.50663367264205983</v>
      </c>
      <c r="J200" s="265">
        <f>IF(J$87=0,0,J$87/NMM_fec!J$87)</f>
        <v>0.50094579115092119</v>
      </c>
      <c r="K200" s="265">
        <f>IF(K$87=0,0,K$87/NMM_fec!K$87)</f>
        <v>0.47425325002602781</v>
      </c>
      <c r="L200" s="265">
        <f>IF(L$87=0,0,L$87/NMM_fec!L$87)</f>
        <v>0.49568109708833219</v>
      </c>
      <c r="M200" s="265">
        <f>IF(M$87=0,0,M$87/NMM_fec!M$87)</f>
        <v>0.47402421872981082</v>
      </c>
      <c r="N200" s="265">
        <f>IF(N$87=0,0,N$87/NMM_fec!N$87)</f>
        <v>0.5026165868383452</v>
      </c>
      <c r="O200" s="265">
        <f>IF(O$87=0,0,O$87/NMM_fec!O$87)</f>
        <v>0.48377399470538879</v>
      </c>
      <c r="P200" s="265">
        <f>IF(P$87=0,0,P$87/NMM_fec!P$87)</f>
        <v>0.53631142379608665</v>
      </c>
      <c r="Q200" s="265">
        <f>IF(Q$87=0,0,Q$87/NMM_fec!Q$87)</f>
        <v>0.52139594700153491</v>
      </c>
    </row>
    <row r="201" spans="1:17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x14ac:dyDescent="0.25">
      <c r="A202" s="78" t="s">
        <v>36</v>
      </c>
      <c r="B202" s="253">
        <f>IF(B$97=0,0,B$97/NMM_fec!B$97)</f>
        <v>0</v>
      </c>
      <c r="C202" s="253">
        <f>IF(C$97=0,0,C$97/NMM_fec!C$97)</f>
        <v>0</v>
      </c>
      <c r="D202" s="253">
        <f>IF(D$97=0,0,D$97/NMM_fec!D$97)</f>
        <v>0</v>
      </c>
      <c r="E202" s="253">
        <f>IF(E$97=0,0,E$97/NMM_fec!E$97)</f>
        <v>0</v>
      </c>
      <c r="F202" s="253">
        <f>IF(F$97=0,0,F$97/NMM_fec!F$97)</f>
        <v>0</v>
      </c>
      <c r="G202" s="253">
        <f>IF(G$97=0,0,G$97/NMM_fec!G$97)</f>
        <v>0</v>
      </c>
      <c r="H202" s="253">
        <f>IF(H$97=0,0,H$97/NMM_fec!H$97)</f>
        <v>0</v>
      </c>
      <c r="I202" s="253">
        <f>IF(I$97=0,0,I$97/NMM_fec!I$97)</f>
        <v>0</v>
      </c>
      <c r="J202" s="253">
        <f>IF(J$97=0,0,J$97/NMM_fec!J$97)</f>
        <v>0</v>
      </c>
      <c r="K202" s="253">
        <f>IF(K$97=0,0,K$97/NMM_fec!K$97)</f>
        <v>0</v>
      </c>
      <c r="L202" s="253">
        <f>IF(L$97=0,0,L$97/NMM_fec!L$97)</f>
        <v>0</v>
      </c>
      <c r="M202" s="253">
        <f>IF(M$97=0,0,M$97/NMM_fec!M$97)</f>
        <v>0</v>
      </c>
      <c r="N202" s="253">
        <f>IF(N$97=0,0,N$97/NMM_fec!N$97)</f>
        <v>0</v>
      </c>
      <c r="O202" s="253">
        <f>IF(O$97=0,0,O$97/NMM_fec!O$97)</f>
        <v>0</v>
      </c>
      <c r="P202" s="253">
        <f>IF(P$97=0,0,P$97/NMM_fec!P$97)</f>
        <v>0</v>
      </c>
      <c r="Q202" s="253">
        <f>IF(Q$97=0,0,Q$97/NMM_fec!Q$97)</f>
        <v>0</v>
      </c>
    </row>
    <row r="203" spans="1:17" x14ac:dyDescent="0.25">
      <c r="A203" s="132" t="s">
        <v>83</v>
      </c>
      <c r="B203" s="252">
        <f>IF(B$98=0,0,B$98/NMM_fec!B$98)</f>
        <v>0</v>
      </c>
      <c r="C203" s="252">
        <f>IF(C$98=0,0,C$98/NMM_fec!C$98)</f>
        <v>0</v>
      </c>
      <c r="D203" s="252">
        <f>IF(D$98=0,0,D$98/NMM_fec!D$98)</f>
        <v>0</v>
      </c>
      <c r="E203" s="252">
        <f>IF(E$98=0,0,E$98/NMM_fec!E$98)</f>
        <v>0</v>
      </c>
      <c r="F203" s="252">
        <f>IF(F$98=0,0,F$98/NMM_fec!F$98)</f>
        <v>0</v>
      </c>
      <c r="G203" s="252">
        <f>IF(G$98=0,0,G$98/NMM_fec!G$98)</f>
        <v>0</v>
      </c>
      <c r="H203" s="252">
        <f>IF(H$98=0,0,H$98/NMM_fec!H$98)</f>
        <v>0</v>
      </c>
      <c r="I203" s="252">
        <f>IF(I$98=0,0,I$98/NMM_fec!I$98)</f>
        <v>0</v>
      </c>
      <c r="J203" s="252">
        <f>IF(J$98=0,0,J$98/NMM_fec!J$98)</f>
        <v>0</v>
      </c>
      <c r="K203" s="252">
        <f>IF(K$98=0,0,K$98/NMM_fec!K$98)</f>
        <v>0</v>
      </c>
      <c r="L203" s="252">
        <f>IF(L$98=0,0,L$98/NMM_fec!L$98)</f>
        <v>0</v>
      </c>
      <c r="M203" s="252">
        <f>IF(M$98=0,0,M$98/NMM_fec!M$98)</f>
        <v>0</v>
      </c>
      <c r="N203" s="252">
        <f>IF(N$98=0,0,N$98/NMM_fec!N$98)</f>
        <v>0</v>
      </c>
      <c r="O203" s="252">
        <f>IF(O$98=0,0,O$98/NMM_fec!O$98)</f>
        <v>0</v>
      </c>
      <c r="P203" s="252">
        <f>IF(P$98=0,0,P$98/NMM_fec!P$98)</f>
        <v>0</v>
      </c>
      <c r="Q203" s="252">
        <f>IF(Q$98=0,0,Q$98/NMM_fec!Q$98)</f>
        <v>0</v>
      </c>
    </row>
    <row r="204" spans="1:17" x14ac:dyDescent="0.25">
      <c r="A204" s="76" t="s">
        <v>82</v>
      </c>
      <c r="B204" s="251">
        <f>IF(B$99=0,0,B$99/NMM_fec!B$99)</f>
        <v>0</v>
      </c>
      <c r="C204" s="251">
        <f>IF(C$99=0,0,C$99/NMM_fec!C$99)</f>
        <v>0</v>
      </c>
      <c r="D204" s="251">
        <f>IF(D$99=0,0,D$99/NMM_fec!D$99)</f>
        <v>0</v>
      </c>
      <c r="E204" s="251">
        <f>IF(E$99=0,0,E$99/NMM_fec!E$99)</f>
        <v>0</v>
      </c>
      <c r="F204" s="251">
        <f>IF(F$99=0,0,F$99/NMM_fec!F$99)</f>
        <v>0</v>
      </c>
      <c r="G204" s="251">
        <f>IF(G$99=0,0,G$99/NMM_fec!G$99)</f>
        <v>0</v>
      </c>
      <c r="H204" s="251">
        <f>IF(H$99=0,0,H$99/NMM_fec!H$99)</f>
        <v>0</v>
      </c>
      <c r="I204" s="251">
        <f>IF(I$99=0,0,I$99/NMM_fec!I$99)</f>
        <v>0</v>
      </c>
      <c r="J204" s="251">
        <f>IF(J$99=0,0,J$99/NMM_fec!J$99)</f>
        <v>0</v>
      </c>
      <c r="K204" s="251">
        <f>IF(K$99=0,0,K$99/NMM_fec!K$99)</f>
        <v>0</v>
      </c>
      <c r="L204" s="251">
        <f>IF(L$99=0,0,L$99/NMM_fec!L$99)</f>
        <v>0</v>
      </c>
      <c r="M204" s="251">
        <f>IF(M$99=0,0,M$99/NMM_fec!M$99)</f>
        <v>0</v>
      </c>
      <c r="N204" s="251">
        <f>IF(N$99=0,0,N$99/NMM_fec!N$99)</f>
        <v>0</v>
      </c>
      <c r="O204" s="251">
        <f>IF(O$99=0,0,O$99/NMM_fec!O$99)</f>
        <v>0</v>
      </c>
      <c r="P204" s="251">
        <f>IF(P$99=0,0,P$99/NMM_fec!P$99)</f>
        <v>0</v>
      </c>
      <c r="Q204" s="251">
        <f>IF(Q$99=0,0,Q$99/NMM_fec!Q$99)</f>
        <v>0</v>
      </c>
    </row>
    <row r="205" spans="1:17" x14ac:dyDescent="0.25">
      <c r="A205" s="76" t="s">
        <v>81</v>
      </c>
      <c r="B205" s="251">
        <f>IF(B$100=0,0,B$100/NMM_fec!B$100)</f>
        <v>0</v>
      </c>
      <c r="C205" s="251">
        <f>IF(C$100=0,0,C$100/NMM_fec!C$100)</f>
        <v>0</v>
      </c>
      <c r="D205" s="251">
        <f>IF(D$100=0,0,D$100/NMM_fec!D$100)</f>
        <v>0</v>
      </c>
      <c r="E205" s="251">
        <f>IF(E$100=0,0,E$100/NMM_fec!E$100)</f>
        <v>0</v>
      </c>
      <c r="F205" s="251">
        <f>IF(F$100=0,0,F$100/NMM_fec!F$100)</f>
        <v>0</v>
      </c>
      <c r="G205" s="251">
        <f>IF(G$100=0,0,G$100/NMM_fec!G$100)</f>
        <v>0</v>
      </c>
      <c r="H205" s="251">
        <f>IF(H$100=0,0,H$100/NMM_fec!H$100)</f>
        <v>0</v>
      </c>
      <c r="I205" s="251">
        <f>IF(I$100=0,0,I$100/NMM_fec!I$100)</f>
        <v>0</v>
      </c>
      <c r="J205" s="251">
        <f>IF(J$100=0,0,J$100/NMM_fec!J$100)</f>
        <v>0</v>
      </c>
      <c r="K205" s="251">
        <f>IF(K$100=0,0,K$100/NMM_fec!K$100)</f>
        <v>0</v>
      </c>
      <c r="L205" s="251">
        <f>IF(L$100=0,0,L$100/NMM_fec!L$100)</f>
        <v>0</v>
      </c>
      <c r="M205" s="251">
        <f>IF(M$100=0,0,M$100/NMM_fec!M$100)</f>
        <v>0</v>
      </c>
      <c r="N205" s="251">
        <f>IF(N$100=0,0,N$100/NMM_fec!N$100)</f>
        <v>0</v>
      </c>
      <c r="O205" s="251">
        <f>IF(O$100=0,0,O$100/NMM_fec!O$100)</f>
        <v>0</v>
      </c>
      <c r="P205" s="251">
        <f>IF(P$100=0,0,P$100/NMM_fec!P$100)</f>
        <v>0</v>
      </c>
      <c r="Q205" s="251">
        <f>IF(Q$100=0,0,Q$100/NMM_fec!Q$100)</f>
        <v>0</v>
      </c>
    </row>
    <row r="206" spans="1:17" x14ac:dyDescent="0.25">
      <c r="A206" s="76" t="s">
        <v>80</v>
      </c>
      <c r="B206" s="251">
        <f>IF(B$101=0,0,B$101/NMM_fec!B$101)</f>
        <v>0</v>
      </c>
      <c r="C206" s="251">
        <f>IF(C$101=0,0,C$101/NMM_fec!C$101)</f>
        <v>0</v>
      </c>
      <c r="D206" s="251">
        <f>IF(D$101=0,0,D$101/NMM_fec!D$101)</f>
        <v>0</v>
      </c>
      <c r="E206" s="251">
        <f>IF(E$101=0,0,E$101/NMM_fec!E$101)</f>
        <v>0</v>
      </c>
      <c r="F206" s="251">
        <f>IF(F$101=0,0,F$101/NMM_fec!F$101)</f>
        <v>0</v>
      </c>
      <c r="G206" s="251">
        <f>IF(G$101=0,0,G$101/NMM_fec!G$101)</f>
        <v>0</v>
      </c>
      <c r="H206" s="251">
        <f>IF(H$101=0,0,H$101/NMM_fec!H$101)</f>
        <v>0</v>
      </c>
      <c r="I206" s="251">
        <f>IF(I$101=0,0,I$101/NMM_fec!I$101)</f>
        <v>0</v>
      </c>
      <c r="J206" s="251">
        <f>IF(J$101=0,0,J$101/NMM_fec!J$101)</f>
        <v>0</v>
      </c>
      <c r="K206" s="251">
        <f>IF(K$101=0,0,K$101/NMM_fec!K$101)</f>
        <v>0</v>
      </c>
      <c r="L206" s="251">
        <f>IF(L$101=0,0,L$101/NMM_fec!L$101)</f>
        <v>0</v>
      </c>
      <c r="M206" s="251">
        <f>IF(M$101=0,0,M$101/NMM_fec!M$101)</f>
        <v>0</v>
      </c>
      <c r="N206" s="251">
        <f>IF(N$101=0,0,N$101/NMM_fec!N$101)</f>
        <v>0</v>
      </c>
      <c r="O206" s="251">
        <f>IF(O$101=0,0,O$101/NMM_fec!O$101)</f>
        <v>0</v>
      </c>
      <c r="P206" s="251">
        <f>IF(P$101=0,0,P$101/NMM_fec!P$101)</f>
        <v>0</v>
      </c>
      <c r="Q206" s="251">
        <f>IF(Q$101=0,0,Q$101/NMM_fec!Q$101)</f>
        <v>0</v>
      </c>
    </row>
    <row r="207" spans="1:17" x14ac:dyDescent="0.25">
      <c r="A207" s="129" t="s">
        <v>79</v>
      </c>
      <c r="B207" s="250">
        <f>IF(B$102=0,0,B$102/NMM_fec!B$102)</f>
        <v>0</v>
      </c>
      <c r="C207" s="250">
        <f>IF(C$102=0,0,C$102/NMM_fec!C$102)</f>
        <v>0</v>
      </c>
      <c r="D207" s="250">
        <f>IF(D$102=0,0,D$102/NMM_fec!D$102)</f>
        <v>0</v>
      </c>
      <c r="E207" s="250">
        <f>IF(E$102=0,0,E$102/NMM_fec!E$102)</f>
        <v>0</v>
      </c>
      <c r="F207" s="250">
        <f>IF(F$102=0,0,F$102/NMM_fec!F$102)</f>
        <v>0</v>
      </c>
      <c r="G207" s="250">
        <f>IF(G$102=0,0,G$102/NMM_fec!G$102)</f>
        <v>0</v>
      </c>
      <c r="H207" s="250">
        <f>IF(H$102=0,0,H$102/NMM_fec!H$102)</f>
        <v>0</v>
      </c>
      <c r="I207" s="250">
        <f>IF(I$102=0,0,I$102/NMM_fec!I$102)</f>
        <v>0</v>
      </c>
      <c r="J207" s="250">
        <f>IF(J$102=0,0,J$102/NMM_fec!J$102)</f>
        <v>0</v>
      </c>
      <c r="K207" s="250">
        <f>IF(K$102=0,0,K$102/NMM_fec!K$102)</f>
        <v>0</v>
      </c>
      <c r="L207" s="250">
        <f>IF(L$102=0,0,L$102/NMM_fec!L$102)</f>
        <v>0</v>
      </c>
      <c r="M207" s="250">
        <f>IF(M$102=0,0,M$102/NMM_fec!M$102)</f>
        <v>0</v>
      </c>
      <c r="N207" s="250">
        <f>IF(N$102=0,0,N$102/NMM_fec!N$102)</f>
        <v>0</v>
      </c>
      <c r="O207" s="250">
        <f>IF(O$102=0,0,O$102/NMM_fec!O$102)</f>
        <v>0</v>
      </c>
      <c r="P207" s="250">
        <f>IF(P$102=0,0,P$102/NMM_fec!P$102)</f>
        <v>0</v>
      </c>
      <c r="Q207" s="250">
        <f>IF(Q$102=0,0,Q$102/NMM_fec!Q$102)</f>
        <v>0</v>
      </c>
    </row>
    <row r="208" spans="1:17" x14ac:dyDescent="0.25">
      <c r="A208" s="127" t="s">
        <v>206</v>
      </c>
      <c r="B208" s="249">
        <f>IF(B$107=0,0,B$107/NMM_fec!B$107)</f>
        <v>0</v>
      </c>
      <c r="C208" s="249">
        <f>IF(C$107=0,0,C$107/NMM_fec!C$107)</f>
        <v>0</v>
      </c>
      <c r="D208" s="249">
        <f>IF(D$107=0,0,D$107/NMM_fec!D$107)</f>
        <v>0</v>
      </c>
      <c r="E208" s="249">
        <f>IF(E$107=0,0,E$107/NMM_fec!E$107)</f>
        <v>0</v>
      </c>
      <c r="F208" s="249">
        <f>IF(F$107=0,0,F$107/NMM_fec!F$107)</f>
        <v>0</v>
      </c>
      <c r="G208" s="249">
        <f>IF(G$107=0,0,G$107/NMM_fec!G$107)</f>
        <v>0</v>
      </c>
      <c r="H208" s="249">
        <f>IF(H$107=0,0,H$107/NMM_fec!H$107)</f>
        <v>0</v>
      </c>
      <c r="I208" s="249">
        <f>IF(I$107=0,0,I$107/NMM_fec!I$107)</f>
        <v>0</v>
      </c>
      <c r="J208" s="249">
        <f>IF(J$107=0,0,J$107/NMM_fec!J$107)</f>
        <v>0</v>
      </c>
      <c r="K208" s="249">
        <f>IF(K$107=0,0,K$107/NMM_fec!K$107)</f>
        <v>0</v>
      </c>
      <c r="L208" s="249">
        <f>IF(L$107=0,0,L$107/NMM_fec!L$107)</f>
        <v>0</v>
      </c>
      <c r="M208" s="249">
        <f>IF(M$107=0,0,M$107/NMM_fec!M$107)</f>
        <v>0</v>
      </c>
      <c r="N208" s="249">
        <f>IF(N$107=0,0,N$107/NMM_fec!N$107)</f>
        <v>0</v>
      </c>
      <c r="O208" s="249">
        <f>IF(O$107=0,0,O$107/NMM_fec!O$107)</f>
        <v>0</v>
      </c>
      <c r="P208" s="249">
        <f>IF(P$107=0,0,P$107/NMM_fec!P$107)</f>
        <v>0</v>
      </c>
      <c r="Q208" s="249">
        <f>IF(Q$107=0,0,Q$107/NMM_fec!Q$107)</f>
        <v>0</v>
      </c>
    </row>
    <row r="209" spans="1:17" x14ac:dyDescent="0.25">
      <c r="A209" s="127" t="s">
        <v>205</v>
      </c>
      <c r="B209" s="249">
        <f>IF(B$115=0,0,B$115/NMM_fec!B$115)</f>
        <v>0</v>
      </c>
      <c r="C209" s="249">
        <f>IF(C$115=0,0,C$115/NMM_fec!C$115)</f>
        <v>0</v>
      </c>
      <c r="D209" s="249">
        <f>IF(D$115=0,0,D$115/NMM_fec!D$115)</f>
        <v>0</v>
      </c>
      <c r="E209" s="249">
        <f>IF(E$115=0,0,E$115/NMM_fec!E$115)</f>
        <v>0</v>
      </c>
      <c r="F209" s="249">
        <f>IF(F$115=0,0,F$115/NMM_fec!F$115)</f>
        <v>0</v>
      </c>
      <c r="G209" s="249">
        <f>IF(G$115=0,0,G$115/NMM_fec!G$115)</f>
        <v>0</v>
      </c>
      <c r="H209" s="249">
        <f>IF(H$115=0,0,H$115/NMM_fec!H$115)</f>
        <v>0</v>
      </c>
      <c r="I209" s="249">
        <f>IF(I$115=0,0,I$115/NMM_fec!I$115)</f>
        <v>0</v>
      </c>
      <c r="J209" s="249">
        <f>IF(J$115=0,0,J$115/NMM_fec!J$115)</f>
        <v>0</v>
      </c>
      <c r="K209" s="249">
        <f>IF(K$115=0,0,K$115/NMM_fec!K$115)</f>
        <v>0</v>
      </c>
      <c r="L209" s="249">
        <f>IF(L$115=0,0,L$115/NMM_fec!L$115)</f>
        <v>0</v>
      </c>
      <c r="M209" s="249">
        <f>IF(M$115=0,0,M$115/NMM_fec!M$115)</f>
        <v>0</v>
      </c>
      <c r="N209" s="249">
        <f>IF(N$115=0,0,N$115/NMM_fec!N$115)</f>
        <v>0</v>
      </c>
      <c r="O209" s="249">
        <f>IF(O$115=0,0,O$115/NMM_fec!O$115)</f>
        <v>0</v>
      </c>
      <c r="P209" s="249">
        <f>IF(P$115=0,0,P$115/NMM_fec!P$115)</f>
        <v>0</v>
      </c>
      <c r="Q209" s="249">
        <f>IF(Q$115=0,0,Q$115/NMM_fec!Q$115)</f>
        <v>0</v>
      </c>
    </row>
    <row r="210" spans="1:17" x14ac:dyDescent="0.25">
      <c r="A210" s="127" t="s">
        <v>204</v>
      </c>
      <c r="B210" s="249">
        <f>IF(B$116=0,0,B$116/NMM_fec!B$116)</f>
        <v>0</v>
      </c>
      <c r="C210" s="249">
        <f>IF(C$116=0,0,C$116/NMM_fec!C$116)</f>
        <v>0</v>
      </c>
      <c r="D210" s="249">
        <f>IF(D$116=0,0,D$116/NMM_fec!D$116)</f>
        <v>0</v>
      </c>
      <c r="E210" s="249">
        <f>IF(E$116=0,0,E$116/NMM_fec!E$116)</f>
        <v>0</v>
      </c>
      <c r="F210" s="249">
        <f>IF(F$116=0,0,F$116/NMM_fec!F$116)</f>
        <v>0</v>
      </c>
      <c r="G210" s="249">
        <f>IF(G$116=0,0,G$116/NMM_fec!G$116)</f>
        <v>0</v>
      </c>
      <c r="H210" s="249">
        <f>IF(H$116=0,0,H$116/NMM_fec!H$116)</f>
        <v>0</v>
      </c>
      <c r="I210" s="249">
        <f>IF(I$116=0,0,I$116/NMM_fec!I$116)</f>
        <v>0</v>
      </c>
      <c r="J210" s="249">
        <f>IF(J$116=0,0,J$116/NMM_fec!J$116)</f>
        <v>0</v>
      </c>
      <c r="K210" s="249">
        <f>IF(K$116=0,0,K$116/NMM_fec!K$116)</f>
        <v>0</v>
      </c>
      <c r="L210" s="249">
        <f>IF(L$116=0,0,L$116/NMM_fec!L$116)</f>
        <v>0</v>
      </c>
      <c r="M210" s="249">
        <f>IF(M$116=0,0,M$116/NMM_fec!M$116)</f>
        <v>0</v>
      </c>
      <c r="N210" s="249">
        <f>IF(N$116=0,0,N$116/NMM_fec!N$116)</f>
        <v>0</v>
      </c>
      <c r="O210" s="249">
        <f>IF(O$116=0,0,O$116/NMM_fec!O$116)</f>
        <v>0</v>
      </c>
      <c r="P210" s="249">
        <f>IF(P$116=0,0,P$116/NMM_fec!P$116)</f>
        <v>0</v>
      </c>
      <c r="Q210" s="249">
        <f>IF(Q$116=0,0,Q$116/NMM_fec!Q$116)</f>
        <v>0</v>
      </c>
    </row>
    <row r="211" spans="1:17" x14ac:dyDescent="0.25">
      <c r="A211" s="72" t="s">
        <v>203</v>
      </c>
      <c r="B211" s="247">
        <f>IF(B$124=0,0,B$124/NMM_fec!B$124)</f>
        <v>0</v>
      </c>
      <c r="C211" s="247">
        <f>IF(C$124=0,0,C$124/NMM_fec!C$124)</f>
        <v>0</v>
      </c>
      <c r="D211" s="247">
        <f>IF(D$124=0,0,D$124/NMM_fec!D$124)</f>
        <v>0</v>
      </c>
      <c r="E211" s="247">
        <f>IF(E$124=0,0,E$124/NMM_fec!E$124)</f>
        <v>0</v>
      </c>
      <c r="F211" s="247">
        <f>IF(F$124=0,0,F$124/NMM_fec!F$124)</f>
        <v>0</v>
      </c>
      <c r="G211" s="247">
        <f>IF(G$124=0,0,G$124/NMM_fec!G$124)</f>
        <v>0</v>
      </c>
      <c r="H211" s="247">
        <f>IF(H$124=0,0,H$124/NMM_fec!H$124)</f>
        <v>0</v>
      </c>
      <c r="I211" s="247">
        <f>IF(I$124=0,0,I$124/NMM_fec!I$124)</f>
        <v>0</v>
      </c>
      <c r="J211" s="247">
        <f>IF(J$124=0,0,J$124/NMM_fec!J$124)</f>
        <v>0</v>
      </c>
      <c r="K211" s="247">
        <f>IF(K$124=0,0,K$124/NMM_fec!K$124)</f>
        <v>0</v>
      </c>
      <c r="L211" s="247">
        <f>IF(L$124=0,0,L$124/NMM_fec!L$124)</f>
        <v>0</v>
      </c>
      <c r="M211" s="247">
        <f>IF(M$124=0,0,M$124/NMM_fec!M$124)</f>
        <v>0</v>
      </c>
      <c r="N211" s="247">
        <f>IF(N$124=0,0,N$124/NMM_fec!N$124)</f>
        <v>0</v>
      </c>
      <c r="O211" s="247">
        <f>IF(O$124=0,0,O$124/NMM_fec!O$124)</f>
        <v>0</v>
      </c>
      <c r="P211" s="247">
        <f>IF(P$124=0,0,P$124/NMM_fec!P$124)</f>
        <v>0</v>
      </c>
      <c r="Q211" s="247">
        <f>IF(Q$124=0,0,Q$124/NMM_fec!Q$124)</f>
        <v>0</v>
      </c>
    </row>
  </sheetData>
  <pageMargins left="0.39370078740157483" right="0.39370078740157483" top="0.39370078740157483" bottom="0.39370078740157483" header="0.31496062992125984" footer="0.31496062992125984"/>
  <pageSetup paperSize="9" scale="35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4" tint="0.79998168889431442"/>
    <pageSetUpPr fitToPage="1"/>
  </sheetPr>
  <dimension ref="A1:Q21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370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2.75" x14ac:dyDescent="0.25">
      <c r="A3" s="80" t="s">
        <v>135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38</v>
      </c>
      <c r="B5" s="96">
        <v>1445.8146156767509</v>
      </c>
      <c r="C5" s="96">
        <v>1375.3086192879773</v>
      </c>
      <c r="D5" s="96">
        <v>1401.5979624109902</v>
      </c>
      <c r="E5" s="96">
        <v>1405.6661313890122</v>
      </c>
      <c r="F5" s="96">
        <v>1495.8924561152564</v>
      </c>
      <c r="G5" s="96">
        <v>1440.254719356125</v>
      </c>
      <c r="H5" s="96">
        <v>1422.3776342486972</v>
      </c>
      <c r="I5" s="96">
        <v>1515.1511279377737</v>
      </c>
      <c r="J5" s="96">
        <v>1512.3809636084707</v>
      </c>
      <c r="K5" s="96">
        <v>1215.5711922137698</v>
      </c>
      <c r="L5" s="96">
        <v>1030.8254515168328</v>
      </c>
      <c r="M5" s="96">
        <v>935.59479828354779</v>
      </c>
      <c r="N5" s="96">
        <v>829.99268525722641</v>
      </c>
      <c r="O5" s="96">
        <v>1048.1469342061857</v>
      </c>
      <c r="P5" s="96">
        <v>1236.8859275579239</v>
      </c>
      <c r="Q5" s="96">
        <v>1056.2826679175646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0.28746537639610392</v>
      </c>
      <c r="C10" s="158">
        <v>0.26255403105367514</v>
      </c>
      <c r="D10" s="158">
        <v>0.26296056629382353</v>
      </c>
      <c r="E10" s="158">
        <v>0.27741339310713797</v>
      </c>
      <c r="F10" s="158">
        <v>0.28442398420778908</v>
      </c>
      <c r="G10" s="158">
        <v>0.24528686695937549</v>
      </c>
      <c r="H10" s="158">
        <v>0.2419365951904624</v>
      </c>
      <c r="I10" s="158">
        <v>0.28900737007011273</v>
      </c>
      <c r="J10" s="158">
        <v>0.29068338368401797</v>
      </c>
      <c r="K10" s="158">
        <v>0.22338944962666782</v>
      </c>
      <c r="L10" s="158">
        <v>0.19844089035262039</v>
      </c>
      <c r="M10" s="158">
        <v>0.1761143908061539</v>
      </c>
      <c r="N10" s="158">
        <v>0.14022220236015953</v>
      </c>
      <c r="O10" s="158">
        <v>0.11889619791905914</v>
      </c>
      <c r="P10" s="158">
        <v>0.10555069253328189</v>
      </c>
      <c r="Q10" s="158">
        <v>7.1504662336036348E-2</v>
      </c>
    </row>
    <row r="11" spans="1:17" x14ac:dyDescent="0.25">
      <c r="A11" s="92" t="s">
        <v>125</v>
      </c>
      <c r="B11" s="91">
        <v>0.28746537639610392</v>
      </c>
      <c r="C11" s="91">
        <v>0.26255403105367514</v>
      </c>
      <c r="D11" s="91">
        <v>0.26296056629382353</v>
      </c>
      <c r="E11" s="91">
        <v>0.27741339310713797</v>
      </c>
      <c r="F11" s="91">
        <v>0.28442398420778908</v>
      </c>
      <c r="G11" s="91">
        <v>0.24528686695937549</v>
      </c>
      <c r="H11" s="91">
        <v>0.2419365951904624</v>
      </c>
      <c r="I11" s="91">
        <v>0.28900737007011273</v>
      </c>
      <c r="J11" s="91">
        <v>0.29068338368401797</v>
      </c>
      <c r="K11" s="91">
        <v>0.22338944962666782</v>
      </c>
      <c r="L11" s="91">
        <v>0.19844089035262039</v>
      </c>
      <c r="M11" s="91">
        <v>0.1761143908061539</v>
      </c>
      <c r="N11" s="91">
        <v>0.14022220236015953</v>
      </c>
      <c r="O11" s="91">
        <v>0.11889619791905914</v>
      </c>
      <c r="P11" s="91">
        <v>0.10555069253328189</v>
      </c>
      <c r="Q11" s="91">
        <v>7.1504662336036348E-2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214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156" t="s">
        <v>213</v>
      </c>
      <c r="B16" s="204">
        <v>268.56519929578627</v>
      </c>
      <c r="C16" s="204">
        <v>245.50886629784145</v>
      </c>
      <c r="D16" s="204">
        <v>245.87825216543061</v>
      </c>
      <c r="E16" s="204">
        <v>259.3266523820281</v>
      </c>
      <c r="F16" s="204">
        <v>265.93248666232489</v>
      </c>
      <c r="G16" s="204">
        <v>229.73567999106507</v>
      </c>
      <c r="H16" s="204">
        <v>226.69250337525349</v>
      </c>
      <c r="I16" s="204">
        <v>270.4451951681221</v>
      </c>
      <c r="J16" s="204">
        <v>271.88781907218316</v>
      </c>
      <c r="K16" s="204">
        <v>208.75427333667724</v>
      </c>
      <c r="L16" s="204">
        <v>185.60603323853138</v>
      </c>
      <c r="M16" s="204">
        <v>164.51463472288444</v>
      </c>
      <c r="N16" s="204">
        <v>130.4840885054781</v>
      </c>
      <c r="O16" s="204">
        <v>110.63912669398545</v>
      </c>
      <c r="P16" s="204">
        <v>98.669094074314643</v>
      </c>
      <c r="Q16" s="204">
        <v>67.023967323475517</v>
      </c>
    </row>
    <row r="17" spans="1:17" x14ac:dyDescent="0.25">
      <c r="A17" s="152" t="s">
        <v>227</v>
      </c>
      <c r="B17" s="151">
        <v>253.99783081401162</v>
      </c>
      <c r="C17" s="151">
        <v>231.98673591638834</v>
      </c>
      <c r="D17" s="151">
        <v>232.34594115509111</v>
      </c>
      <c r="E17" s="151">
        <v>245.11612831896767</v>
      </c>
      <c r="F17" s="151">
        <v>251.31052624825338</v>
      </c>
      <c r="G17" s="151">
        <v>216.72986470898979</v>
      </c>
      <c r="H17" s="151">
        <v>213.76964121143442</v>
      </c>
      <c r="I17" s="151">
        <v>255.36030115126536</v>
      </c>
      <c r="J17" s="151">
        <v>256.84118844170581</v>
      </c>
      <c r="K17" s="151">
        <v>197.38180765716231</v>
      </c>
      <c r="L17" s="151">
        <v>175.33783138082936</v>
      </c>
      <c r="M17" s="151">
        <v>155.61064710017885</v>
      </c>
      <c r="N17" s="151">
        <v>123.89713042299663</v>
      </c>
      <c r="O17" s="151">
        <v>105.0539607311252</v>
      </c>
      <c r="P17" s="151">
        <v>93.262177450646377</v>
      </c>
      <c r="Q17" s="151">
        <v>63.179883971194471</v>
      </c>
    </row>
    <row r="18" spans="1:17" x14ac:dyDescent="0.25">
      <c r="A18" s="154" t="s">
        <v>33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30</v>
      </c>
      <c r="B19" s="208">
        <v>0</v>
      </c>
      <c r="C19" s="208">
        <v>0</v>
      </c>
      <c r="D19" s="208">
        <v>0</v>
      </c>
      <c r="E19" s="208">
        <v>0</v>
      </c>
      <c r="F19" s="208">
        <v>0</v>
      </c>
      <c r="G19" s="208">
        <v>0</v>
      </c>
      <c r="H19" s="208">
        <v>0</v>
      </c>
      <c r="I19" s="208">
        <v>0</v>
      </c>
      <c r="J19" s="208">
        <v>0</v>
      </c>
      <c r="K19" s="208">
        <v>0</v>
      </c>
      <c r="L19" s="208">
        <v>0</v>
      </c>
      <c r="M19" s="208">
        <v>0</v>
      </c>
      <c r="N19" s="208">
        <v>0</v>
      </c>
      <c r="O19" s="208">
        <v>0</v>
      </c>
      <c r="P19" s="208">
        <v>0</v>
      </c>
      <c r="Q19" s="208">
        <v>0</v>
      </c>
    </row>
    <row r="20" spans="1:17" x14ac:dyDescent="0.25">
      <c r="A20" s="154" t="s">
        <v>125</v>
      </c>
      <c r="B20" s="208">
        <v>0</v>
      </c>
      <c r="C20" s="208">
        <v>0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8">
        <v>0</v>
      </c>
      <c r="K20" s="208">
        <v>0</v>
      </c>
      <c r="L20" s="208">
        <v>0</v>
      </c>
      <c r="M20" s="208">
        <v>0</v>
      </c>
      <c r="N20" s="208">
        <v>0</v>
      </c>
      <c r="O20" s="208">
        <v>0</v>
      </c>
      <c r="P20" s="208">
        <v>0</v>
      </c>
      <c r="Q20" s="208">
        <v>0</v>
      </c>
    </row>
    <row r="21" spans="1:17" x14ac:dyDescent="0.25">
      <c r="A21" s="154" t="s">
        <v>29</v>
      </c>
      <c r="B21" s="208">
        <v>0</v>
      </c>
      <c r="C21" s="208">
        <v>0</v>
      </c>
      <c r="D21" s="208">
        <v>0</v>
      </c>
      <c r="E21" s="208">
        <v>0</v>
      </c>
      <c r="F21" s="208">
        <v>0</v>
      </c>
      <c r="G21" s="208">
        <v>0</v>
      </c>
      <c r="H21" s="208">
        <v>0</v>
      </c>
      <c r="I21" s="208">
        <v>0</v>
      </c>
      <c r="J21" s="208">
        <v>0</v>
      </c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</row>
    <row r="22" spans="1:17" x14ac:dyDescent="0.25">
      <c r="A22" s="154" t="s">
        <v>28</v>
      </c>
      <c r="B22" s="208">
        <v>253.99783081401162</v>
      </c>
      <c r="C22" s="208">
        <v>231.98673591638834</v>
      </c>
      <c r="D22" s="208">
        <v>232.34594115509111</v>
      </c>
      <c r="E22" s="208">
        <v>245.11612831896767</v>
      </c>
      <c r="F22" s="208">
        <v>251.31052624825338</v>
      </c>
      <c r="G22" s="208">
        <v>216.72986470898979</v>
      </c>
      <c r="H22" s="208">
        <v>213.76964121143442</v>
      </c>
      <c r="I22" s="208">
        <v>255.36030115126536</v>
      </c>
      <c r="J22" s="208">
        <v>256.84118844170581</v>
      </c>
      <c r="K22" s="208">
        <v>197.38180765716231</v>
      </c>
      <c r="L22" s="208">
        <v>175.33783138082936</v>
      </c>
      <c r="M22" s="208">
        <v>155.61064710017885</v>
      </c>
      <c r="N22" s="208">
        <v>123.89713042299663</v>
      </c>
      <c r="O22" s="208">
        <v>105.0539607311252</v>
      </c>
      <c r="P22" s="208">
        <v>93.262177450646377</v>
      </c>
      <c r="Q22" s="208">
        <v>63.179883971194471</v>
      </c>
    </row>
    <row r="23" spans="1:17" x14ac:dyDescent="0.25">
      <c r="A23" s="154" t="s">
        <v>26</v>
      </c>
      <c r="B23" s="208">
        <v>0</v>
      </c>
      <c r="C23" s="208">
        <v>0</v>
      </c>
      <c r="D23" s="208">
        <v>0</v>
      </c>
      <c r="E23" s="208">
        <v>0</v>
      </c>
      <c r="F23" s="208">
        <v>0</v>
      </c>
      <c r="G23" s="208">
        <v>0</v>
      </c>
      <c r="H23" s="208">
        <v>0</v>
      </c>
      <c r="I23" s="208">
        <v>0</v>
      </c>
      <c r="J23" s="208">
        <v>0</v>
      </c>
      <c r="K23" s="208">
        <v>0</v>
      </c>
      <c r="L23" s="208">
        <v>0</v>
      </c>
      <c r="M23" s="208">
        <v>0</v>
      </c>
      <c r="N23" s="208">
        <v>0</v>
      </c>
      <c r="O23" s="208">
        <v>0</v>
      </c>
      <c r="P23" s="208">
        <v>0</v>
      </c>
      <c r="Q23" s="208">
        <v>0</v>
      </c>
    </row>
    <row r="24" spans="1:17" x14ac:dyDescent="0.25">
      <c r="A24" s="154" t="s">
        <v>86</v>
      </c>
      <c r="B24" s="208">
        <v>0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  <c r="J24" s="208">
        <v>0</v>
      </c>
      <c r="K24" s="208">
        <v>0</v>
      </c>
      <c r="L24" s="208">
        <v>0</v>
      </c>
      <c r="M24" s="208">
        <v>0</v>
      </c>
      <c r="N24" s="208">
        <v>0</v>
      </c>
      <c r="O24" s="208">
        <v>0</v>
      </c>
      <c r="P24" s="208">
        <v>0</v>
      </c>
      <c r="Q24" s="208">
        <v>0</v>
      </c>
    </row>
    <row r="25" spans="1:17" x14ac:dyDescent="0.25">
      <c r="A25" s="152" t="s">
        <v>226</v>
      </c>
      <c r="B25" s="264">
        <v>14.56736848177465</v>
      </c>
      <c r="C25" s="264">
        <v>13.522130381453117</v>
      </c>
      <c r="D25" s="264">
        <v>13.532311010339505</v>
      </c>
      <c r="E25" s="264">
        <v>14.210524063060408</v>
      </c>
      <c r="F25" s="264">
        <v>14.6219604140715</v>
      </c>
      <c r="G25" s="264">
        <v>13.005815282075282</v>
      </c>
      <c r="H25" s="264">
        <v>12.922862163819079</v>
      </c>
      <c r="I25" s="264">
        <v>15.084894016856712</v>
      </c>
      <c r="J25" s="264">
        <v>15.046630630477328</v>
      </c>
      <c r="K25" s="264">
        <v>11.372465679514928</v>
      </c>
      <c r="L25" s="264">
        <v>10.26820185770201</v>
      </c>
      <c r="M25" s="264">
        <v>8.9039876227055803</v>
      </c>
      <c r="N25" s="264">
        <v>6.5869580824814769</v>
      </c>
      <c r="O25" s="264">
        <v>5.5851659628602413</v>
      </c>
      <c r="P25" s="264">
        <v>5.4069166236682644</v>
      </c>
      <c r="Q25" s="264">
        <v>3.8440833522810482</v>
      </c>
    </row>
    <row r="26" spans="1:17" x14ac:dyDescent="0.25">
      <c r="A26" s="150" t="s">
        <v>33</v>
      </c>
      <c r="B26" s="87">
        <v>5.8500264052757291</v>
      </c>
      <c r="C26" s="87">
        <v>6.5373939804385959</v>
      </c>
      <c r="D26" s="87">
        <v>6.4883536573975871</v>
      </c>
      <c r="E26" s="87">
        <v>6.4844455702344002</v>
      </c>
      <c r="F26" s="87">
        <v>6.9360661231446059</v>
      </c>
      <c r="G26" s="87">
        <v>8.1588622484847235</v>
      </c>
      <c r="H26" s="87">
        <v>8.5682073327945645</v>
      </c>
      <c r="I26" s="87">
        <v>8.298022290321569</v>
      </c>
      <c r="J26" s="87">
        <v>7.6545532748078768</v>
      </c>
      <c r="K26" s="87">
        <v>4.8329282066210304</v>
      </c>
      <c r="L26" s="87">
        <v>5.205269027367101</v>
      </c>
      <c r="M26" s="87">
        <v>3.4704385992899396</v>
      </c>
      <c r="N26" s="87">
        <v>0</v>
      </c>
      <c r="O26" s="87">
        <v>0</v>
      </c>
      <c r="P26" s="87">
        <v>2.4676173050914842</v>
      </c>
      <c r="Q26" s="87">
        <v>2.6682786664393578</v>
      </c>
    </row>
    <row r="27" spans="1:17" x14ac:dyDescent="0.25">
      <c r="A27" s="150" t="s">
        <v>31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150" t="s">
        <v>30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150" t="s">
        <v>125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150" t="s">
        <v>29</v>
      </c>
      <c r="B30" s="87">
        <v>8.7173420764989213</v>
      </c>
      <c r="C30" s="87">
        <v>6.9847364010145201</v>
      </c>
      <c r="D30" s="87">
        <v>7.0439573529419182</v>
      </c>
      <c r="E30" s="87">
        <v>7.7260784928260087</v>
      </c>
      <c r="F30" s="87">
        <v>7.6858942909268944</v>
      </c>
      <c r="G30" s="87">
        <v>4.846953033590558</v>
      </c>
      <c r="H30" s="87">
        <v>4.3546548310245141</v>
      </c>
      <c r="I30" s="87">
        <v>6.7868717265351428</v>
      </c>
      <c r="J30" s="87">
        <v>7.3920773556694508</v>
      </c>
      <c r="K30" s="87">
        <v>6.5395374728938975</v>
      </c>
      <c r="L30" s="87">
        <v>5.0629328303349093</v>
      </c>
      <c r="M30" s="87">
        <v>5.4335490234156412</v>
      </c>
      <c r="N30" s="87">
        <v>6.5869580824814769</v>
      </c>
      <c r="O30" s="87">
        <v>5.5851659628602413</v>
      </c>
      <c r="P30" s="87">
        <v>2.9392993185767802</v>
      </c>
      <c r="Q30" s="87">
        <v>1.1758046858416902</v>
      </c>
    </row>
    <row r="31" spans="1:17" x14ac:dyDescent="0.25">
      <c r="A31" s="150" t="s">
        <v>28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150" t="s">
        <v>26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150" t="s">
        <v>25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150" t="s">
        <v>86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0" t="s">
        <v>22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6" t="s">
        <v>212</v>
      </c>
      <c r="B36" s="204">
        <v>408.67465100456855</v>
      </c>
      <c r="C36" s="204">
        <v>377.4641989590823</v>
      </c>
      <c r="D36" s="204">
        <v>379.02124967926591</v>
      </c>
      <c r="E36" s="204">
        <v>385.05276561387717</v>
      </c>
      <c r="F36" s="204">
        <v>411.48054546872368</v>
      </c>
      <c r="G36" s="204">
        <v>376.02845249810048</v>
      </c>
      <c r="H36" s="204">
        <v>364.96219427825326</v>
      </c>
      <c r="I36" s="204">
        <v>421.88342539958148</v>
      </c>
      <c r="J36" s="204">
        <v>411.28766115260339</v>
      </c>
      <c r="K36" s="204">
        <v>324.67372942746596</v>
      </c>
      <c r="L36" s="204">
        <v>282.55247738794873</v>
      </c>
      <c r="M36" s="204">
        <v>217.4892491698572</v>
      </c>
      <c r="N36" s="204">
        <v>191.3380745493881</v>
      </c>
      <c r="O36" s="204">
        <v>182.28541131428111</v>
      </c>
      <c r="P36" s="204">
        <v>161.82478279107588</v>
      </c>
      <c r="Q36" s="204">
        <v>109.62719593175292</v>
      </c>
    </row>
    <row r="37" spans="1:17" x14ac:dyDescent="0.25">
      <c r="A37" s="84" t="s">
        <v>33</v>
      </c>
      <c r="B37" s="83">
        <v>122.33183205694623</v>
      </c>
      <c r="C37" s="83">
        <v>128.13551518059305</v>
      </c>
      <c r="D37" s="83">
        <v>125.83133760064243</v>
      </c>
      <c r="E37" s="83">
        <v>130.54786020575844</v>
      </c>
      <c r="F37" s="83">
        <v>147.53644632508772</v>
      </c>
      <c r="G37" s="83">
        <v>85.025133232682052</v>
      </c>
      <c r="H37" s="83">
        <v>106.08052205278776</v>
      </c>
      <c r="I37" s="83">
        <v>123.19764266967843</v>
      </c>
      <c r="J37" s="83">
        <v>103.24397926858414</v>
      </c>
      <c r="K37" s="83">
        <v>26.175314638448288</v>
      </c>
      <c r="L37" s="83">
        <v>47.558308768778382</v>
      </c>
      <c r="M37" s="83">
        <v>25.571761400710042</v>
      </c>
      <c r="N37" s="83">
        <v>0</v>
      </c>
      <c r="O37" s="83">
        <v>0</v>
      </c>
      <c r="P37" s="83">
        <v>0</v>
      </c>
      <c r="Q37" s="83">
        <v>0</v>
      </c>
    </row>
    <row r="38" spans="1:17" x14ac:dyDescent="0.25">
      <c r="A38" s="84" t="s">
        <v>30</v>
      </c>
      <c r="B38" s="208">
        <v>0</v>
      </c>
      <c r="C38" s="208">
        <v>0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8">
        <v>0</v>
      </c>
      <c r="L38" s="208">
        <v>0</v>
      </c>
      <c r="M38" s="208">
        <v>0</v>
      </c>
      <c r="N38" s="208">
        <v>0</v>
      </c>
      <c r="O38" s="208">
        <v>0</v>
      </c>
      <c r="P38" s="208">
        <v>0</v>
      </c>
      <c r="Q38" s="208">
        <v>0</v>
      </c>
    </row>
    <row r="39" spans="1:17" x14ac:dyDescent="0.25">
      <c r="A39" s="84" t="s">
        <v>125</v>
      </c>
      <c r="B39" s="208">
        <v>0</v>
      </c>
      <c r="C39" s="208">
        <v>0</v>
      </c>
      <c r="D39" s="208">
        <v>0</v>
      </c>
      <c r="E39" s="208">
        <v>0</v>
      </c>
      <c r="F39" s="208">
        <v>0</v>
      </c>
      <c r="G39" s="208">
        <v>0</v>
      </c>
      <c r="H39" s="208">
        <v>0</v>
      </c>
      <c r="I39" s="208">
        <v>0</v>
      </c>
      <c r="J39" s="208">
        <v>0</v>
      </c>
      <c r="K39" s="208">
        <v>0</v>
      </c>
      <c r="L39" s="208">
        <v>0</v>
      </c>
      <c r="M39" s="208">
        <v>0</v>
      </c>
      <c r="N39" s="208">
        <v>0</v>
      </c>
      <c r="O39" s="208">
        <v>0</v>
      </c>
      <c r="P39" s="208">
        <v>0</v>
      </c>
      <c r="Q39" s="208">
        <v>0</v>
      </c>
    </row>
    <row r="40" spans="1:17" x14ac:dyDescent="0.25">
      <c r="A40" s="84" t="s">
        <v>29</v>
      </c>
      <c r="B40" s="208">
        <v>93.592086548555059</v>
      </c>
      <c r="C40" s="208">
        <v>57.616938461057536</v>
      </c>
      <c r="D40" s="208">
        <v>45.074026233714527</v>
      </c>
      <c r="E40" s="208">
        <v>63.352645526506272</v>
      </c>
      <c r="F40" s="208">
        <v>42.558027526189264</v>
      </c>
      <c r="G40" s="208">
        <v>0</v>
      </c>
      <c r="H40" s="208">
        <v>0</v>
      </c>
      <c r="I40" s="208">
        <v>59.587963948768355</v>
      </c>
      <c r="J40" s="208">
        <v>49.066923525725116</v>
      </c>
      <c r="K40" s="208">
        <v>0</v>
      </c>
      <c r="L40" s="208">
        <v>0</v>
      </c>
      <c r="M40" s="208">
        <v>30.088073144920394</v>
      </c>
      <c r="N40" s="208">
        <v>15.169248300066041</v>
      </c>
      <c r="O40" s="208">
        <v>0</v>
      </c>
      <c r="P40" s="208">
        <v>0</v>
      </c>
      <c r="Q40" s="208">
        <v>0</v>
      </c>
    </row>
    <row r="41" spans="1:17" x14ac:dyDescent="0.25">
      <c r="A41" s="84" t="s">
        <v>28</v>
      </c>
      <c r="B41" s="208">
        <v>192.75073239906723</v>
      </c>
      <c r="C41" s="208">
        <v>189.31671610371168</v>
      </c>
      <c r="D41" s="208">
        <v>208.11588584490892</v>
      </c>
      <c r="E41" s="208">
        <v>188.75758989533244</v>
      </c>
      <c r="F41" s="208">
        <v>211.20766146124666</v>
      </c>
      <c r="G41" s="208">
        <v>271.26914233747118</v>
      </c>
      <c r="H41" s="208">
        <v>248.70356142546552</v>
      </c>
      <c r="I41" s="208">
        <v>197.78666318113466</v>
      </c>
      <c r="J41" s="208">
        <v>224.85015155829413</v>
      </c>
      <c r="K41" s="208">
        <v>258.98477342753768</v>
      </c>
      <c r="L41" s="208">
        <v>192.23716861917032</v>
      </c>
      <c r="M41" s="208">
        <v>161.25741462422675</v>
      </c>
      <c r="N41" s="208">
        <v>173.96800676408532</v>
      </c>
      <c r="O41" s="208">
        <v>182.28541131428111</v>
      </c>
      <c r="P41" s="208">
        <v>161.82478279107588</v>
      </c>
      <c r="Q41" s="208">
        <v>109.62719593175292</v>
      </c>
    </row>
    <row r="42" spans="1:17" x14ac:dyDescent="0.25">
      <c r="A42" s="84" t="s">
        <v>26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</row>
    <row r="43" spans="1:17" x14ac:dyDescent="0.25">
      <c r="A43" s="84" t="s">
        <v>86</v>
      </c>
      <c r="B43" s="208">
        <v>0</v>
      </c>
      <c r="C43" s="208">
        <v>2.39502921372</v>
      </c>
      <c r="D43" s="208">
        <v>0</v>
      </c>
      <c r="E43" s="208">
        <v>2.3946699862800003</v>
      </c>
      <c r="F43" s="208">
        <v>10.1784101562</v>
      </c>
      <c r="G43" s="208">
        <v>19.734176927947242</v>
      </c>
      <c r="H43" s="208">
        <v>10.178110800000001</v>
      </c>
      <c r="I43" s="208">
        <v>41.311155600000006</v>
      </c>
      <c r="J43" s="208">
        <v>34.126606800000005</v>
      </c>
      <c r="K43" s="208">
        <v>39.513641361480005</v>
      </c>
      <c r="L43" s="208">
        <v>42.757000000000012</v>
      </c>
      <c r="M43" s="208">
        <v>0.57200000000000972</v>
      </c>
      <c r="N43" s="208">
        <v>2.2008194852367393</v>
      </c>
      <c r="O43" s="208">
        <v>0</v>
      </c>
      <c r="P43" s="208">
        <v>0</v>
      </c>
      <c r="Q43" s="208">
        <v>0</v>
      </c>
    </row>
    <row r="44" spans="1:17" x14ac:dyDescent="0.25">
      <c r="A44" s="175" t="s">
        <v>211</v>
      </c>
      <c r="B44" s="255">
        <v>0</v>
      </c>
      <c r="C44" s="255">
        <v>0</v>
      </c>
      <c r="D44" s="255">
        <v>0</v>
      </c>
      <c r="E44" s="255">
        <v>0</v>
      </c>
      <c r="F44" s="255">
        <v>0</v>
      </c>
      <c r="G44" s="255">
        <v>0</v>
      </c>
      <c r="H44" s="255">
        <v>0</v>
      </c>
      <c r="I44" s="255">
        <v>0</v>
      </c>
      <c r="J44" s="255">
        <v>0</v>
      </c>
      <c r="K44" s="255">
        <v>0</v>
      </c>
      <c r="L44" s="255">
        <v>0</v>
      </c>
      <c r="M44" s="255">
        <v>0</v>
      </c>
      <c r="N44" s="255">
        <v>0</v>
      </c>
      <c r="O44" s="255">
        <v>0</v>
      </c>
      <c r="P44" s="255">
        <v>0</v>
      </c>
      <c r="Q44" s="255">
        <v>0</v>
      </c>
    </row>
    <row r="45" spans="1:17" x14ac:dyDescent="0.25">
      <c r="A45" s="177" t="s">
        <v>98</v>
      </c>
      <c r="B45" s="176">
        <v>768.28730000000007</v>
      </c>
      <c r="C45" s="176">
        <v>752.07299999999998</v>
      </c>
      <c r="D45" s="176">
        <v>776.43550000000005</v>
      </c>
      <c r="E45" s="176">
        <v>761.00930000000005</v>
      </c>
      <c r="F45" s="176">
        <v>818.19500000000005</v>
      </c>
      <c r="G45" s="176">
        <v>834.24530000000004</v>
      </c>
      <c r="H45" s="176">
        <v>830.48099999999999</v>
      </c>
      <c r="I45" s="176">
        <v>822.5335</v>
      </c>
      <c r="J45" s="176">
        <v>828.91480000000001</v>
      </c>
      <c r="K45" s="176">
        <v>681.91980000000001</v>
      </c>
      <c r="L45" s="176">
        <v>562.46850000000006</v>
      </c>
      <c r="M45" s="176">
        <v>553.41480000000001</v>
      </c>
      <c r="N45" s="176">
        <v>508.03030000000001</v>
      </c>
      <c r="O45" s="176">
        <v>755.10350000000005</v>
      </c>
      <c r="P45" s="176">
        <v>976.28650000000005</v>
      </c>
      <c r="Q45" s="176">
        <v>879.56000000000006</v>
      </c>
    </row>
    <row r="46" spans="1:17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 ht="12.75" x14ac:dyDescent="0.25">
      <c r="A47" s="97" t="s">
        <v>37</v>
      </c>
      <c r="B47" s="96">
        <v>161.6342667572053</v>
      </c>
      <c r="C47" s="96">
        <v>150.17528750850005</v>
      </c>
      <c r="D47" s="96">
        <v>173.11238867171141</v>
      </c>
      <c r="E47" s="96">
        <v>194.05445497884955</v>
      </c>
      <c r="F47" s="96">
        <v>238.68881490186661</v>
      </c>
      <c r="G47" s="96">
        <v>227.8520875206851</v>
      </c>
      <c r="H47" s="96">
        <v>226.07165916382084</v>
      </c>
      <c r="I47" s="96">
        <v>133.40511898869519</v>
      </c>
      <c r="J47" s="96">
        <v>138.5263610419488</v>
      </c>
      <c r="K47" s="96">
        <v>164.95115242292547</v>
      </c>
      <c r="L47" s="96">
        <v>116.89933870727641</v>
      </c>
      <c r="M47" s="96">
        <v>39.278729211023702</v>
      </c>
      <c r="N47" s="96">
        <v>47.635906851090127</v>
      </c>
      <c r="O47" s="96">
        <v>174.19724910498445</v>
      </c>
      <c r="P47" s="96">
        <v>337.34316882550752</v>
      </c>
      <c r="Q47" s="96">
        <v>328.53907232337929</v>
      </c>
    </row>
    <row r="48" spans="1:17" x14ac:dyDescent="0.25">
      <c r="A48" s="132" t="s">
        <v>83</v>
      </c>
      <c r="B48" s="160">
        <v>0</v>
      </c>
      <c r="C48" s="160">
        <v>0</v>
      </c>
      <c r="D48" s="160">
        <v>0</v>
      </c>
      <c r="E48" s="160">
        <v>0</v>
      </c>
      <c r="F48" s="160">
        <v>0</v>
      </c>
      <c r="G48" s="160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</row>
    <row r="49" spans="1:17" x14ac:dyDescent="0.25">
      <c r="A49" s="76" t="s">
        <v>82</v>
      </c>
      <c r="B49" s="159">
        <v>0</v>
      </c>
      <c r="C49" s="159">
        <v>0</v>
      </c>
      <c r="D49" s="159">
        <v>0</v>
      </c>
      <c r="E49" s="159">
        <v>0</v>
      </c>
      <c r="F49" s="159">
        <v>0</v>
      </c>
      <c r="G49" s="159">
        <v>0</v>
      </c>
      <c r="H49" s="159">
        <v>0</v>
      </c>
      <c r="I49" s="159">
        <v>0</v>
      </c>
      <c r="J49" s="159">
        <v>0</v>
      </c>
      <c r="K49" s="159">
        <v>0</v>
      </c>
      <c r="L49" s="159">
        <v>0</v>
      </c>
      <c r="M49" s="159">
        <v>0</v>
      </c>
      <c r="N49" s="159">
        <v>0</v>
      </c>
      <c r="O49" s="159">
        <v>0</v>
      </c>
      <c r="P49" s="159">
        <v>0</v>
      </c>
      <c r="Q49" s="159">
        <v>0</v>
      </c>
    </row>
    <row r="50" spans="1:17" x14ac:dyDescent="0.25">
      <c r="A50" s="76" t="s">
        <v>81</v>
      </c>
      <c r="B50" s="159">
        <v>0</v>
      </c>
      <c r="C50" s="159">
        <v>0</v>
      </c>
      <c r="D50" s="159">
        <v>0</v>
      </c>
      <c r="E50" s="159">
        <v>0</v>
      </c>
      <c r="F50" s="159">
        <v>0</v>
      </c>
      <c r="G50" s="159">
        <v>0</v>
      </c>
      <c r="H50" s="159">
        <v>0</v>
      </c>
      <c r="I50" s="159">
        <v>0</v>
      </c>
      <c r="J50" s="159">
        <v>0</v>
      </c>
      <c r="K50" s="159">
        <v>0</v>
      </c>
      <c r="L50" s="159">
        <v>0</v>
      </c>
      <c r="M50" s="159">
        <v>0</v>
      </c>
      <c r="N50" s="159">
        <v>0</v>
      </c>
      <c r="O50" s="159">
        <v>0</v>
      </c>
      <c r="P50" s="159">
        <v>0</v>
      </c>
      <c r="Q50" s="159">
        <v>0</v>
      </c>
    </row>
    <row r="51" spans="1:17" x14ac:dyDescent="0.25">
      <c r="A51" s="76" t="s">
        <v>80</v>
      </c>
      <c r="B51" s="159">
        <v>0</v>
      </c>
      <c r="C51" s="159">
        <v>0</v>
      </c>
      <c r="D51" s="159">
        <v>0</v>
      </c>
      <c r="E51" s="159">
        <v>0</v>
      </c>
      <c r="F51" s="159">
        <v>0</v>
      </c>
      <c r="G51" s="159">
        <v>0</v>
      </c>
      <c r="H51" s="159">
        <v>0</v>
      </c>
      <c r="I51" s="159">
        <v>0</v>
      </c>
      <c r="J51" s="159">
        <v>0</v>
      </c>
      <c r="K51" s="159">
        <v>0</v>
      </c>
      <c r="L51" s="159">
        <v>0</v>
      </c>
      <c r="M51" s="159">
        <v>0</v>
      </c>
      <c r="N51" s="159">
        <v>0</v>
      </c>
      <c r="O51" s="159">
        <v>0</v>
      </c>
      <c r="P51" s="159">
        <v>0</v>
      </c>
      <c r="Q51" s="159">
        <v>0</v>
      </c>
    </row>
    <row r="52" spans="1:17" x14ac:dyDescent="0.25">
      <c r="A52" s="129" t="s">
        <v>79</v>
      </c>
      <c r="B52" s="158">
        <v>5.2886428947263836E-2</v>
      </c>
      <c r="C52" s="158">
        <v>4.9578814989204592E-2</v>
      </c>
      <c r="D52" s="158">
        <v>5.5918777482405917E-2</v>
      </c>
      <c r="E52" s="158">
        <v>5.8605355009534323E-2</v>
      </c>
      <c r="F52" s="158">
        <v>7.4343510081900155E-2</v>
      </c>
      <c r="G52" s="158">
        <v>7.2272688278277944E-2</v>
      </c>
      <c r="H52" s="158">
        <v>6.8065611143433236E-2</v>
      </c>
      <c r="I52" s="158">
        <v>3.0530901903581077E-2</v>
      </c>
      <c r="J52" s="158">
        <v>3.4903404597822783E-2</v>
      </c>
      <c r="K52" s="158">
        <v>5.4932002399539416E-2</v>
      </c>
      <c r="L52" s="158">
        <v>4.4494252526737374E-2</v>
      </c>
      <c r="M52" s="158">
        <v>9.7835957558850967E-3</v>
      </c>
      <c r="N52" s="158">
        <v>1.3807970348843705E-2</v>
      </c>
      <c r="O52" s="158">
        <v>6.7083142436277665E-2</v>
      </c>
      <c r="P52" s="158">
        <v>0.12127159866520773</v>
      </c>
      <c r="Q52" s="158">
        <v>0.12770134564658703</v>
      </c>
    </row>
    <row r="53" spans="1:17" x14ac:dyDescent="0.25">
      <c r="A53" s="92" t="s">
        <v>125</v>
      </c>
      <c r="B53" s="91">
        <v>5.2886428947263836E-2</v>
      </c>
      <c r="C53" s="91">
        <v>4.9578814989204592E-2</v>
      </c>
      <c r="D53" s="91">
        <v>5.5918777482405917E-2</v>
      </c>
      <c r="E53" s="91">
        <v>5.8605355009534323E-2</v>
      </c>
      <c r="F53" s="91">
        <v>7.4343510081900155E-2</v>
      </c>
      <c r="G53" s="91">
        <v>7.2272688278277944E-2</v>
      </c>
      <c r="H53" s="91">
        <v>6.8065611143433236E-2</v>
      </c>
      <c r="I53" s="91">
        <v>3.0530901903581077E-2</v>
      </c>
      <c r="J53" s="91">
        <v>3.4903404597822783E-2</v>
      </c>
      <c r="K53" s="91">
        <v>5.4932002399539416E-2</v>
      </c>
      <c r="L53" s="91">
        <v>4.4494252526737374E-2</v>
      </c>
      <c r="M53" s="91">
        <v>9.7835957558850967E-3</v>
      </c>
      <c r="N53" s="91">
        <v>1.3807970348843705E-2</v>
      </c>
      <c r="O53" s="91">
        <v>6.7083142436277665E-2</v>
      </c>
      <c r="P53" s="91">
        <v>0.12127159866520773</v>
      </c>
      <c r="Q53" s="91">
        <v>0.12770134564658703</v>
      </c>
    </row>
    <row r="54" spans="1:17" x14ac:dyDescent="0.25">
      <c r="A54" s="92" t="s">
        <v>26</v>
      </c>
      <c r="B54" s="91">
        <v>0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</row>
    <row r="55" spans="1:17" x14ac:dyDescent="0.25">
      <c r="A55" s="92" t="s">
        <v>126</v>
      </c>
      <c r="B55" s="91">
        <v>0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</row>
    <row r="56" spans="1:17" x14ac:dyDescent="0.25">
      <c r="A56" s="92" t="s">
        <v>21</v>
      </c>
      <c r="B56" s="157">
        <v>0</v>
      </c>
      <c r="C56" s="157">
        <v>0</v>
      </c>
      <c r="D56" s="157">
        <v>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</row>
    <row r="57" spans="1:17" x14ac:dyDescent="0.25">
      <c r="A57" s="156" t="s">
        <v>210</v>
      </c>
      <c r="B57" s="204">
        <v>0</v>
      </c>
      <c r="C57" s="204">
        <v>0</v>
      </c>
      <c r="D57" s="204">
        <v>0</v>
      </c>
      <c r="E57" s="204">
        <v>0</v>
      </c>
      <c r="F57" s="204">
        <v>0</v>
      </c>
      <c r="G57" s="204">
        <v>0</v>
      </c>
      <c r="H57" s="204">
        <v>0</v>
      </c>
      <c r="I57" s="204">
        <v>0</v>
      </c>
      <c r="J57" s="204">
        <v>0</v>
      </c>
      <c r="K57" s="204">
        <v>0</v>
      </c>
      <c r="L57" s="204">
        <v>0</v>
      </c>
      <c r="M57" s="204">
        <v>0</v>
      </c>
      <c r="N57" s="204">
        <v>0</v>
      </c>
      <c r="O57" s="204">
        <v>0</v>
      </c>
      <c r="P57" s="204">
        <v>0</v>
      </c>
      <c r="Q57" s="204">
        <v>0</v>
      </c>
    </row>
    <row r="58" spans="1:17" x14ac:dyDescent="0.25">
      <c r="A58" s="156" t="s">
        <v>209</v>
      </c>
      <c r="B58" s="204">
        <v>14.847414771845097</v>
      </c>
      <c r="C58" s="204">
        <v>11.400658080897854</v>
      </c>
      <c r="D58" s="204">
        <v>12.974786976063765</v>
      </c>
      <c r="E58" s="204">
        <v>11.442408556189049</v>
      </c>
      <c r="F58" s="204">
        <v>16.291456187938319</v>
      </c>
      <c r="G58" s="204">
        <v>10.525382232896684</v>
      </c>
      <c r="H58" s="204">
        <v>8.0546425461005846</v>
      </c>
      <c r="I58" s="204">
        <v>1.146990816000157</v>
      </c>
      <c r="J58" s="204">
        <v>1.7652536333817035</v>
      </c>
      <c r="K58" s="204">
        <v>6.0996835968327439</v>
      </c>
      <c r="L58" s="204">
        <v>2.7842802887553044</v>
      </c>
      <c r="M58" s="204">
        <v>1.0914125687427998</v>
      </c>
      <c r="N58" s="204">
        <v>0.64564809506553478</v>
      </c>
      <c r="O58" s="204">
        <v>10.638289792862988</v>
      </c>
      <c r="P58" s="204">
        <v>15.49137737299441</v>
      </c>
      <c r="Q58" s="204">
        <v>27.344582637220125</v>
      </c>
    </row>
    <row r="59" spans="1:17" x14ac:dyDescent="0.25">
      <c r="A59" s="152" t="s">
        <v>225</v>
      </c>
      <c r="B59" s="151">
        <v>13.403419480745818</v>
      </c>
      <c r="C59" s="151">
        <v>10.046972895345206</v>
      </c>
      <c r="D59" s="151">
        <v>11.447997344471521</v>
      </c>
      <c r="E59" s="151">
        <v>9.8422654126360118</v>
      </c>
      <c r="F59" s="151">
        <v>14.261603149664509</v>
      </c>
      <c r="G59" s="151">
        <v>8.5520702958592203</v>
      </c>
      <c r="H59" s="151">
        <v>6.1961993890683837</v>
      </c>
      <c r="I59" s="151">
        <v>0.31338417135893393</v>
      </c>
      <c r="J59" s="151">
        <v>0.81226147857302555</v>
      </c>
      <c r="K59" s="151">
        <v>4.5998365779560224</v>
      </c>
      <c r="L59" s="151">
        <v>1.5694224810243667</v>
      </c>
      <c r="M59" s="151">
        <v>0.82428418660899583</v>
      </c>
      <c r="N59" s="151">
        <v>0.2686393886684596</v>
      </c>
      <c r="O59" s="151">
        <v>8.8066716685475868</v>
      </c>
      <c r="P59" s="151">
        <v>12.180213792801473</v>
      </c>
      <c r="Q59" s="151">
        <v>23.857863162086169</v>
      </c>
    </row>
    <row r="60" spans="1:17" x14ac:dyDescent="0.25">
      <c r="A60" s="154" t="s">
        <v>33</v>
      </c>
      <c r="B60" s="83">
        <v>0</v>
      </c>
      <c r="C60" s="83">
        <v>0</v>
      </c>
      <c r="D60" s="83">
        <v>0</v>
      </c>
      <c r="E60" s="83">
        <v>0</v>
      </c>
      <c r="F60" s="83">
        <v>0</v>
      </c>
      <c r="G60" s="83">
        <v>0</v>
      </c>
      <c r="H60" s="83">
        <v>0</v>
      </c>
      <c r="I60" s="83">
        <v>0</v>
      </c>
      <c r="J60" s="83">
        <v>0</v>
      </c>
      <c r="K60" s="83">
        <v>0</v>
      </c>
      <c r="L60" s="83">
        <v>0</v>
      </c>
      <c r="M60" s="83">
        <v>0</v>
      </c>
      <c r="N60" s="83">
        <v>0</v>
      </c>
      <c r="O60" s="83">
        <v>0</v>
      </c>
      <c r="P60" s="83">
        <v>0</v>
      </c>
      <c r="Q60" s="83">
        <v>11.744617693285502</v>
      </c>
    </row>
    <row r="61" spans="1:17" x14ac:dyDescent="0.25">
      <c r="A61" s="154" t="s">
        <v>30</v>
      </c>
      <c r="B61" s="208">
        <v>0</v>
      </c>
      <c r="C61" s="208">
        <v>0</v>
      </c>
      <c r="D61" s="208">
        <v>0</v>
      </c>
      <c r="E61" s="208">
        <v>0</v>
      </c>
      <c r="F61" s="208">
        <v>0</v>
      </c>
      <c r="G61" s="208">
        <v>0</v>
      </c>
      <c r="H61" s="208">
        <v>0</v>
      </c>
      <c r="I61" s="208">
        <v>0</v>
      </c>
      <c r="J61" s="208">
        <v>0</v>
      </c>
      <c r="K61" s="208">
        <v>0</v>
      </c>
      <c r="L61" s="208">
        <v>0</v>
      </c>
      <c r="M61" s="208">
        <v>0</v>
      </c>
      <c r="N61" s="208">
        <v>0</v>
      </c>
      <c r="O61" s="208">
        <v>0</v>
      </c>
      <c r="P61" s="208">
        <v>0</v>
      </c>
      <c r="Q61" s="208">
        <v>0</v>
      </c>
    </row>
    <row r="62" spans="1:17" x14ac:dyDescent="0.25">
      <c r="A62" s="154" t="s">
        <v>125</v>
      </c>
      <c r="B62" s="208">
        <v>5.8573754812838636</v>
      </c>
      <c r="C62" s="208">
        <v>7.6272203608250777</v>
      </c>
      <c r="D62" s="208">
        <v>6.4225917320902948</v>
      </c>
      <c r="E62" s="208">
        <v>7.5011763960609379</v>
      </c>
      <c r="F62" s="208">
        <v>4.1061987003306353</v>
      </c>
      <c r="G62" s="208">
        <v>5.9601750361661603</v>
      </c>
      <c r="H62" s="208">
        <v>6.1961993890683837</v>
      </c>
      <c r="I62" s="208">
        <v>0.31338417135893393</v>
      </c>
      <c r="J62" s="208">
        <v>0.81226147857302555</v>
      </c>
      <c r="K62" s="208">
        <v>4.5998365779560224</v>
      </c>
      <c r="L62" s="208">
        <v>1.5694224810243667</v>
      </c>
      <c r="M62" s="208">
        <v>0.82428418660899583</v>
      </c>
      <c r="N62" s="208">
        <v>0.2686393886684596</v>
      </c>
      <c r="O62" s="208">
        <v>0</v>
      </c>
      <c r="P62" s="208">
        <v>0</v>
      </c>
      <c r="Q62" s="208">
        <v>0</v>
      </c>
    </row>
    <row r="63" spans="1:17" x14ac:dyDescent="0.25">
      <c r="A63" s="154" t="s">
        <v>29</v>
      </c>
      <c r="B63" s="208">
        <v>7.5460439994619533</v>
      </c>
      <c r="C63" s="208">
        <v>2.4197525345201285</v>
      </c>
      <c r="D63" s="208">
        <v>5.025405612381225</v>
      </c>
      <c r="E63" s="208">
        <v>2.341089016575074</v>
      </c>
      <c r="F63" s="208">
        <v>10.155404449333874</v>
      </c>
      <c r="G63" s="208">
        <v>2.5918952596930609</v>
      </c>
      <c r="H63" s="208">
        <v>0</v>
      </c>
      <c r="I63" s="208">
        <v>0</v>
      </c>
      <c r="J63" s="208">
        <v>0</v>
      </c>
      <c r="K63" s="208">
        <v>0</v>
      </c>
      <c r="L63" s="208">
        <v>0</v>
      </c>
      <c r="M63" s="208">
        <v>0</v>
      </c>
      <c r="N63" s="208">
        <v>0</v>
      </c>
      <c r="O63" s="208">
        <v>8.8066716685475868</v>
      </c>
      <c r="P63" s="208">
        <v>12.180213792801473</v>
      </c>
      <c r="Q63" s="208">
        <v>12.113245468800665</v>
      </c>
    </row>
    <row r="64" spans="1:17" x14ac:dyDescent="0.25">
      <c r="A64" s="154" t="s">
        <v>26</v>
      </c>
      <c r="B64" s="208">
        <v>0</v>
      </c>
      <c r="C64" s="208">
        <v>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8">
        <v>0</v>
      </c>
      <c r="L64" s="208">
        <v>0</v>
      </c>
      <c r="M64" s="208">
        <v>0</v>
      </c>
      <c r="N64" s="208">
        <v>0</v>
      </c>
      <c r="O64" s="208">
        <v>0</v>
      </c>
      <c r="P64" s="208">
        <v>0</v>
      </c>
      <c r="Q64" s="208">
        <v>0</v>
      </c>
    </row>
    <row r="65" spans="1:17" x14ac:dyDescent="0.25">
      <c r="A65" s="152" t="s">
        <v>224</v>
      </c>
      <c r="B65" s="151">
        <v>1.4439952910992784</v>
      </c>
      <c r="C65" s="151">
        <v>1.3536851855526475</v>
      </c>
      <c r="D65" s="151">
        <v>1.5267896315922451</v>
      </c>
      <c r="E65" s="151">
        <v>1.6001431435530364</v>
      </c>
      <c r="F65" s="151">
        <v>2.0298530382738096</v>
      </c>
      <c r="G65" s="151">
        <v>1.9733119370374628</v>
      </c>
      <c r="H65" s="151">
        <v>1.8584431570322</v>
      </c>
      <c r="I65" s="151">
        <v>0.83360664464122314</v>
      </c>
      <c r="J65" s="151">
        <v>0.95299215480867783</v>
      </c>
      <c r="K65" s="151">
        <v>1.499847018876721</v>
      </c>
      <c r="L65" s="151">
        <v>1.2148578077309378</v>
      </c>
      <c r="M65" s="151">
        <v>0.26712838213380402</v>
      </c>
      <c r="N65" s="151">
        <v>0.37700870639707518</v>
      </c>
      <c r="O65" s="151">
        <v>1.8316181243154008</v>
      </c>
      <c r="P65" s="151">
        <v>3.3111635801929373</v>
      </c>
      <c r="Q65" s="151">
        <v>3.4867194751339552</v>
      </c>
    </row>
    <row r="66" spans="1:17" x14ac:dyDescent="0.25">
      <c r="A66" s="263" t="s">
        <v>33</v>
      </c>
      <c r="B66" s="87">
        <v>0</v>
      </c>
      <c r="C66" s="87">
        <v>0</v>
      </c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</row>
    <row r="67" spans="1:17" x14ac:dyDescent="0.25">
      <c r="A67" s="263" t="s">
        <v>31</v>
      </c>
      <c r="B67" s="87">
        <v>0</v>
      </c>
      <c r="C67" s="87">
        <v>0</v>
      </c>
      <c r="D67" s="87">
        <v>0</v>
      </c>
      <c r="E67" s="87">
        <v>0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</row>
    <row r="68" spans="1:17" x14ac:dyDescent="0.25">
      <c r="A68" s="263" t="s">
        <v>30</v>
      </c>
      <c r="B68" s="87">
        <v>0</v>
      </c>
      <c r="C68" s="87">
        <v>0</v>
      </c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</row>
    <row r="69" spans="1:17" x14ac:dyDescent="0.25">
      <c r="A69" s="263" t="s">
        <v>125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263" t="s">
        <v>29</v>
      </c>
      <c r="B70" s="87">
        <v>1.4439952910992784</v>
      </c>
      <c r="C70" s="87">
        <v>1.3536851855526475</v>
      </c>
      <c r="D70" s="87">
        <v>1.5267896315922451</v>
      </c>
      <c r="E70" s="87">
        <v>1.6001431435530364</v>
      </c>
      <c r="F70" s="87">
        <v>2.0298530382738096</v>
      </c>
      <c r="G70" s="87">
        <v>1.9733119370374628</v>
      </c>
      <c r="H70" s="87">
        <v>1.8584431570322</v>
      </c>
      <c r="I70" s="87">
        <v>0.83360664464122314</v>
      </c>
      <c r="J70" s="87">
        <v>0.95299215480867783</v>
      </c>
      <c r="K70" s="87">
        <v>1.499847018876721</v>
      </c>
      <c r="L70" s="87">
        <v>1.2148578077309378</v>
      </c>
      <c r="M70" s="87">
        <v>0.26712838213380402</v>
      </c>
      <c r="N70" s="87">
        <v>0.37700870639707518</v>
      </c>
      <c r="O70" s="87">
        <v>1.8316181243154008</v>
      </c>
      <c r="P70" s="87">
        <v>3.3111635801929373</v>
      </c>
      <c r="Q70" s="87">
        <v>3.4867194751339552</v>
      </c>
    </row>
    <row r="71" spans="1:17" x14ac:dyDescent="0.25">
      <c r="A71" s="263" t="s">
        <v>28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263" t="s">
        <v>26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263" t="s">
        <v>25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263" t="s">
        <v>86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263" t="s">
        <v>22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2" t="s">
        <v>223</v>
      </c>
      <c r="B76" s="261">
        <v>0</v>
      </c>
      <c r="C76" s="261">
        <v>0</v>
      </c>
      <c r="D76" s="261">
        <v>0</v>
      </c>
      <c r="E76" s="261">
        <v>0</v>
      </c>
      <c r="F76" s="261">
        <v>0</v>
      </c>
      <c r="G76" s="261">
        <v>0</v>
      </c>
      <c r="H76" s="261">
        <v>0</v>
      </c>
      <c r="I76" s="261">
        <v>0</v>
      </c>
      <c r="J76" s="261">
        <v>0</v>
      </c>
      <c r="K76" s="261">
        <v>0</v>
      </c>
      <c r="L76" s="261">
        <v>0</v>
      </c>
      <c r="M76" s="261">
        <v>0</v>
      </c>
      <c r="N76" s="261">
        <v>0</v>
      </c>
      <c r="O76" s="261">
        <v>0</v>
      </c>
      <c r="P76" s="261">
        <v>0</v>
      </c>
      <c r="Q76" s="261">
        <v>0</v>
      </c>
    </row>
    <row r="77" spans="1:17" x14ac:dyDescent="0.25">
      <c r="A77" s="156" t="s">
        <v>208</v>
      </c>
      <c r="B77" s="204">
        <v>105.41165625024732</v>
      </c>
      <c r="C77" s="204">
        <v>98.819018545343212</v>
      </c>
      <c r="D77" s="204">
        <v>111.45564310623401</v>
      </c>
      <c r="E77" s="204">
        <v>116.81044947937161</v>
      </c>
      <c r="F77" s="204">
        <v>148.17927179398816</v>
      </c>
      <c r="G77" s="204">
        <v>152.70305623380909</v>
      </c>
      <c r="H77" s="204">
        <v>142.60111464910284</v>
      </c>
      <c r="I77" s="204">
        <v>60.404626394709766</v>
      </c>
      <c r="J77" s="204">
        <v>69.171838195574125</v>
      </c>
      <c r="K77" s="204">
        <v>114.16682144040941</v>
      </c>
      <c r="L77" s="204">
        <v>90.790429607114874</v>
      </c>
      <c r="M77" s="204">
        <v>19.122814750554507</v>
      </c>
      <c r="N77" s="204">
        <v>27.121177556176001</v>
      </c>
      <c r="O77" s="204">
        <v>148.95397577417688</v>
      </c>
      <c r="P77" s="204">
        <v>306.04787205509467</v>
      </c>
      <c r="Q77" s="204">
        <v>282.92143465406338</v>
      </c>
    </row>
    <row r="78" spans="1:17" x14ac:dyDescent="0.25">
      <c r="A78" s="152" t="s">
        <v>222</v>
      </c>
      <c r="B78" s="261">
        <v>105.41165625024732</v>
      </c>
      <c r="C78" s="261">
        <v>98.819018545343212</v>
      </c>
      <c r="D78" s="261">
        <v>111.45564310623401</v>
      </c>
      <c r="E78" s="261">
        <v>116.81044947937161</v>
      </c>
      <c r="F78" s="261">
        <v>148.17927179398816</v>
      </c>
      <c r="G78" s="261">
        <v>152.70305623380909</v>
      </c>
      <c r="H78" s="261">
        <v>142.60111464910284</v>
      </c>
      <c r="I78" s="261">
        <v>60.404626394709766</v>
      </c>
      <c r="J78" s="261">
        <v>69.171838195574125</v>
      </c>
      <c r="K78" s="261">
        <v>114.16682144040941</v>
      </c>
      <c r="L78" s="261">
        <v>90.790429607114874</v>
      </c>
      <c r="M78" s="261">
        <v>19.122814750554507</v>
      </c>
      <c r="N78" s="261">
        <v>27.121177556176001</v>
      </c>
      <c r="O78" s="261">
        <v>148.95397577417688</v>
      </c>
      <c r="P78" s="261">
        <v>306.04787205509467</v>
      </c>
      <c r="Q78" s="261">
        <v>282.92143465406338</v>
      </c>
    </row>
    <row r="79" spans="1:17" x14ac:dyDescent="0.25">
      <c r="A79" s="154" t="s">
        <v>33</v>
      </c>
      <c r="B79" s="83">
        <v>0</v>
      </c>
      <c r="C79" s="83">
        <v>0</v>
      </c>
      <c r="D79" s="83">
        <v>0</v>
      </c>
      <c r="E79" s="83">
        <v>0</v>
      </c>
      <c r="F79" s="83">
        <v>0</v>
      </c>
      <c r="G79" s="83">
        <v>47.58206656540861</v>
      </c>
      <c r="H79" s="83">
        <v>38.630855974417685</v>
      </c>
      <c r="I79" s="83">
        <v>0</v>
      </c>
      <c r="J79" s="83">
        <v>0</v>
      </c>
      <c r="K79" s="83">
        <v>26.417419113826718</v>
      </c>
      <c r="L79" s="83">
        <v>13.17262220385464</v>
      </c>
      <c r="M79" s="83">
        <v>0</v>
      </c>
      <c r="N79" s="83">
        <v>0</v>
      </c>
      <c r="O79" s="83">
        <v>0</v>
      </c>
      <c r="P79" s="83">
        <v>6.3302582563470358</v>
      </c>
      <c r="Q79" s="83">
        <v>0.15538003051450813</v>
      </c>
    </row>
    <row r="80" spans="1:17" x14ac:dyDescent="0.25">
      <c r="A80" s="154" t="s">
        <v>30</v>
      </c>
      <c r="B80" s="208">
        <v>0</v>
      </c>
      <c r="C80" s="208">
        <v>0</v>
      </c>
      <c r="D80" s="208">
        <v>0</v>
      </c>
      <c r="E80" s="208">
        <v>0</v>
      </c>
      <c r="F80" s="208">
        <v>0</v>
      </c>
      <c r="G80" s="208">
        <v>0</v>
      </c>
      <c r="H80" s="208">
        <v>0</v>
      </c>
      <c r="I80" s="208">
        <v>0</v>
      </c>
      <c r="J80" s="208">
        <v>0</v>
      </c>
      <c r="K80" s="208">
        <v>0</v>
      </c>
      <c r="L80" s="208">
        <v>0</v>
      </c>
      <c r="M80" s="208">
        <v>0</v>
      </c>
      <c r="N80" s="208">
        <v>0</v>
      </c>
      <c r="O80" s="208">
        <v>0</v>
      </c>
      <c r="P80" s="208">
        <v>0</v>
      </c>
      <c r="Q80" s="208">
        <v>0</v>
      </c>
    </row>
    <row r="81" spans="1:17" x14ac:dyDescent="0.25">
      <c r="A81" s="154" t="s">
        <v>125</v>
      </c>
      <c r="B81" s="208">
        <v>0</v>
      </c>
      <c r="C81" s="208">
        <v>0</v>
      </c>
      <c r="D81" s="208">
        <v>0</v>
      </c>
      <c r="E81" s="208">
        <v>5.511002854063918E-15</v>
      </c>
      <c r="F81" s="208">
        <v>2.2044011416255675E-14</v>
      </c>
      <c r="G81" s="208">
        <v>0</v>
      </c>
      <c r="H81" s="208">
        <v>1.9990789973018506</v>
      </c>
      <c r="I81" s="208">
        <v>10.074426366598459</v>
      </c>
      <c r="J81" s="208">
        <v>8.9052280953133653</v>
      </c>
      <c r="K81" s="208">
        <v>2.8108161955852684</v>
      </c>
      <c r="L81" s="208">
        <v>6.4941369366529162</v>
      </c>
      <c r="M81" s="208">
        <v>8.4778740788773543</v>
      </c>
      <c r="N81" s="208">
        <v>8.9921026063803087</v>
      </c>
      <c r="O81" s="208">
        <v>0</v>
      </c>
      <c r="P81" s="208">
        <v>0</v>
      </c>
      <c r="Q81" s="208">
        <v>0</v>
      </c>
    </row>
    <row r="82" spans="1:17" x14ac:dyDescent="0.25">
      <c r="A82" s="154" t="s">
        <v>29</v>
      </c>
      <c r="B82" s="208">
        <v>105.41165625024732</v>
      </c>
      <c r="C82" s="208">
        <v>98.819018545343212</v>
      </c>
      <c r="D82" s="208">
        <v>111.45564310623401</v>
      </c>
      <c r="E82" s="208">
        <v>116.81044947937161</v>
      </c>
      <c r="F82" s="208">
        <v>148.17927179398814</v>
      </c>
      <c r="G82" s="208">
        <v>105.1209896684005</v>
      </c>
      <c r="H82" s="208">
        <v>101.9711796773833</v>
      </c>
      <c r="I82" s="208">
        <v>50.330200028111307</v>
      </c>
      <c r="J82" s="208">
        <v>60.266610100260763</v>
      </c>
      <c r="K82" s="208">
        <v>84.938586130997422</v>
      </c>
      <c r="L82" s="208">
        <v>71.123670466607308</v>
      </c>
      <c r="M82" s="208">
        <v>10.644940671677153</v>
      </c>
      <c r="N82" s="208">
        <v>18.129074949795694</v>
      </c>
      <c r="O82" s="208">
        <v>7.1643478195837673</v>
      </c>
      <c r="P82" s="208">
        <v>0.11219329320550533</v>
      </c>
      <c r="Q82" s="208">
        <v>0</v>
      </c>
    </row>
    <row r="83" spans="1:17" x14ac:dyDescent="0.25">
      <c r="A83" s="154" t="s">
        <v>28</v>
      </c>
      <c r="B83" s="208">
        <v>0</v>
      </c>
      <c r="C83" s="208">
        <v>0</v>
      </c>
      <c r="D83" s="208">
        <v>0</v>
      </c>
      <c r="E83" s="208">
        <v>0</v>
      </c>
      <c r="F83" s="208">
        <v>0</v>
      </c>
      <c r="G83" s="208">
        <v>0</v>
      </c>
      <c r="H83" s="208">
        <v>0</v>
      </c>
      <c r="I83" s="208">
        <v>0</v>
      </c>
      <c r="J83" s="208">
        <v>0</v>
      </c>
      <c r="K83" s="208">
        <v>0</v>
      </c>
      <c r="L83" s="208">
        <v>0</v>
      </c>
      <c r="M83" s="208">
        <v>0</v>
      </c>
      <c r="N83" s="208">
        <v>0</v>
      </c>
      <c r="O83" s="208">
        <v>137.66312795459314</v>
      </c>
      <c r="P83" s="208">
        <v>256.31514870268762</v>
      </c>
      <c r="Q83" s="208">
        <v>224.11205229444883</v>
      </c>
    </row>
    <row r="84" spans="1:17" x14ac:dyDescent="0.25">
      <c r="A84" s="154" t="s">
        <v>26</v>
      </c>
      <c r="B84" s="208">
        <v>0</v>
      </c>
      <c r="C84" s="208">
        <v>0</v>
      </c>
      <c r="D84" s="208">
        <v>0</v>
      </c>
      <c r="E84" s="208">
        <v>0</v>
      </c>
      <c r="F84" s="208">
        <v>0</v>
      </c>
      <c r="G84" s="208">
        <v>0</v>
      </c>
      <c r="H84" s="208">
        <v>0</v>
      </c>
      <c r="I84" s="208">
        <v>0</v>
      </c>
      <c r="J84" s="208">
        <v>0</v>
      </c>
      <c r="K84" s="208">
        <v>0</v>
      </c>
      <c r="L84" s="208">
        <v>0</v>
      </c>
      <c r="M84" s="208">
        <v>0</v>
      </c>
      <c r="N84" s="208">
        <v>0</v>
      </c>
      <c r="O84" s="208">
        <v>0</v>
      </c>
      <c r="P84" s="208">
        <v>0</v>
      </c>
      <c r="Q84" s="208">
        <v>0</v>
      </c>
    </row>
    <row r="85" spans="1:17" x14ac:dyDescent="0.25">
      <c r="A85" s="154" t="s">
        <v>86</v>
      </c>
      <c r="B85" s="208">
        <v>0</v>
      </c>
      <c r="C85" s="208">
        <v>0</v>
      </c>
      <c r="D85" s="208">
        <v>0</v>
      </c>
      <c r="E85" s="208">
        <v>0</v>
      </c>
      <c r="F85" s="208">
        <v>0</v>
      </c>
      <c r="G85" s="208">
        <v>0</v>
      </c>
      <c r="H85" s="208">
        <v>0</v>
      </c>
      <c r="I85" s="208">
        <v>0</v>
      </c>
      <c r="J85" s="208">
        <v>0</v>
      </c>
      <c r="K85" s="208">
        <v>0</v>
      </c>
      <c r="L85" s="208">
        <v>0</v>
      </c>
      <c r="M85" s="208">
        <v>0</v>
      </c>
      <c r="N85" s="208">
        <v>0</v>
      </c>
      <c r="O85" s="208">
        <v>4.126499999999993</v>
      </c>
      <c r="P85" s="208">
        <v>43.290271802854519</v>
      </c>
      <c r="Q85" s="208">
        <v>58.654002329100038</v>
      </c>
    </row>
    <row r="86" spans="1:17" x14ac:dyDescent="0.25">
      <c r="A86" s="152" t="s">
        <v>221</v>
      </c>
      <c r="B86" s="261">
        <v>0</v>
      </c>
      <c r="C86" s="261">
        <v>0</v>
      </c>
      <c r="D86" s="261">
        <v>0</v>
      </c>
      <c r="E86" s="261">
        <v>0</v>
      </c>
      <c r="F86" s="261">
        <v>0</v>
      </c>
      <c r="G86" s="261">
        <v>0</v>
      </c>
      <c r="H86" s="261">
        <v>0</v>
      </c>
      <c r="I86" s="261">
        <v>0</v>
      </c>
      <c r="J86" s="261">
        <v>0</v>
      </c>
      <c r="K86" s="261">
        <v>0</v>
      </c>
      <c r="L86" s="261">
        <v>0</v>
      </c>
      <c r="M86" s="261">
        <v>0</v>
      </c>
      <c r="N86" s="261">
        <v>0</v>
      </c>
      <c r="O86" s="261">
        <v>0</v>
      </c>
      <c r="P86" s="261">
        <v>0</v>
      </c>
      <c r="Q86" s="261">
        <v>0</v>
      </c>
    </row>
    <row r="87" spans="1:17" x14ac:dyDescent="0.25">
      <c r="A87" s="156" t="s">
        <v>207</v>
      </c>
      <c r="B87" s="204">
        <v>6.6944093061656496</v>
      </c>
      <c r="C87" s="204">
        <v>5.0886320672697645</v>
      </c>
      <c r="D87" s="204">
        <v>5.7487398119312356</v>
      </c>
      <c r="E87" s="204">
        <v>4.9855915882793971</v>
      </c>
      <c r="F87" s="204">
        <v>7.0766434098582485</v>
      </c>
      <c r="G87" s="204">
        <v>4.3198763657010364</v>
      </c>
      <c r="H87" s="204">
        <v>3.1708363574739771</v>
      </c>
      <c r="I87" s="204">
        <v>0.16037087608169542</v>
      </c>
      <c r="J87" s="204">
        <v>0.41566580839519429</v>
      </c>
      <c r="K87" s="204">
        <v>2.3539153832837805</v>
      </c>
      <c r="L87" s="204">
        <v>0.803134558879534</v>
      </c>
      <c r="M87" s="204">
        <v>0.42181829597056292</v>
      </c>
      <c r="N87" s="204">
        <v>0.13747322949973795</v>
      </c>
      <c r="O87" s="204">
        <v>4.3730003955082761</v>
      </c>
      <c r="P87" s="204">
        <v>6.1015477987531863</v>
      </c>
      <c r="Q87" s="204">
        <v>10.983453686449211</v>
      </c>
    </row>
    <row r="88" spans="1:17" x14ac:dyDescent="0.25">
      <c r="A88" s="152" t="s">
        <v>220</v>
      </c>
      <c r="B88" s="261">
        <v>6.6944093061656496</v>
      </c>
      <c r="C88" s="261">
        <v>5.0886320672697645</v>
      </c>
      <c r="D88" s="261">
        <v>5.7487398119312356</v>
      </c>
      <c r="E88" s="261">
        <v>4.9855915882793971</v>
      </c>
      <c r="F88" s="261">
        <v>7.0766434098582485</v>
      </c>
      <c r="G88" s="261">
        <v>4.3198763657010364</v>
      </c>
      <c r="H88" s="261">
        <v>3.1708363574739771</v>
      </c>
      <c r="I88" s="261">
        <v>0.16037087608169542</v>
      </c>
      <c r="J88" s="261">
        <v>0.41566580839519429</v>
      </c>
      <c r="K88" s="261">
        <v>2.3539153832837805</v>
      </c>
      <c r="L88" s="261">
        <v>0.803134558879534</v>
      </c>
      <c r="M88" s="261">
        <v>0.42181829597056292</v>
      </c>
      <c r="N88" s="261">
        <v>0.13747322949973795</v>
      </c>
      <c r="O88" s="261">
        <v>4.3730003955082761</v>
      </c>
      <c r="P88" s="261">
        <v>6.1015477987531863</v>
      </c>
      <c r="Q88" s="261">
        <v>10.983453686449211</v>
      </c>
    </row>
    <row r="89" spans="1:17" x14ac:dyDescent="0.25">
      <c r="A89" s="154" t="s">
        <v>33</v>
      </c>
      <c r="B89" s="83">
        <v>0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83">
        <v>0</v>
      </c>
      <c r="O89" s="83">
        <v>0</v>
      </c>
      <c r="P89" s="83">
        <v>0</v>
      </c>
      <c r="Q89" s="83">
        <v>0</v>
      </c>
    </row>
    <row r="90" spans="1:17" x14ac:dyDescent="0.25">
      <c r="A90" s="154" t="s">
        <v>30</v>
      </c>
      <c r="B90" s="208">
        <v>0</v>
      </c>
      <c r="C90" s="208">
        <v>0</v>
      </c>
      <c r="D90" s="208">
        <v>0</v>
      </c>
      <c r="E90" s="208">
        <v>0</v>
      </c>
      <c r="F90" s="208">
        <v>0</v>
      </c>
      <c r="G90" s="208">
        <v>0</v>
      </c>
      <c r="H90" s="208">
        <v>0</v>
      </c>
      <c r="I90" s="208">
        <v>0</v>
      </c>
      <c r="J90" s="208">
        <v>0</v>
      </c>
      <c r="K90" s="208">
        <v>0</v>
      </c>
      <c r="L90" s="208">
        <v>0</v>
      </c>
      <c r="M90" s="208">
        <v>0</v>
      </c>
      <c r="N90" s="208">
        <v>0</v>
      </c>
      <c r="O90" s="208">
        <v>0</v>
      </c>
      <c r="P90" s="208">
        <v>0</v>
      </c>
      <c r="Q90" s="208">
        <v>0</v>
      </c>
    </row>
    <row r="91" spans="1:17" x14ac:dyDescent="0.25">
      <c r="A91" s="154" t="s">
        <v>125</v>
      </c>
      <c r="B91" s="208">
        <v>6.6944093061656496</v>
      </c>
      <c r="C91" s="208">
        <v>5.0886320672697645</v>
      </c>
      <c r="D91" s="208">
        <v>5.7487398119312356</v>
      </c>
      <c r="E91" s="208">
        <v>4.9855915882793971</v>
      </c>
      <c r="F91" s="208">
        <v>7.0766434098582485</v>
      </c>
      <c r="G91" s="208">
        <v>4.3198763657010364</v>
      </c>
      <c r="H91" s="208">
        <v>3.1708363574739771</v>
      </c>
      <c r="I91" s="208">
        <v>0.16037087608169542</v>
      </c>
      <c r="J91" s="208">
        <v>0.41566580839519429</v>
      </c>
      <c r="K91" s="208">
        <v>2.3539153832837805</v>
      </c>
      <c r="L91" s="208">
        <v>0.803134558879534</v>
      </c>
      <c r="M91" s="208">
        <v>0.42181829597056292</v>
      </c>
      <c r="N91" s="208">
        <v>0.13747322949973795</v>
      </c>
      <c r="O91" s="208">
        <v>3.0025368503077554</v>
      </c>
      <c r="P91" s="208">
        <v>2.9537068778858102</v>
      </c>
      <c r="Q91" s="208">
        <v>2.9815980501461308</v>
      </c>
    </row>
    <row r="92" spans="1:17" x14ac:dyDescent="0.25">
      <c r="A92" s="154" t="s">
        <v>29</v>
      </c>
      <c r="B92" s="208">
        <v>0</v>
      </c>
      <c r="C92" s="208">
        <v>0</v>
      </c>
      <c r="D92" s="208">
        <v>0</v>
      </c>
      <c r="E92" s="208">
        <v>0</v>
      </c>
      <c r="F92" s="208">
        <v>0</v>
      </c>
      <c r="G92" s="208">
        <v>0</v>
      </c>
      <c r="H92" s="208">
        <v>0</v>
      </c>
      <c r="I92" s="208">
        <v>0</v>
      </c>
      <c r="J92" s="208">
        <v>0</v>
      </c>
      <c r="K92" s="208">
        <v>0</v>
      </c>
      <c r="L92" s="208">
        <v>0</v>
      </c>
      <c r="M92" s="208">
        <v>0</v>
      </c>
      <c r="N92" s="208">
        <v>0</v>
      </c>
      <c r="O92" s="208">
        <v>1.3704635452005212</v>
      </c>
      <c r="P92" s="208">
        <v>3.1478409208673757</v>
      </c>
      <c r="Q92" s="208">
        <v>8.0018556363030804</v>
      </c>
    </row>
    <row r="93" spans="1:17" x14ac:dyDescent="0.25">
      <c r="A93" s="154" t="s">
        <v>26</v>
      </c>
      <c r="B93" s="208">
        <v>0</v>
      </c>
      <c r="C93" s="208">
        <v>0</v>
      </c>
      <c r="D93" s="208">
        <v>0</v>
      </c>
      <c r="E93" s="208">
        <v>0</v>
      </c>
      <c r="F93" s="208">
        <v>0</v>
      </c>
      <c r="G93" s="208">
        <v>0</v>
      </c>
      <c r="H93" s="208">
        <v>0</v>
      </c>
      <c r="I93" s="208">
        <v>0</v>
      </c>
      <c r="J93" s="208">
        <v>0</v>
      </c>
      <c r="K93" s="208">
        <v>0</v>
      </c>
      <c r="L93" s="208">
        <v>0</v>
      </c>
      <c r="M93" s="208">
        <v>0</v>
      </c>
      <c r="N93" s="208">
        <v>0</v>
      </c>
      <c r="O93" s="208">
        <v>0</v>
      </c>
      <c r="P93" s="208">
        <v>0</v>
      </c>
      <c r="Q93" s="208">
        <v>0</v>
      </c>
    </row>
    <row r="94" spans="1:17" x14ac:dyDescent="0.25">
      <c r="A94" s="152" t="s">
        <v>219</v>
      </c>
      <c r="B94" s="261">
        <v>0</v>
      </c>
      <c r="C94" s="261">
        <v>0</v>
      </c>
      <c r="D94" s="261">
        <v>0</v>
      </c>
      <c r="E94" s="261">
        <v>0</v>
      </c>
      <c r="F94" s="261">
        <v>0</v>
      </c>
      <c r="G94" s="261">
        <v>0</v>
      </c>
      <c r="H94" s="261">
        <v>0</v>
      </c>
      <c r="I94" s="261">
        <v>0</v>
      </c>
      <c r="J94" s="261">
        <v>0</v>
      </c>
      <c r="K94" s="261">
        <v>0</v>
      </c>
      <c r="L94" s="261">
        <v>0</v>
      </c>
      <c r="M94" s="261">
        <v>0</v>
      </c>
      <c r="N94" s="261">
        <v>0</v>
      </c>
      <c r="O94" s="261">
        <v>0</v>
      </c>
      <c r="P94" s="261">
        <v>0</v>
      </c>
      <c r="Q94" s="261">
        <v>0</v>
      </c>
    </row>
    <row r="95" spans="1:17" x14ac:dyDescent="0.25">
      <c r="A95" s="177" t="s">
        <v>98</v>
      </c>
      <c r="B95" s="176">
        <v>34.627899999999954</v>
      </c>
      <c r="C95" s="176">
        <v>34.817400000000021</v>
      </c>
      <c r="D95" s="176">
        <v>42.877299999999991</v>
      </c>
      <c r="E95" s="176">
        <v>60.757399999999961</v>
      </c>
      <c r="F95" s="176">
        <v>67.067099999999982</v>
      </c>
      <c r="G95" s="176">
        <v>60.231499999999983</v>
      </c>
      <c r="H95" s="176">
        <v>72.177000000000021</v>
      </c>
      <c r="I95" s="176">
        <v>71.662599999999998</v>
      </c>
      <c r="J95" s="176">
        <v>67.138699999999972</v>
      </c>
      <c r="K95" s="176">
        <v>42.275800000000004</v>
      </c>
      <c r="L95" s="176">
        <v>22.476999999999975</v>
      </c>
      <c r="M95" s="176">
        <v>18.63289999999995</v>
      </c>
      <c r="N95" s="176">
        <v>19.717800000000011</v>
      </c>
      <c r="O95" s="176">
        <v>10.164899999999989</v>
      </c>
      <c r="P95" s="176">
        <v>9.5810999999999922</v>
      </c>
      <c r="Q95" s="176">
        <v>7.161899999999946</v>
      </c>
    </row>
    <row r="96" spans="1:17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 ht="12.75" x14ac:dyDescent="0.25">
      <c r="A97" s="97" t="s">
        <v>36</v>
      </c>
      <c r="B97" s="96">
        <v>0</v>
      </c>
      <c r="C97" s="96">
        <v>0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</row>
    <row r="98" spans="1:17" x14ac:dyDescent="0.25">
      <c r="A98" s="132" t="s">
        <v>83</v>
      </c>
      <c r="B98" s="160">
        <v>0</v>
      </c>
      <c r="C98" s="160">
        <v>0</v>
      </c>
      <c r="D98" s="160">
        <v>0</v>
      </c>
      <c r="E98" s="160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</row>
    <row r="99" spans="1:17" x14ac:dyDescent="0.25">
      <c r="A99" s="76" t="s">
        <v>82</v>
      </c>
      <c r="B99" s="159">
        <v>0</v>
      </c>
      <c r="C99" s="159">
        <v>0</v>
      </c>
      <c r="D99" s="159">
        <v>0</v>
      </c>
      <c r="E99" s="159">
        <v>0</v>
      </c>
      <c r="F99" s="159">
        <v>0</v>
      </c>
      <c r="G99" s="159">
        <v>0</v>
      </c>
      <c r="H99" s="159">
        <v>0</v>
      </c>
      <c r="I99" s="159">
        <v>0</v>
      </c>
      <c r="J99" s="159">
        <v>0</v>
      </c>
      <c r="K99" s="159">
        <v>0</v>
      </c>
      <c r="L99" s="159">
        <v>0</v>
      </c>
      <c r="M99" s="159">
        <v>0</v>
      </c>
      <c r="N99" s="159">
        <v>0</v>
      </c>
      <c r="O99" s="159">
        <v>0</v>
      </c>
      <c r="P99" s="159">
        <v>0</v>
      </c>
      <c r="Q99" s="159">
        <v>0</v>
      </c>
    </row>
    <row r="100" spans="1:17" x14ac:dyDescent="0.25">
      <c r="A100" s="76" t="s">
        <v>81</v>
      </c>
      <c r="B100" s="159">
        <v>0</v>
      </c>
      <c r="C100" s="159">
        <v>0</v>
      </c>
      <c r="D100" s="159">
        <v>0</v>
      </c>
      <c r="E100" s="159">
        <v>0</v>
      </c>
      <c r="F100" s="159">
        <v>0</v>
      </c>
      <c r="G100" s="159">
        <v>0</v>
      </c>
      <c r="H100" s="159">
        <v>0</v>
      </c>
      <c r="I100" s="159">
        <v>0</v>
      </c>
      <c r="J100" s="159">
        <v>0</v>
      </c>
      <c r="K100" s="159">
        <v>0</v>
      </c>
      <c r="L100" s="159">
        <v>0</v>
      </c>
      <c r="M100" s="159">
        <v>0</v>
      </c>
      <c r="N100" s="159">
        <v>0</v>
      </c>
      <c r="O100" s="159">
        <v>0</v>
      </c>
      <c r="P100" s="159">
        <v>0</v>
      </c>
      <c r="Q100" s="159">
        <v>0</v>
      </c>
    </row>
    <row r="101" spans="1:17" x14ac:dyDescent="0.25">
      <c r="A101" s="76" t="s">
        <v>80</v>
      </c>
      <c r="B101" s="159">
        <v>0</v>
      </c>
      <c r="C101" s="159">
        <v>0</v>
      </c>
      <c r="D101" s="159">
        <v>0</v>
      </c>
      <c r="E101" s="159">
        <v>0</v>
      </c>
      <c r="F101" s="159">
        <v>0</v>
      </c>
      <c r="G101" s="159">
        <v>0</v>
      </c>
      <c r="H101" s="159">
        <v>0</v>
      </c>
      <c r="I101" s="159">
        <v>0</v>
      </c>
      <c r="J101" s="159">
        <v>0</v>
      </c>
      <c r="K101" s="159">
        <v>0</v>
      </c>
      <c r="L101" s="159">
        <v>0</v>
      </c>
      <c r="M101" s="159">
        <v>0</v>
      </c>
      <c r="N101" s="159">
        <v>0</v>
      </c>
      <c r="O101" s="159">
        <v>0</v>
      </c>
      <c r="P101" s="159">
        <v>0</v>
      </c>
      <c r="Q101" s="159">
        <v>0</v>
      </c>
    </row>
    <row r="102" spans="1:17" x14ac:dyDescent="0.25">
      <c r="A102" s="129" t="s">
        <v>79</v>
      </c>
      <c r="B102" s="158">
        <v>0</v>
      </c>
      <c r="C102" s="158">
        <v>0</v>
      </c>
      <c r="D102" s="158">
        <v>0</v>
      </c>
      <c r="E102" s="158">
        <v>0</v>
      </c>
      <c r="F102" s="158">
        <v>0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0</v>
      </c>
      <c r="M102" s="158">
        <v>0</v>
      </c>
      <c r="N102" s="158">
        <v>0</v>
      </c>
      <c r="O102" s="158">
        <v>0</v>
      </c>
      <c r="P102" s="158">
        <v>0</v>
      </c>
      <c r="Q102" s="158">
        <v>0</v>
      </c>
    </row>
    <row r="103" spans="1:17" x14ac:dyDescent="0.25">
      <c r="A103" s="92" t="s">
        <v>125</v>
      </c>
      <c r="B103" s="91">
        <v>0</v>
      </c>
      <c r="C103" s="91">
        <v>0</v>
      </c>
      <c r="D103" s="91">
        <v>0</v>
      </c>
      <c r="E103" s="91">
        <v>0</v>
      </c>
      <c r="F103" s="91">
        <v>0</v>
      </c>
      <c r="G103" s="91">
        <v>0</v>
      </c>
      <c r="H103" s="91">
        <v>0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  <c r="O103" s="91">
        <v>0</v>
      </c>
      <c r="P103" s="91">
        <v>0</v>
      </c>
      <c r="Q103" s="91">
        <v>0</v>
      </c>
    </row>
    <row r="104" spans="1:17" x14ac:dyDescent="0.25">
      <c r="A104" s="92" t="s">
        <v>26</v>
      </c>
      <c r="B104" s="91">
        <v>0</v>
      </c>
      <c r="C104" s="91">
        <v>0</v>
      </c>
      <c r="D104" s="91">
        <v>0</v>
      </c>
      <c r="E104" s="91">
        <v>0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  <c r="Q104" s="91">
        <v>0</v>
      </c>
    </row>
    <row r="105" spans="1:17" x14ac:dyDescent="0.25">
      <c r="A105" s="92" t="s">
        <v>126</v>
      </c>
      <c r="B105" s="91">
        <v>0</v>
      </c>
      <c r="C105" s="91">
        <v>0</v>
      </c>
      <c r="D105" s="91">
        <v>0</v>
      </c>
      <c r="E105" s="91">
        <v>0</v>
      </c>
      <c r="F105" s="91">
        <v>0</v>
      </c>
      <c r="G105" s="91">
        <v>0</v>
      </c>
      <c r="H105" s="91">
        <v>0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  <c r="O105" s="91">
        <v>0</v>
      </c>
      <c r="P105" s="91">
        <v>0</v>
      </c>
      <c r="Q105" s="91">
        <v>0</v>
      </c>
    </row>
    <row r="106" spans="1:17" x14ac:dyDescent="0.25">
      <c r="A106" s="92" t="s">
        <v>21</v>
      </c>
      <c r="B106" s="157">
        <v>0</v>
      </c>
      <c r="C106" s="157">
        <v>0</v>
      </c>
      <c r="D106" s="157">
        <v>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</row>
    <row r="107" spans="1:17" x14ac:dyDescent="0.25">
      <c r="A107" s="156" t="s">
        <v>206</v>
      </c>
      <c r="B107" s="204">
        <v>0</v>
      </c>
      <c r="C107" s="204">
        <v>0</v>
      </c>
      <c r="D107" s="204">
        <v>0</v>
      </c>
      <c r="E107" s="204">
        <v>0</v>
      </c>
      <c r="F107" s="204">
        <v>0</v>
      </c>
      <c r="G107" s="204">
        <v>0</v>
      </c>
      <c r="H107" s="204">
        <v>0</v>
      </c>
      <c r="I107" s="204">
        <v>0</v>
      </c>
      <c r="J107" s="204">
        <v>0</v>
      </c>
      <c r="K107" s="204">
        <v>0</v>
      </c>
      <c r="L107" s="204">
        <v>0</v>
      </c>
      <c r="M107" s="204">
        <v>0</v>
      </c>
      <c r="N107" s="204">
        <v>0</v>
      </c>
      <c r="O107" s="204">
        <v>0</v>
      </c>
      <c r="P107" s="204">
        <v>0</v>
      </c>
      <c r="Q107" s="204">
        <v>0</v>
      </c>
    </row>
    <row r="108" spans="1:17" x14ac:dyDescent="0.25">
      <c r="A108" s="152" t="s">
        <v>218</v>
      </c>
      <c r="B108" s="151">
        <v>0</v>
      </c>
      <c r="C108" s="151">
        <v>0</v>
      </c>
      <c r="D108" s="151">
        <v>0</v>
      </c>
      <c r="E108" s="151">
        <v>0</v>
      </c>
      <c r="F108" s="151">
        <v>0</v>
      </c>
      <c r="G108" s="151">
        <v>0</v>
      </c>
      <c r="H108" s="151">
        <v>0</v>
      </c>
      <c r="I108" s="151">
        <v>0</v>
      </c>
      <c r="J108" s="151">
        <v>0</v>
      </c>
      <c r="K108" s="151">
        <v>0</v>
      </c>
      <c r="L108" s="151">
        <v>0</v>
      </c>
      <c r="M108" s="151">
        <v>0</v>
      </c>
      <c r="N108" s="151">
        <v>0</v>
      </c>
      <c r="O108" s="151">
        <v>0</v>
      </c>
      <c r="P108" s="151">
        <v>0</v>
      </c>
      <c r="Q108" s="151">
        <v>0</v>
      </c>
    </row>
    <row r="109" spans="1:17" x14ac:dyDescent="0.25">
      <c r="A109" s="154" t="s">
        <v>33</v>
      </c>
      <c r="B109" s="83">
        <v>0</v>
      </c>
      <c r="C109" s="83">
        <v>0</v>
      </c>
      <c r="D109" s="83">
        <v>0</v>
      </c>
      <c r="E109" s="83">
        <v>0</v>
      </c>
      <c r="F109" s="83">
        <v>0</v>
      </c>
      <c r="G109" s="83">
        <v>0</v>
      </c>
      <c r="H109" s="83">
        <v>0</v>
      </c>
      <c r="I109" s="83">
        <v>0</v>
      </c>
      <c r="J109" s="83">
        <v>0</v>
      </c>
      <c r="K109" s="83">
        <v>0</v>
      </c>
      <c r="L109" s="83">
        <v>0</v>
      </c>
      <c r="M109" s="83">
        <v>0</v>
      </c>
      <c r="N109" s="83">
        <v>0</v>
      </c>
      <c r="O109" s="83">
        <v>0</v>
      </c>
      <c r="P109" s="83">
        <v>0</v>
      </c>
      <c r="Q109" s="83">
        <v>0</v>
      </c>
    </row>
    <row r="110" spans="1:17" x14ac:dyDescent="0.25">
      <c r="A110" s="154" t="s">
        <v>30</v>
      </c>
      <c r="B110" s="208">
        <v>0</v>
      </c>
      <c r="C110" s="208">
        <v>0</v>
      </c>
      <c r="D110" s="208">
        <v>0</v>
      </c>
      <c r="E110" s="208">
        <v>0</v>
      </c>
      <c r="F110" s="208">
        <v>0</v>
      </c>
      <c r="G110" s="208">
        <v>0</v>
      </c>
      <c r="H110" s="208">
        <v>0</v>
      </c>
      <c r="I110" s="208">
        <v>0</v>
      </c>
      <c r="J110" s="208">
        <v>0</v>
      </c>
      <c r="K110" s="208">
        <v>0</v>
      </c>
      <c r="L110" s="208">
        <v>0</v>
      </c>
      <c r="M110" s="208">
        <v>0</v>
      </c>
      <c r="N110" s="208">
        <v>0</v>
      </c>
      <c r="O110" s="208">
        <v>0</v>
      </c>
      <c r="P110" s="208">
        <v>0</v>
      </c>
      <c r="Q110" s="208">
        <v>0</v>
      </c>
    </row>
    <row r="111" spans="1:17" x14ac:dyDescent="0.25">
      <c r="A111" s="154" t="s">
        <v>125</v>
      </c>
      <c r="B111" s="208">
        <v>0</v>
      </c>
      <c r="C111" s="208">
        <v>0</v>
      </c>
      <c r="D111" s="208">
        <v>0</v>
      </c>
      <c r="E111" s="208">
        <v>0</v>
      </c>
      <c r="F111" s="208">
        <v>0</v>
      </c>
      <c r="G111" s="208">
        <v>0</v>
      </c>
      <c r="H111" s="208">
        <v>0</v>
      </c>
      <c r="I111" s="208">
        <v>0</v>
      </c>
      <c r="J111" s="208">
        <v>0</v>
      </c>
      <c r="K111" s="208">
        <v>0</v>
      </c>
      <c r="L111" s="208">
        <v>0</v>
      </c>
      <c r="M111" s="208">
        <v>0</v>
      </c>
      <c r="N111" s="208">
        <v>0</v>
      </c>
      <c r="O111" s="208">
        <v>0</v>
      </c>
      <c r="P111" s="208">
        <v>0</v>
      </c>
      <c r="Q111" s="208">
        <v>0</v>
      </c>
    </row>
    <row r="112" spans="1:17" x14ac:dyDescent="0.25">
      <c r="A112" s="154" t="s">
        <v>29</v>
      </c>
      <c r="B112" s="208">
        <v>0</v>
      </c>
      <c r="C112" s="208">
        <v>0</v>
      </c>
      <c r="D112" s="208">
        <v>0</v>
      </c>
      <c r="E112" s="208">
        <v>0</v>
      </c>
      <c r="F112" s="208">
        <v>0</v>
      </c>
      <c r="G112" s="208">
        <v>0</v>
      </c>
      <c r="H112" s="208">
        <v>0</v>
      </c>
      <c r="I112" s="208">
        <v>0</v>
      </c>
      <c r="J112" s="208">
        <v>0</v>
      </c>
      <c r="K112" s="208">
        <v>0</v>
      </c>
      <c r="L112" s="208">
        <v>0</v>
      </c>
      <c r="M112" s="208">
        <v>0</v>
      </c>
      <c r="N112" s="208">
        <v>0</v>
      </c>
      <c r="O112" s="208">
        <v>0</v>
      </c>
      <c r="P112" s="208">
        <v>0</v>
      </c>
      <c r="Q112" s="208">
        <v>0</v>
      </c>
    </row>
    <row r="113" spans="1:17" x14ac:dyDescent="0.25">
      <c r="A113" s="154" t="s">
        <v>26</v>
      </c>
      <c r="B113" s="208">
        <v>0</v>
      </c>
      <c r="C113" s="208">
        <v>0</v>
      </c>
      <c r="D113" s="208">
        <v>0</v>
      </c>
      <c r="E113" s="208">
        <v>0</v>
      </c>
      <c r="F113" s="208">
        <v>0</v>
      </c>
      <c r="G113" s="208">
        <v>0</v>
      </c>
      <c r="H113" s="208">
        <v>0</v>
      </c>
      <c r="I113" s="208">
        <v>0</v>
      </c>
      <c r="J113" s="208">
        <v>0</v>
      </c>
      <c r="K113" s="208">
        <v>0</v>
      </c>
      <c r="L113" s="208">
        <v>0</v>
      </c>
      <c r="M113" s="208">
        <v>0</v>
      </c>
      <c r="N113" s="208">
        <v>0</v>
      </c>
      <c r="O113" s="208">
        <v>0</v>
      </c>
      <c r="P113" s="208">
        <v>0</v>
      </c>
      <c r="Q113" s="208">
        <v>0</v>
      </c>
    </row>
    <row r="114" spans="1:17" x14ac:dyDescent="0.25">
      <c r="A114" s="152" t="s">
        <v>217</v>
      </c>
      <c r="B114" s="151">
        <v>0</v>
      </c>
      <c r="C114" s="151">
        <v>0</v>
      </c>
      <c r="D114" s="151">
        <v>0</v>
      </c>
      <c r="E114" s="151">
        <v>0</v>
      </c>
      <c r="F114" s="151">
        <v>0</v>
      </c>
      <c r="G114" s="151">
        <v>0</v>
      </c>
      <c r="H114" s="151">
        <v>0</v>
      </c>
      <c r="I114" s="151">
        <v>0</v>
      </c>
      <c r="J114" s="151">
        <v>0</v>
      </c>
      <c r="K114" s="151">
        <v>0</v>
      </c>
      <c r="L114" s="151">
        <v>0</v>
      </c>
      <c r="M114" s="151">
        <v>0</v>
      </c>
      <c r="N114" s="151">
        <v>0</v>
      </c>
      <c r="O114" s="151">
        <v>0</v>
      </c>
      <c r="P114" s="151">
        <v>0</v>
      </c>
      <c r="Q114" s="151">
        <v>0</v>
      </c>
    </row>
    <row r="115" spans="1:17" x14ac:dyDescent="0.25">
      <c r="A115" s="156" t="s">
        <v>205</v>
      </c>
      <c r="B115" s="204">
        <v>0</v>
      </c>
      <c r="C115" s="204">
        <v>0</v>
      </c>
      <c r="D115" s="204">
        <v>0</v>
      </c>
      <c r="E115" s="204">
        <v>0</v>
      </c>
      <c r="F115" s="204">
        <v>0</v>
      </c>
      <c r="G115" s="204">
        <v>0</v>
      </c>
      <c r="H115" s="204">
        <v>0</v>
      </c>
      <c r="I115" s="204">
        <v>0</v>
      </c>
      <c r="J115" s="204">
        <v>0</v>
      </c>
      <c r="K115" s="204">
        <v>0</v>
      </c>
      <c r="L115" s="204">
        <v>0</v>
      </c>
      <c r="M115" s="204">
        <v>0</v>
      </c>
      <c r="N115" s="204">
        <v>0</v>
      </c>
      <c r="O115" s="204">
        <v>0</v>
      </c>
      <c r="P115" s="204">
        <v>0</v>
      </c>
      <c r="Q115" s="204">
        <v>0</v>
      </c>
    </row>
    <row r="116" spans="1:17" x14ac:dyDescent="0.25">
      <c r="A116" s="156" t="s">
        <v>204</v>
      </c>
      <c r="B116" s="204">
        <v>0</v>
      </c>
      <c r="C116" s="204">
        <v>0</v>
      </c>
      <c r="D116" s="204">
        <v>0</v>
      </c>
      <c r="E116" s="204">
        <v>0</v>
      </c>
      <c r="F116" s="204">
        <v>0</v>
      </c>
      <c r="G116" s="204">
        <v>0</v>
      </c>
      <c r="H116" s="204">
        <v>0</v>
      </c>
      <c r="I116" s="204">
        <v>0</v>
      </c>
      <c r="J116" s="204">
        <v>0</v>
      </c>
      <c r="K116" s="204">
        <v>0</v>
      </c>
      <c r="L116" s="204">
        <v>0</v>
      </c>
      <c r="M116" s="204">
        <v>0</v>
      </c>
      <c r="N116" s="204">
        <v>0</v>
      </c>
      <c r="O116" s="204">
        <v>0</v>
      </c>
      <c r="P116" s="204">
        <v>0</v>
      </c>
      <c r="Q116" s="204">
        <v>0</v>
      </c>
    </row>
    <row r="117" spans="1:17" x14ac:dyDescent="0.25">
      <c r="A117" s="152" t="s">
        <v>216</v>
      </c>
      <c r="B117" s="151">
        <v>0</v>
      </c>
      <c r="C117" s="151">
        <v>0</v>
      </c>
      <c r="D117" s="151">
        <v>0</v>
      </c>
      <c r="E117" s="151">
        <v>0</v>
      </c>
      <c r="F117" s="151">
        <v>0</v>
      </c>
      <c r="G117" s="151">
        <v>0</v>
      </c>
      <c r="H117" s="151">
        <v>0</v>
      </c>
      <c r="I117" s="151">
        <v>0</v>
      </c>
      <c r="J117" s="151">
        <v>0</v>
      </c>
      <c r="K117" s="151">
        <v>0</v>
      </c>
      <c r="L117" s="151">
        <v>0</v>
      </c>
      <c r="M117" s="151">
        <v>0</v>
      </c>
      <c r="N117" s="151">
        <v>0</v>
      </c>
      <c r="O117" s="151">
        <v>0</v>
      </c>
      <c r="P117" s="151">
        <v>0</v>
      </c>
      <c r="Q117" s="151">
        <v>0</v>
      </c>
    </row>
    <row r="118" spans="1:17" x14ac:dyDescent="0.25">
      <c r="A118" s="154" t="s">
        <v>33</v>
      </c>
      <c r="B118" s="83">
        <v>0</v>
      </c>
      <c r="C118" s="83">
        <v>0</v>
      </c>
      <c r="D118" s="83">
        <v>0</v>
      </c>
      <c r="E118" s="83">
        <v>0</v>
      </c>
      <c r="F118" s="83">
        <v>0</v>
      </c>
      <c r="G118" s="83">
        <v>0</v>
      </c>
      <c r="H118" s="83">
        <v>0</v>
      </c>
      <c r="I118" s="83">
        <v>0</v>
      </c>
      <c r="J118" s="83">
        <v>0</v>
      </c>
      <c r="K118" s="83">
        <v>0</v>
      </c>
      <c r="L118" s="83">
        <v>0</v>
      </c>
      <c r="M118" s="83">
        <v>0</v>
      </c>
      <c r="N118" s="83">
        <v>0</v>
      </c>
      <c r="O118" s="83">
        <v>0</v>
      </c>
      <c r="P118" s="83">
        <v>0</v>
      </c>
      <c r="Q118" s="83">
        <v>0</v>
      </c>
    </row>
    <row r="119" spans="1:17" x14ac:dyDescent="0.25">
      <c r="A119" s="154" t="s">
        <v>30</v>
      </c>
      <c r="B119" s="208">
        <v>0</v>
      </c>
      <c r="C119" s="208">
        <v>0</v>
      </c>
      <c r="D119" s="208">
        <v>0</v>
      </c>
      <c r="E119" s="208">
        <v>0</v>
      </c>
      <c r="F119" s="208">
        <v>0</v>
      </c>
      <c r="G119" s="208">
        <v>0</v>
      </c>
      <c r="H119" s="208">
        <v>0</v>
      </c>
      <c r="I119" s="208">
        <v>0</v>
      </c>
      <c r="J119" s="208">
        <v>0</v>
      </c>
      <c r="K119" s="208">
        <v>0</v>
      </c>
      <c r="L119" s="208">
        <v>0</v>
      </c>
      <c r="M119" s="208">
        <v>0</v>
      </c>
      <c r="N119" s="208">
        <v>0</v>
      </c>
      <c r="O119" s="208">
        <v>0</v>
      </c>
      <c r="P119" s="208">
        <v>0</v>
      </c>
      <c r="Q119" s="208">
        <v>0</v>
      </c>
    </row>
    <row r="120" spans="1:17" x14ac:dyDescent="0.25">
      <c r="A120" s="154" t="s">
        <v>125</v>
      </c>
      <c r="B120" s="208">
        <v>0</v>
      </c>
      <c r="C120" s="208">
        <v>0</v>
      </c>
      <c r="D120" s="208">
        <v>0</v>
      </c>
      <c r="E120" s="208">
        <v>0</v>
      </c>
      <c r="F120" s="208">
        <v>0</v>
      </c>
      <c r="G120" s="208">
        <v>0</v>
      </c>
      <c r="H120" s="208">
        <v>0</v>
      </c>
      <c r="I120" s="208">
        <v>0</v>
      </c>
      <c r="J120" s="208">
        <v>0</v>
      </c>
      <c r="K120" s="208">
        <v>0</v>
      </c>
      <c r="L120" s="208">
        <v>0</v>
      </c>
      <c r="M120" s="208">
        <v>0</v>
      </c>
      <c r="N120" s="208">
        <v>0</v>
      </c>
      <c r="O120" s="208">
        <v>0</v>
      </c>
      <c r="P120" s="208">
        <v>0</v>
      </c>
      <c r="Q120" s="208">
        <v>0</v>
      </c>
    </row>
    <row r="121" spans="1:17" x14ac:dyDescent="0.25">
      <c r="A121" s="154" t="s">
        <v>29</v>
      </c>
      <c r="B121" s="208">
        <v>0</v>
      </c>
      <c r="C121" s="208">
        <v>0</v>
      </c>
      <c r="D121" s="208">
        <v>0</v>
      </c>
      <c r="E121" s="208">
        <v>0</v>
      </c>
      <c r="F121" s="208">
        <v>0</v>
      </c>
      <c r="G121" s="208">
        <v>0</v>
      </c>
      <c r="H121" s="208">
        <v>0</v>
      </c>
      <c r="I121" s="208">
        <v>0</v>
      </c>
      <c r="J121" s="208">
        <v>0</v>
      </c>
      <c r="K121" s="208">
        <v>0</v>
      </c>
      <c r="L121" s="208">
        <v>0</v>
      </c>
      <c r="M121" s="208">
        <v>0</v>
      </c>
      <c r="N121" s="208">
        <v>0</v>
      </c>
      <c r="O121" s="208">
        <v>0</v>
      </c>
      <c r="P121" s="208">
        <v>0</v>
      </c>
      <c r="Q121" s="208">
        <v>0</v>
      </c>
    </row>
    <row r="122" spans="1:17" x14ac:dyDescent="0.25">
      <c r="A122" s="154" t="s">
        <v>26</v>
      </c>
      <c r="B122" s="208">
        <v>0</v>
      </c>
      <c r="C122" s="208">
        <v>0</v>
      </c>
      <c r="D122" s="208">
        <v>0</v>
      </c>
      <c r="E122" s="208">
        <v>0</v>
      </c>
      <c r="F122" s="208">
        <v>0</v>
      </c>
      <c r="G122" s="208">
        <v>0</v>
      </c>
      <c r="H122" s="208">
        <v>0</v>
      </c>
      <c r="I122" s="208">
        <v>0</v>
      </c>
      <c r="J122" s="208">
        <v>0</v>
      </c>
      <c r="K122" s="208">
        <v>0</v>
      </c>
      <c r="L122" s="208">
        <v>0</v>
      </c>
      <c r="M122" s="208">
        <v>0</v>
      </c>
      <c r="N122" s="208">
        <v>0</v>
      </c>
      <c r="O122" s="208">
        <v>0</v>
      </c>
      <c r="P122" s="208">
        <v>0</v>
      </c>
      <c r="Q122" s="208">
        <v>0</v>
      </c>
    </row>
    <row r="123" spans="1:17" x14ac:dyDescent="0.25">
      <c r="A123" s="152" t="s">
        <v>215</v>
      </c>
      <c r="B123" s="261">
        <v>0</v>
      </c>
      <c r="C123" s="261">
        <v>0</v>
      </c>
      <c r="D123" s="261">
        <v>0</v>
      </c>
      <c r="E123" s="261">
        <v>0</v>
      </c>
      <c r="F123" s="261">
        <v>0</v>
      </c>
      <c r="G123" s="261">
        <v>0</v>
      </c>
      <c r="H123" s="261">
        <v>0</v>
      </c>
      <c r="I123" s="261">
        <v>0</v>
      </c>
      <c r="J123" s="261">
        <v>0</v>
      </c>
      <c r="K123" s="261">
        <v>0</v>
      </c>
      <c r="L123" s="261">
        <v>0</v>
      </c>
      <c r="M123" s="261">
        <v>0</v>
      </c>
      <c r="N123" s="261">
        <v>0</v>
      </c>
      <c r="O123" s="261">
        <v>0</v>
      </c>
      <c r="P123" s="261">
        <v>0</v>
      </c>
      <c r="Q123" s="261">
        <v>0</v>
      </c>
    </row>
    <row r="124" spans="1:17" x14ac:dyDescent="0.25">
      <c r="A124" s="175" t="s">
        <v>203</v>
      </c>
      <c r="B124" s="255">
        <v>0</v>
      </c>
      <c r="C124" s="255">
        <v>0</v>
      </c>
      <c r="D124" s="255">
        <v>0</v>
      </c>
      <c r="E124" s="255">
        <v>0</v>
      </c>
      <c r="F124" s="255">
        <v>0</v>
      </c>
      <c r="G124" s="255">
        <v>0</v>
      </c>
      <c r="H124" s="255">
        <v>0</v>
      </c>
      <c r="I124" s="255">
        <v>0</v>
      </c>
      <c r="J124" s="255">
        <v>0</v>
      </c>
      <c r="K124" s="255">
        <v>0</v>
      </c>
      <c r="L124" s="255">
        <v>0</v>
      </c>
      <c r="M124" s="255">
        <v>0</v>
      </c>
      <c r="N124" s="255">
        <v>0</v>
      </c>
      <c r="O124" s="255">
        <v>0</v>
      </c>
      <c r="P124" s="255">
        <v>0</v>
      </c>
      <c r="Q124" s="255">
        <v>0</v>
      </c>
    </row>
    <row r="125" spans="1:17" x14ac:dyDescent="0.25">
      <c r="A125" s="177" t="s">
        <v>98</v>
      </c>
      <c r="B125" s="176">
        <v>0</v>
      </c>
      <c r="C125" s="176">
        <v>0</v>
      </c>
      <c r="D125" s="176">
        <v>0</v>
      </c>
      <c r="E125" s="176">
        <v>0</v>
      </c>
      <c r="F125" s="176">
        <v>0</v>
      </c>
      <c r="G125" s="176">
        <v>0</v>
      </c>
      <c r="H125" s="176">
        <v>0</v>
      </c>
      <c r="I125" s="176">
        <v>0</v>
      </c>
      <c r="J125" s="176">
        <v>0</v>
      </c>
      <c r="K125" s="176">
        <v>0</v>
      </c>
      <c r="L125" s="176">
        <v>0</v>
      </c>
      <c r="M125" s="176">
        <v>0</v>
      </c>
      <c r="N125" s="176">
        <v>0</v>
      </c>
      <c r="O125" s="176">
        <v>0</v>
      </c>
      <c r="P125" s="176">
        <v>0</v>
      </c>
      <c r="Q125" s="176">
        <v>0</v>
      </c>
    </row>
    <row r="126" spans="1:17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 ht="12.75" x14ac:dyDescent="0.25">
      <c r="A127" s="80" t="s">
        <v>134</v>
      </c>
      <c r="B127" s="233"/>
      <c r="C127" s="233"/>
      <c r="D127" s="233"/>
      <c r="E127" s="233"/>
      <c r="F127" s="233"/>
      <c r="G127" s="233"/>
      <c r="H127" s="233"/>
      <c r="I127" s="233"/>
      <c r="J127" s="233"/>
      <c r="K127" s="233"/>
      <c r="L127" s="233"/>
      <c r="M127" s="233"/>
      <c r="N127" s="233"/>
      <c r="O127" s="233"/>
      <c r="P127" s="233"/>
      <c r="Q127" s="233"/>
    </row>
    <row r="128" spans="1:17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 x14ac:dyDescent="0.25">
      <c r="A129" s="78" t="s">
        <v>38</v>
      </c>
      <c r="B129" s="77">
        <f t="shared" ref="B129:Q129" si="0">SUM(B130:B135,B137:B140,B141)</f>
        <v>1</v>
      </c>
      <c r="C129" s="77">
        <f t="shared" si="0"/>
        <v>1</v>
      </c>
      <c r="D129" s="77">
        <f t="shared" si="0"/>
        <v>1</v>
      </c>
      <c r="E129" s="77">
        <f t="shared" si="0"/>
        <v>1</v>
      </c>
      <c r="F129" s="77">
        <f t="shared" si="0"/>
        <v>1</v>
      </c>
      <c r="G129" s="77">
        <f t="shared" si="0"/>
        <v>1</v>
      </c>
      <c r="H129" s="77">
        <f t="shared" si="0"/>
        <v>1</v>
      </c>
      <c r="I129" s="77">
        <f t="shared" si="0"/>
        <v>1</v>
      </c>
      <c r="J129" s="77">
        <f t="shared" si="0"/>
        <v>1</v>
      </c>
      <c r="K129" s="77">
        <f t="shared" si="0"/>
        <v>1</v>
      </c>
      <c r="L129" s="77">
        <f t="shared" si="0"/>
        <v>1</v>
      </c>
      <c r="M129" s="77">
        <f t="shared" si="0"/>
        <v>1</v>
      </c>
      <c r="N129" s="77">
        <f t="shared" si="0"/>
        <v>0.99999999999999989</v>
      </c>
      <c r="O129" s="77">
        <f t="shared" si="0"/>
        <v>0.99999999999999989</v>
      </c>
      <c r="P129" s="77">
        <f t="shared" si="0"/>
        <v>1</v>
      </c>
      <c r="Q129" s="77">
        <f t="shared" si="0"/>
        <v>0.99999999999999989</v>
      </c>
    </row>
    <row r="130" spans="1:17" x14ac:dyDescent="0.25">
      <c r="A130" s="132" t="s">
        <v>83</v>
      </c>
      <c r="B130" s="240">
        <f t="shared" ref="B130:Q130" si="1">IF(B$6=0,0,B$6/B$5)</f>
        <v>0</v>
      </c>
      <c r="C130" s="240">
        <f t="shared" si="1"/>
        <v>0</v>
      </c>
      <c r="D130" s="240">
        <f t="shared" si="1"/>
        <v>0</v>
      </c>
      <c r="E130" s="240">
        <f t="shared" si="1"/>
        <v>0</v>
      </c>
      <c r="F130" s="240">
        <f t="shared" si="1"/>
        <v>0</v>
      </c>
      <c r="G130" s="240">
        <f t="shared" si="1"/>
        <v>0</v>
      </c>
      <c r="H130" s="240">
        <f t="shared" si="1"/>
        <v>0</v>
      </c>
      <c r="I130" s="240">
        <f t="shared" si="1"/>
        <v>0</v>
      </c>
      <c r="J130" s="240">
        <f t="shared" si="1"/>
        <v>0</v>
      </c>
      <c r="K130" s="240">
        <f t="shared" si="1"/>
        <v>0</v>
      </c>
      <c r="L130" s="240">
        <f t="shared" si="1"/>
        <v>0</v>
      </c>
      <c r="M130" s="240">
        <f t="shared" si="1"/>
        <v>0</v>
      </c>
      <c r="N130" s="240">
        <f t="shared" si="1"/>
        <v>0</v>
      </c>
      <c r="O130" s="240">
        <f t="shared" si="1"/>
        <v>0</v>
      </c>
      <c r="P130" s="240">
        <f t="shared" si="1"/>
        <v>0</v>
      </c>
      <c r="Q130" s="240">
        <f t="shared" si="1"/>
        <v>0</v>
      </c>
    </row>
    <row r="131" spans="1:17" x14ac:dyDescent="0.25">
      <c r="A131" s="76" t="s">
        <v>82</v>
      </c>
      <c r="B131" s="239">
        <f t="shared" ref="B131:Q131" si="2">IF(B$7=0,0,B$7/B$5)</f>
        <v>0</v>
      </c>
      <c r="C131" s="239">
        <f t="shared" si="2"/>
        <v>0</v>
      </c>
      <c r="D131" s="239">
        <f t="shared" si="2"/>
        <v>0</v>
      </c>
      <c r="E131" s="239">
        <f t="shared" si="2"/>
        <v>0</v>
      </c>
      <c r="F131" s="239">
        <f t="shared" si="2"/>
        <v>0</v>
      </c>
      <c r="G131" s="239">
        <f t="shared" si="2"/>
        <v>0</v>
      </c>
      <c r="H131" s="239">
        <f t="shared" si="2"/>
        <v>0</v>
      </c>
      <c r="I131" s="239">
        <f t="shared" si="2"/>
        <v>0</v>
      </c>
      <c r="J131" s="239">
        <f t="shared" si="2"/>
        <v>0</v>
      </c>
      <c r="K131" s="239">
        <f t="shared" si="2"/>
        <v>0</v>
      </c>
      <c r="L131" s="239">
        <f t="shared" si="2"/>
        <v>0</v>
      </c>
      <c r="M131" s="239">
        <f t="shared" si="2"/>
        <v>0</v>
      </c>
      <c r="N131" s="239">
        <f t="shared" si="2"/>
        <v>0</v>
      </c>
      <c r="O131" s="239">
        <f t="shared" si="2"/>
        <v>0</v>
      </c>
      <c r="P131" s="239">
        <f t="shared" si="2"/>
        <v>0</v>
      </c>
      <c r="Q131" s="239">
        <f t="shared" si="2"/>
        <v>0</v>
      </c>
    </row>
    <row r="132" spans="1:17" x14ac:dyDescent="0.25">
      <c r="A132" s="76" t="s">
        <v>81</v>
      </c>
      <c r="B132" s="239">
        <f t="shared" ref="B132:Q132" si="3">IF(B$8=0,0,B$8/B$5)</f>
        <v>0</v>
      </c>
      <c r="C132" s="239">
        <f t="shared" si="3"/>
        <v>0</v>
      </c>
      <c r="D132" s="239">
        <f t="shared" si="3"/>
        <v>0</v>
      </c>
      <c r="E132" s="239">
        <f t="shared" si="3"/>
        <v>0</v>
      </c>
      <c r="F132" s="239">
        <f t="shared" si="3"/>
        <v>0</v>
      </c>
      <c r="G132" s="239">
        <f t="shared" si="3"/>
        <v>0</v>
      </c>
      <c r="H132" s="239">
        <f t="shared" si="3"/>
        <v>0</v>
      </c>
      <c r="I132" s="239">
        <f t="shared" si="3"/>
        <v>0</v>
      </c>
      <c r="J132" s="239">
        <f t="shared" si="3"/>
        <v>0</v>
      </c>
      <c r="K132" s="239">
        <f t="shared" si="3"/>
        <v>0</v>
      </c>
      <c r="L132" s="239">
        <f t="shared" si="3"/>
        <v>0</v>
      </c>
      <c r="M132" s="239">
        <f t="shared" si="3"/>
        <v>0</v>
      </c>
      <c r="N132" s="239">
        <f t="shared" si="3"/>
        <v>0</v>
      </c>
      <c r="O132" s="239">
        <f t="shared" si="3"/>
        <v>0</v>
      </c>
      <c r="P132" s="239">
        <f t="shared" si="3"/>
        <v>0</v>
      </c>
      <c r="Q132" s="239">
        <f t="shared" si="3"/>
        <v>0</v>
      </c>
    </row>
    <row r="133" spans="1:17" x14ac:dyDescent="0.25">
      <c r="A133" s="76" t="s">
        <v>80</v>
      </c>
      <c r="B133" s="239">
        <f t="shared" ref="B133:Q133" si="4">IF(B$9=0,0,B$9/B$5)</f>
        <v>0</v>
      </c>
      <c r="C133" s="239">
        <f t="shared" si="4"/>
        <v>0</v>
      </c>
      <c r="D133" s="239">
        <f t="shared" si="4"/>
        <v>0</v>
      </c>
      <c r="E133" s="239">
        <f t="shared" si="4"/>
        <v>0</v>
      </c>
      <c r="F133" s="239">
        <f t="shared" si="4"/>
        <v>0</v>
      </c>
      <c r="G133" s="239">
        <f t="shared" si="4"/>
        <v>0</v>
      </c>
      <c r="H133" s="239">
        <f t="shared" si="4"/>
        <v>0</v>
      </c>
      <c r="I133" s="239">
        <f t="shared" si="4"/>
        <v>0</v>
      </c>
      <c r="J133" s="239">
        <f t="shared" si="4"/>
        <v>0</v>
      </c>
      <c r="K133" s="239">
        <f t="shared" si="4"/>
        <v>0</v>
      </c>
      <c r="L133" s="239">
        <f t="shared" si="4"/>
        <v>0</v>
      </c>
      <c r="M133" s="239">
        <f t="shared" si="4"/>
        <v>0</v>
      </c>
      <c r="N133" s="239">
        <f t="shared" si="4"/>
        <v>0</v>
      </c>
      <c r="O133" s="239">
        <f t="shared" si="4"/>
        <v>0</v>
      </c>
      <c r="P133" s="239">
        <f t="shared" si="4"/>
        <v>0</v>
      </c>
      <c r="Q133" s="239">
        <f t="shared" si="4"/>
        <v>0</v>
      </c>
    </row>
    <row r="134" spans="1:17" x14ac:dyDescent="0.25">
      <c r="A134" s="129" t="s">
        <v>79</v>
      </c>
      <c r="B134" s="238">
        <f t="shared" ref="B134:Q134" si="5">IF(B$10=0,0,B$10/B$5)</f>
        <v>1.9882588907260999E-4</v>
      </c>
      <c r="C134" s="238">
        <f t="shared" si="5"/>
        <v>1.9090553739829262E-4</v>
      </c>
      <c r="D134" s="238">
        <f t="shared" si="5"/>
        <v>1.8761483203178034E-4</v>
      </c>
      <c r="E134" s="238">
        <f t="shared" si="5"/>
        <v>1.9735368656354499E-4</v>
      </c>
      <c r="F134" s="238">
        <f t="shared" si="5"/>
        <v>1.9013665256820749E-4</v>
      </c>
      <c r="G134" s="238">
        <f t="shared" si="5"/>
        <v>1.7030797654253308E-4</v>
      </c>
      <c r="H134" s="238">
        <f t="shared" si="5"/>
        <v>1.7009308172808398E-4</v>
      </c>
      <c r="I134" s="238">
        <f t="shared" si="5"/>
        <v>1.9074491299324835E-4</v>
      </c>
      <c r="J134" s="238">
        <f t="shared" si="5"/>
        <v>1.9220248778486403E-4</v>
      </c>
      <c r="K134" s="238">
        <f t="shared" si="5"/>
        <v>1.837732343918386E-4</v>
      </c>
      <c r="L134" s="238">
        <f t="shared" si="5"/>
        <v>1.9250678188108354E-4</v>
      </c>
      <c r="M134" s="238">
        <f t="shared" si="5"/>
        <v>1.8823789008794753E-4</v>
      </c>
      <c r="N134" s="238">
        <f t="shared" si="5"/>
        <v>1.6894390137510995E-4</v>
      </c>
      <c r="O134" s="238">
        <f t="shared" si="5"/>
        <v>1.1343466649464104E-4</v>
      </c>
      <c r="P134" s="238">
        <f t="shared" si="5"/>
        <v>8.5335834276713368E-5</v>
      </c>
      <c r="Q134" s="238">
        <f t="shared" si="5"/>
        <v>6.7694628064858848E-5</v>
      </c>
    </row>
    <row r="135" spans="1:17" x14ac:dyDescent="0.25">
      <c r="A135" s="127" t="s">
        <v>214</v>
      </c>
      <c r="B135" s="236">
        <f t="shared" ref="B135:Q135" si="6">IF(B$15=0,0,B$15/B$5)</f>
        <v>0</v>
      </c>
      <c r="C135" s="236">
        <f t="shared" si="6"/>
        <v>0</v>
      </c>
      <c r="D135" s="236">
        <f t="shared" si="6"/>
        <v>0</v>
      </c>
      <c r="E135" s="236">
        <f t="shared" si="6"/>
        <v>0</v>
      </c>
      <c r="F135" s="236">
        <f t="shared" si="6"/>
        <v>0</v>
      </c>
      <c r="G135" s="236">
        <f t="shared" si="6"/>
        <v>0</v>
      </c>
      <c r="H135" s="236">
        <f t="shared" si="6"/>
        <v>0</v>
      </c>
      <c r="I135" s="236">
        <f t="shared" si="6"/>
        <v>0</v>
      </c>
      <c r="J135" s="236">
        <f t="shared" si="6"/>
        <v>0</v>
      </c>
      <c r="K135" s="236">
        <f t="shared" si="6"/>
        <v>0</v>
      </c>
      <c r="L135" s="236">
        <f t="shared" si="6"/>
        <v>0</v>
      </c>
      <c r="M135" s="236">
        <f t="shared" si="6"/>
        <v>0</v>
      </c>
      <c r="N135" s="236">
        <f t="shared" si="6"/>
        <v>0</v>
      </c>
      <c r="O135" s="236">
        <f t="shared" si="6"/>
        <v>0</v>
      </c>
      <c r="P135" s="236">
        <f t="shared" si="6"/>
        <v>0</v>
      </c>
      <c r="Q135" s="236">
        <f t="shared" si="6"/>
        <v>0</v>
      </c>
    </row>
    <row r="136" spans="1:17" x14ac:dyDescent="0.25">
      <c r="A136" s="127" t="s">
        <v>213</v>
      </c>
      <c r="B136" s="237">
        <f t="shared" ref="B136:Q136" si="7">IF(B$16=0,0,B$16/B$5)</f>
        <v>0.18575355123940104</v>
      </c>
      <c r="C136" s="237">
        <f t="shared" si="7"/>
        <v>0.17851183571069737</v>
      </c>
      <c r="D136" s="237">
        <f t="shared" si="7"/>
        <v>0.17542709019245262</v>
      </c>
      <c r="E136" s="237">
        <f t="shared" si="7"/>
        <v>0.18448666193996854</v>
      </c>
      <c r="F136" s="237">
        <f t="shared" si="7"/>
        <v>0.17777513722673333</v>
      </c>
      <c r="G136" s="237">
        <f t="shared" si="7"/>
        <v>0.15951045110532244</v>
      </c>
      <c r="H136" s="237">
        <f t="shared" si="7"/>
        <v>0.15937575079700472</v>
      </c>
      <c r="I136" s="237">
        <f t="shared" si="7"/>
        <v>0.17849387442704601</v>
      </c>
      <c r="J136" s="237">
        <f t="shared" si="7"/>
        <v>0.17977469011741029</v>
      </c>
      <c r="K136" s="237">
        <f t="shared" si="7"/>
        <v>0.17173348190038862</v>
      </c>
      <c r="L136" s="237">
        <f t="shared" si="7"/>
        <v>0.18005573394158725</v>
      </c>
      <c r="M136" s="237">
        <f t="shared" si="7"/>
        <v>0.17583962098197289</v>
      </c>
      <c r="N136" s="237">
        <f t="shared" si="7"/>
        <v>0.1572111306800725</v>
      </c>
      <c r="O136" s="237">
        <f t="shared" si="7"/>
        <v>0.10555688623730795</v>
      </c>
      <c r="P136" s="237">
        <f t="shared" si="7"/>
        <v>7.9772185838611967E-2</v>
      </c>
      <c r="Q136" s="237">
        <f t="shared" si="7"/>
        <v>6.3452681142266237E-2</v>
      </c>
    </row>
    <row r="137" spans="1:17" x14ac:dyDescent="0.25">
      <c r="A137" s="142" t="s">
        <v>227</v>
      </c>
      <c r="B137" s="235">
        <f t="shared" ref="B137:Q137" si="8">IF(B$17=0,0,B$17/B$5)</f>
        <v>0.17567800744296763</v>
      </c>
      <c r="C137" s="235">
        <f t="shared" si="8"/>
        <v>0.16867976588156058</v>
      </c>
      <c r="D137" s="235">
        <f t="shared" si="8"/>
        <v>0.16577217389458532</v>
      </c>
      <c r="E137" s="235">
        <f t="shared" si="8"/>
        <v>0.17437720298258563</v>
      </c>
      <c r="F137" s="235">
        <f t="shared" si="8"/>
        <v>0.16800039683393542</v>
      </c>
      <c r="G137" s="235">
        <f t="shared" si="8"/>
        <v>0.15048023227855156</v>
      </c>
      <c r="H137" s="235">
        <f t="shared" si="8"/>
        <v>0.15029035613622257</v>
      </c>
      <c r="I137" s="235">
        <f t="shared" si="8"/>
        <v>0.16853784183154621</v>
      </c>
      <c r="J137" s="235">
        <f t="shared" si="8"/>
        <v>0.16982572157539902</v>
      </c>
      <c r="K137" s="235">
        <f t="shared" si="8"/>
        <v>0.16237782609646678</v>
      </c>
      <c r="L137" s="235">
        <f t="shared" si="8"/>
        <v>0.17009458887809212</v>
      </c>
      <c r="M137" s="235">
        <f t="shared" si="8"/>
        <v>0.16632269374056355</v>
      </c>
      <c r="N137" s="235">
        <f t="shared" si="8"/>
        <v>0.14927496666383169</v>
      </c>
      <c r="O137" s="235">
        <f t="shared" si="8"/>
        <v>0.10022827649702361</v>
      </c>
      <c r="P137" s="235">
        <f t="shared" si="8"/>
        <v>7.5400791109961812E-2</v>
      </c>
      <c r="Q137" s="235">
        <f t="shared" si="8"/>
        <v>5.9813424843704069E-2</v>
      </c>
    </row>
    <row r="138" spans="1:17" x14ac:dyDescent="0.25">
      <c r="A138" s="142" t="s">
        <v>226</v>
      </c>
      <c r="B138" s="235">
        <f t="shared" ref="B138:Q138" si="9">IF(B$25=0,0,B$25/B$5)</f>
        <v>1.0075543796433415E-2</v>
      </c>
      <c r="C138" s="235">
        <f t="shared" si="9"/>
        <v>9.8320698291368032E-3</v>
      </c>
      <c r="D138" s="235">
        <f t="shared" si="9"/>
        <v>9.6549162978673258E-3</v>
      </c>
      <c r="E138" s="235">
        <f t="shared" si="9"/>
        <v>1.0109458957382893E-2</v>
      </c>
      <c r="F138" s="235">
        <f t="shared" si="9"/>
        <v>9.7747403927979284E-3</v>
      </c>
      <c r="G138" s="235">
        <f t="shared" si="9"/>
        <v>9.0302188267708753E-3</v>
      </c>
      <c r="H138" s="235">
        <f t="shared" si="9"/>
        <v>9.0853946607821635E-3</v>
      </c>
      <c r="I138" s="235">
        <f t="shared" si="9"/>
        <v>9.9560325954997659E-3</v>
      </c>
      <c r="J138" s="235">
        <f t="shared" si="9"/>
        <v>9.9489685420112439E-3</v>
      </c>
      <c r="K138" s="235">
        <f t="shared" si="9"/>
        <v>9.3556558039218259E-3</v>
      </c>
      <c r="L138" s="235">
        <f t="shared" si="9"/>
        <v>9.9611450634951044E-3</v>
      </c>
      <c r="M138" s="235">
        <f t="shared" si="9"/>
        <v>9.5169272414093488E-3</v>
      </c>
      <c r="N138" s="235">
        <f t="shared" si="9"/>
        <v>7.9361640162408011E-3</v>
      </c>
      <c r="O138" s="235">
        <f t="shared" si="9"/>
        <v>5.328609740284331E-3</v>
      </c>
      <c r="P138" s="235">
        <f t="shared" si="9"/>
        <v>4.3713947286501539E-3</v>
      </c>
      <c r="Q138" s="235">
        <f t="shared" si="9"/>
        <v>3.6392562985621685E-3</v>
      </c>
    </row>
    <row r="139" spans="1:17" x14ac:dyDescent="0.25">
      <c r="A139" s="127" t="s">
        <v>212</v>
      </c>
      <c r="B139" s="237">
        <f t="shared" ref="B139:Q139" si="10">IF(B$36=0,0,B$36/B$5)</f>
        <v>0.28266047844126807</v>
      </c>
      <c r="C139" s="237">
        <f t="shared" si="10"/>
        <v>0.27445781526076851</v>
      </c>
      <c r="D139" s="237">
        <f t="shared" si="10"/>
        <v>0.27042080528376622</v>
      </c>
      <c r="E139" s="237">
        <f t="shared" si="10"/>
        <v>0.27392903408250036</v>
      </c>
      <c r="F139" s="237">
        <f t="shared" si="10"/>
        <v>0.27507361494242316</v>
      </c>
      <c r="G139" s="237">
        <f t="shared" si="10"/>
        <v>0.26108468692691139</v>
      </c>
      <c r="H139" s="237">
        <f t="shared" si="10"/>
        <v>0.25658600465201148</v>
      </c>
      <c r="I139" s="237">
        <f t="shared" si="10"/>
        <v>0.27844313192294834</v>
      </c>
      <c r="J139" s="237">
        <f t="shared" si="10"/>
        <v>0.27194712909589269</v>
      </c>
      <c r="K139" s="237">
        <f t="shared" si="10"/>
        <v>0.26709561028357193</v>
      </c>
      <c r="L139" s="237">
        <f t="shared" si="10"/>
        <v>0.27410312480369992</v>
      </c>
      <c r="M139" s="237">
        <f t="shared" si="10"/>
        <v>0.23246094310150645</v>
      </c>
      <c r="N139" s="237">
        <f t="shared" si="10"/>
        <v>0.2305298323082085</v>
      </c>
      <c r="O139" s="237">
        <f t="shared" si="10"/>
        <v>0.1739120779400409</v>
      </c>
      <c r="P139" s="237">
        <f t="shared" si="10"/>
        <v>0.13083242293052733</v>
      </c>
      <c r="Q139" s="237">
        <f t="shared" si="10"/>
        <v>0.10378585132697506</v>
      </c>
    </row>
    <row r="140" spans="1:17" x14ac:dyDescent="0.25">
      <c r="A140" s="127" t="s">
        <v>211</v>
      </c>
      <c r="B140" s="236">
        <f t="shared" ref="B140:Q140" si="11">IF(B$44=0,0,B$44/B$5)</f>
        <v>0</v>
      </c>
      <c r="C140" s="236">
        <f t="shared" si="11"/>
        <v>0</v>
      </c>
      <c r="D140" s="236">
        <f t="shared" si="11"/>
        <v>0</v>
      </c>
      <c r="E140" s="236">
        <f t="shared" si="11"/>
        <v>0</v>
      </c>
      <c r="F140" s="236">
        <f t="shared" si="11"/>
        <v>0</v>
      </c>
      <c r="G140" s="236">
        <f t="shared" si="11"/>
        <v>0</v>
      </c>
      <c r="H140" s="236">
        <f t="shared" si="11"/>
        <v>0</v>
      </c>
      <c r="I140" s="236">
        <f t="shared" si="11"/>
        <v>0</v>
      </c>
      <c r="J140" s="236">
        <f t="shared" si="11"/>
        <v>0</v>
      </c>
      <c r="K140" s="236">
        <f t="shared" si="11"/>
        <v>0</v>
      </c>
      <c r="L140" s="236">
        <f t="shared" si="11"/>
        <v>0</v>
      </c>
      <c r="M140" s="236">
        <f t="shared" si="11"/>
        <v>0</v>
      </c>
      <c r="N140" s="236">
        <f t="shared" si="11"/>
        <v>0</v>
      </c>
      <c r="O140" s="236">
        <f t="shared" si="11"/>
        <v>0</v>
      </c>
      <c r="P140" s="236">
        <f t="shared" si="11"/>
        <v>0</v>
      </c>
      <c r="Q140" s="236">
        <f t="shared" si="11"/>
        <v>0</v>
      </c>
    </row>
    <row r="141" spans="1:17" x14ac:dyDescent="0.25">
      <c r="A141" s="177" t="s">
        <v>98</v>
      </c>
      <c r="B141" s="209">
        <f t="shared" ref="B141:Q141" si="12">IF(B$45=0,0,B$45/B$5)</f>
        <v>0.53138714443025836</v>
      </c>
      <c r="C141" s="209">
        <f t="shared" si="12"/>
        <v>0.54683944349113589</v>
      </c>
      <c r="D141" s="209">
        <f t="shared" si="12"/>
        <v>0.5539644896917495</v>
      </c>
      <c r="E141" s="209">
        <f t="shared" si="12"/>
        <v>0.54138695029096773</v>
      </c>
      <c r="F141" s="209">
        <f t="shared" si="12"/>
        <v>0.54696111117827528</v>
      </c>
      <c r="G141" s="209">
        <f t="shared" si="12"/>
        <v>0.5792345539912237</v>
      </c>
      <c r="H141" s="209">
        <f t="shared" si="12"/>
        <v>0.58386815146925575</v>
      </c>
      <c r="I141" s="209">
        <f t="shared" si="12"/>
        <v>0.54287224873701245</v>
      </c>
      <c r="J141" s="209">
        <f t="shared" si="12"/>
        <v>0.54808597829891215</v>
      </c>
      <c r="K141" s="209">
        <f t="shared" si="12"/>
        <v>0.56098713458164773</v>
      </c>
      <c r="L141" s="209">
        <f t="shared" si="12"/>
        <v>0.54564863447283174</v>
      </c>
      <c r="M141" s="209">
        <f t="shared" si="12"/>
        <v>0.59151119802643271</v>
      </c>
      <c r="N141" s="209">
        <f t="shared" si="12"/>
        <v>0.61209009311034379</v>
      </c>
      <c r="O141" s="209">
        <f t="shared" si="12"/>
        <v>0.72041760115615638</v>
      </c>
      <c r="P141" s="209">
        <f t="shared" si="12"/>
        <v>0.78931005539658394</v>
      </c>
      <c r="Q141" s="209">
        <f t="shared" si="12"/>
        <v>0.83269377290269375</v>
      </c>
    </row>
    <row r="142" spans="1:17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78" t="s">
        <v>37</v>
      </c>
      <c r="B143" s="77">
        <f t="shared" ref="B143:Q143" si="13">SUM(B144:B149,B151:B153,B155:B156,B158:B159,B160)</f>
        <v>1</v>
      </c>
      <c r="C143" s="77">
        <f t="shared" si="13"/>
        <v>1</v>
      </c>
      <c r="D143" s="77">
        <f t="shared" si="13"/>
        <v>1</v>
      </c>
      <c r="E143" s="77">
        <f t="shared" si="13"/>
        <v>1</v>
      </c>
      <c r="F143" s="77">
        <f t="shared" si="13"/>
        <v>1</v>
      </c>
      <c r="G143" s="77">
        <f t="shared" si="13"/>
        <v>0.99999999999999978</v>
      </c>
      <c r="H143" s="77">
        <f t="shared" si="13"/>
        <v>1</v>
      </c>
      <c r="I143" s="77">
        <f t="shared" si="13"/>
        <v>1</v>
      </c>
      <c r="J143" s="77">
        <f t="shared" si="13"/>
        <v>1.0000000000000002</v>
      </c>
      <c r="K143" s="77">
        <f t="shared" si="13"/>
        <v>1</v>
      </c>
      <c r="L143" s="77">
        <f t="shared" si="13"/>
        <v>1</v>
      </c>
      <c r="M143" s="77">
        <f t="shared" si="13"/>
        <v>1</v>
      </c>
      <c r="N143" s="77">
        <f t="shared" si="13"/>
        <v>1</v>
      </c>
      <c r="O143" s="77">
        <f t="shared" si="13"/>
        <v>0.99999999999999978</v>
      </c>
      <c r="P143" s="77">
        <f t="shared" si="13"/>
        <v>0.99999999999999978</v>
      </c>
      <c r="Q143" s="77">
        <f t="shared" si="13"/>
        <v>0.99999999999999989</v>
      </c>
    </row>
    <row r="144" spans="1:17" x14ac:dyDescent="0.25">
      <c r="A144" s="132" t="s">
        <v>83</v>
      </c>
      <c r="B144" s="240">
        <f t="shared" ref="B144:Q144" si="14">IF(B$48=0,0,B$48/B$47)</f>
        <v>0</v>
      </c>
      <c r="C144" s="240">
        <f t="shared" si="14"/>
        <v>0</v>
      </c>
      <c r="D144" s="240">
        <f t="shared" si="14"/>
        <v>0</v>
      </c>
      <c r="E144" s="240">
        <f t="shared" si="14"/>
        <v>0</v>
      </c>
      <c r="F144" s="240">
        <f t="shared" si="14"/>
        <v>0</v>
      </c>
      <c r="G144" s="240">
        <f t="shared" si="14"/>
        <v>0</v>
      </c>
      <c r="H144" s="240">
        <f t="shared" si="14"/>
        <v>0</v>
      </c>
      <c r="I144" s="240">
        <f t="shared" si="14"/>
        <v>0</v>
      </c>
      <c r="J144" s="240">
        <f t="shared" si="14"/>
        <v>0</v>
      </c>
      <c r="K144" s="240">
        <f t="shared" si="14"/>
        <v>0</v>
      </c>
      <c r="L144" s="240">
        <f t="shared" si="14"/>
        <v>0</v>
      </c>
      <c r="M144" s="240">
        <f t="shared" si="14"/>
        <v>0</v>
      </c>
      <c r="N144" s="240">
        <f t="shared" si="14"/>
        <v>0</v>
      </c>
      <c r="O144" s="240">
        <f t="shared" si="14"/>
        <v>0</v>
      </c>
      <c r="P144" s="240">
        <f t="shared" si="14"/>
        <v>0</v>
      </c>
      <c r="Q144" s="240">
        <f t="shared" si="14"/>
        <v>0</v>
      </c>
    </row>
    <row r="145" spans="1:17" x14ac:dyDescent="0.25">
      <c r="A145" s="76" t="s">
        <v>82</v>
      </c>
      <c r="B145" s="239">
        <f t="shared" ref="B145:Q145" si="15">IF(B$49=0,0,B$49/B$47)</f>
        <v>0</v>
      </c>
      <c r="C145" s="239">
        <f t="shared" si="15"/>
        <v>0</v>
      </c>
      <c r="D145" s="239">
        <f t="shared" si="15"/>
        <v>0</v>
      </c>
      <c r="E145" s="239">
        <f t="shared" si="15"/>
        <v>0</v>
      </c>
      <c r="F145" s="239">
        <f t="shared" si="15"/>
        <v>0</v>
      </c>
      <c r="G145" s="239">
        <f t="shared" si="15"/>
        <v>0</v>
      </c>
      <c r="H145" s="239">
        <f t="shared" si="15"/>
        <v>0</v>
      </c>
      <c r="I145" s="239">
        <f t="shared" si="15"/>
        <v>0</v>
      </c>
      <c r="J145" s="239">
        <f t="shared" si="15"/>
        <v>0</v>
      </c>
      <c r="K145" s="239">
        <f t="shared" si="15"/>
        <v>0</v>
      </c>
      <c r="L145" s="239">
        <f t="shared" si="15"/>
        <v>0</v>
      </c>
      <c r="M145" s="239">
        <f t="shared" si="15"/>
        <v>0</v>
      </c>
      <c r="N145" s="239">
        <f t="shared" si="15"/>
        <v>0</v>
      </c>
      <c r="O145" s="239">
        <f t="shared" si="15"/>
        <v>0</v>
      </c>
      <c r="P145" s="239">
        <f t="shared" si="15"/>
        <v>0</v>
      </c>
      <c r="Q145" s="239">
        <f t="shared" si="15"/>
        <v>0</v>
      </c>
    </row>
    <row r="146" spans="1:17" x14ac:dyDescent="0.25">
      <c r="A146" s="76" t="s">
        <v>81</v>
      </c>
      <c r="B146" s="239">
        <f t="shared" ref="B146:Q146" si="16">IF(B$50=0,0,B$50/B$47)</f>
        <v>0</v>
      </c>
      <c r="C146" s="239">
        <f t="shared" si="16"/>
        <v>0</v>
      </c>
      <c r="D146" s="239">
        <f t="shared" si="16"/>
        <v>0</v>
      </c>
      <c r="E146" s="239">
        <f t="shared" si="16"/>
        <v>0</v>
      </c>
      <c r="F146" s="239">
        <f t="shared" si="16"/>
        <v>0</v>
      </c>
      <c r="G146" s="239">
        <f t="shared" si="16"/>
        <v>0</v>
      </c>
      <c r="H146" s="239">
        <f t="shared" si="16"/>
        <v>0</v>
      </c>
      <c r="I146" s="239">
        <f t="shared" si="16"/>
        <v>0</v>
      </c>
      <c r="J146" s="239">
        <f t="shared" si="16"/>
        <v>0</v>
      </c>
      <c r="K146" s="239">
        <f t="shared" si="16"/>
        <v>0</v>
      </c>
      <c r="L146" s="239">
        <f t="shared" si="16"/>
        <v>0</v>
      </c>
      <c r="M146" s="239">
        <f t="shared" si="16"/>
        <v>0</v>
      </c>
      <c r="N146" s="239">
        <f t="shared" si="16"/>
        <v>0</v>
      </c>
      <c r="O146" s="239">
        <f t="shared" si="16"/>
        <v>0</v>
      </c>
      <c r="P146" s="239">
        <f t="shared" si="16"/>
        <v>0</v>
      </c>
      <c r="Q146" s="239">
        <f t="shared" si="16"/>
        <v>0</v>
      </c>
    </row>
    <row r="147" spans="1:17" x14ac:dyDescent="0.25">
      <c r="A147" s="76" t="s">
        <v>80</v>
      </c>
      <c r="B147" s="239">
        <f t="shared" ref="B147:Q147" si="17">IF(B$51=0,0,B$51/B$47)</f>
        <v>0</v>
      </c>
      <c r="C147" s="239">
        <f t="shared" si="17"/>
        <v>0</v>
      </c>
      <c r="D147" s="239">
        <f t="shared" si="17"/>
        <v>0</v>
      </c>
      <c r="E147" s="239">
        <f t="shared" si="17"/>
        <v>0</v>
      </c>
      <c r="F147" s="239">
        <f t="shared" si="17"/>
        <v>0</v>
      </c>
      <c r="G147" s="239">
        <f t="shared" si="17"/>
        <v>0</v>
      </c>
      <c r="H147" s="239">
        <f t="shared" si="17"/>
        <v>0</v>
      </c>
      <c r="I147" s="239">
        <f t="shared" si="17"/>
        <v>0</v>
      </c>
      <c r="J147" s="239">
        <f t="shared" si="17"/>
        <v>0</v>
      </c>
      <c r="K147" s="239">
        <f t="shared" si="17"/>
        <v>0</v>
      </c>
      <c r="L147" s="239">
        <f t="shared" si="17"/>
        <v>0</v>
      </c>
      <c r="M147" s="239">
        <f t="shared" si="17"/>
        <v>0</v>
      </c>
      <c r="N147" s="239">
        <f t="shared" si="17"/>
        <v>0</v>
      </c>
      <c r="O147" s="239">
        <f t="shared" si="17"/>
        <v>0</v>
      </c>
      <c r="P147" s="239">
        <f t="shared" si="17"/>
        <v>0</v>
      </c>
      <c r="Q147" s="239">
        <f t="shared" si="17"/>
        <v>0</v>
      </c>
    </row>
    <row r="148" spans="1:17" x14ac:dyDescent="0.25">
      <c r="A148" s="129" t="s">
        <v>79</v>
      </c>
      <c r="B148" s="238">
        <f t="shared" ref="B148:Q148" si="18">IF(B$52=0,0,B$52/B$47)</f>
        <v>3.2719812455799245E-4</v>
      </c>
      <c r="C148" s="238">
        <f t="shared" si="18"/>
        <v>3.3013963756452534E-4</v>
      </c>
      <c r="D148" s="238">
        <f t="shared" si="18"/>
        <v>3.2302007910277135E-4</v>
      </c>
      <c r="E148" s="238">
        <f t="shared" si="18"/>
        <v>3.0200468737459212E-4</v>
      </c>
      <c r="F148" s="238">
        <f t="shared" si="18"/>
        <v>3.1146624994751179E-4</v>
      </c>
      <c r="G148" s="238">
        <f t="shared" si="18"/>
        <v>3.1719124922090875E-4</v>
      </c>
      <c r="H148" s="238">
        <f t="shared" si="18"/>
        <v>3.0107980538201867E-4</v>
      </c>
      <c r="I148" s="238">
        <f t="shared" si="18"/>
        <v>2.2885854857015103E-4</v>
      </c>
      <c r="J148" s="238">
        <f t="shared" si="18"/>
        <v>2.5196218492488421E-4</v>
      </c>
      <c r="K148" s="238">
        <f t="shared" si="18"/>
        <v>3.3301981582218264E-4</v>
      </c>
      <c r="L148" s="238">
        <f t="shared" si="18"/>
        <v>3.8062022436374847E-4</v>
      </c>
      <c r="M148" s="238">
        <f t="shared" si="18"/>
        <v>2.490812700004383E-4</v>
      </c>
      <c r="N148" s="238">
        <f t="shared" si="18"/>
        <v>2.8986475248613252E-4</v>
      </c>
      <c r="O148" s="238">
        <f t="shared" si="18"/>
        <v>3.8509874743112785E-4</v>
      </c>
      <c r="P148" s="238">
        <f t="shared" si="18"/>
        <v>3.59490305042863E-4</v>
      </c>
      <c r="Q148" s="238">
        <f t="shared" si="18"/>
        <v>3.8869454626356057E-4</v>
      </c>
    </row>
    <row r="149" spans="1:17" x14ac:dyDescent="0.25">
      <c r="A149" s="127" t="s">
        <v>210</v>
      </c>
      <c r="B149" s="237">
        <f t="shared" ref="B149:Q149" si="19">IF(B$57=0,0,B$57/B$47)</f>
        <v>0</v>
      </c>
      <c r="C149" s="237">
        <f t="shared" si="19"/>
        <v>0</v>
      </c>
      <c r="D149" s="237">
        <f t="shared" si="19"/>
        <v>0</v>
      </c>
      <c r="E149" s="237">
        <f t="shared" si="19"/>
        <v>0</v>
      </c>
      <c r="F149" s="237">
        <f t="shared" si="19"/>
        <v>0</v>
      </c>
      <c r="G149" s="237">
        <f t="shared" si="19"/>
        <v>0</v>
      </c>
      <c r="H149" s="237">
        <f t="shared" si="19"/>
        <v>0</v>
      </c>
      <c r="I149" s="237">
        <f t="shared" si="19"/>
        <v>0</v>
      </c>
      <c r="J149" s="237">
        <f t="shared" si="19"/>
        <v>0</v>
      </c>
      <c r="K149" s="237">
        <f t="shared" si="19"/>
        <v>0</v>
      </c>
      <c r="L149" s="237">
        <f t="shared" si="19"/>
        <v>0</v>
      </c>
      <c r="M149" s="237">
        <f t="shared" si="19"/>
        <v>0</v>
      </c>
      <c r="N149" s="237">
        <f t="shared" si="19"/>
        <v>0</v>
      </c>
      <c r="O149" s="237">
        <f t="shared" si="19"/>
        <v>0</v>
      </c>
      <c r="P149" s="237">
        <f t="shared" si="19"/>
        <v>0</v>
      </c>
      <c r="Q149" s="237">
        <f t="shared" si="19"/>
        <v>0</v>
      </c>
    </row>
    <row r="150" spans="1:17" x14ac:dyDescent="0.25">
      <c r="A150" s="127" t="s">
        <v>209</v>
      </c>
      <c r="B150" s="237">
        <f t="shared" ref="B150:Q150" si="20">IF(B$58=0,0,B$58/B$47)</f>
        <v>9.1858088446973643E-2</v>
      </c>
      <c r="C150" s="237">
        <f t="shared" si="20"/>
        <v>7.5915673410996906E-2</v>
      </c>
      <c r="D150" s="237">
        <f t="shared" si="20"/>
        <v>7.4950077666994824E-2</v>
      </c>
      <c r="E150" s="237">
        <f t="shared" si="20"/>
        <v>5.8964936195029294E-2</v>
      </c>
      <c r="F150" s="237">
        <f t="shared" si="20"/>
        <v>6.8253957332002804E-2</v>
      </c>
      <c r="G150" s="237">
        <f t="shared" si="20"/>
        <v>4.6193924959942081E-2</v>
      </c>
      <c r="H150" s="237">
        <f t="shared" si="20"/>
        <v>3.5628714257649866E-2</v>
      </c>
      <c r="I150" s="237">
        <f t="shared" si="20"/>
        <v>8.5978021285476568E-3</v>
      </c>
      <c r="J150" s="237">
        <f t="shared" si="20"/>
        <v>1.2743088175449481E-2</v>
      </c>
      <c r="K150" s="237">
        <f t="shared" si="20"/>
        <v>3.6978726775994251E-2</v>
      </c>
      <c r="L150" s="237">
        <f t="shared" si="20"/>
        <v>2.3817759104072644E-2</v>
      </c>
      <c r="M150" s="237">
        <f t="shared" si="20"/>
        <v>2.778635130681599E-2</v>
      </c>
      <c r="N150" s="237">
        <f t="shared" si="20"/>
        <v>1.355381135251253E-2</v>
      </c>
      <c r="O150" s="237">
        <f t="shared" si="20"/>
        <v>6.1070366194196035E-2</v>
      </c>
      <c r="P150" s="237">
        <f t="shared" si="20"/>
        <v>4.5921716532541984E-2</v>
      </c>
      <c r="Q150" s="237">
        <f t="shared" si="20"/>
        <v>8.3230839010542387E-2</v>
      </c>
    </row>
    <row r="151" spans="1:17" x14ac:dyDescent="0.25">
      <c r="A151" s="142" t="s">
        <v>225</v>
      </c>
      <c r="B151" s="235">
        <f t="shared" ref="B151:Q151" si="21">IF(B$59=0,0,B$59/B$47)</f>
        <v>8.2924368388291175E-2</v>
      </c>
      <c r="C151" s="235">
        <f t="shared" si="21"/>
        <v>6.6901639158017515E-2</v>
      </c>
      <c r="D151" s="235">
        <f t="shared" si="21"/>
        <v>6.6130433715991213E-2</v>
      </c>
      <c r="E151" s="235">
        <f t="shared" si="21"/>
        <v>5.0719090235309176E-2</v>
      </c>
      <c r="F151" s="235">
        <f t="shared" si="21"/>
        <v>5.974977568818194E-2</v>
      </c>
      <c r="G151" s="235">
        <f t="shared" si="21"/>
        <v>3.7533429642521217E-2</v>
      </c>
      <c r="H151" s="235">
        <f t="shared" si="21"/>
        <v>2.7408121000157576E-2</v>
      </c>
      <c r="I151" s="235">
        <f t="shared" si="21"/>
        <v>2.3491165386651334E-3</v>
      </c>
      <c r="J151" s="235">
        <f t="shared" si="21"/>
        <v>5.8635877854833355E-3</v>
      </c>
      <c r="K151" s="235">
        <f t="shared" si="21"/>
        <v>2.7886052994418008E-2</v>
      </c>
      <c r="L151" s="235">
        <f t="shared" si="21"/>
        <v>1.3425417956848354E-2</v>
      </c>
      <c r="M151" s="235">
        <f t="shared" si="21"/>
        <v>2.0985510559177099E-2</v>
      </c>
      <c r="N151" s="235">
        <f t="shared" si="21"/>
        <v>5.6394305562026247E-3</v>
      </c>
      <c r="O151" s="235">
        <f t="shared" si="21"/>
        <v>5.0555744788139678E-2</v>
      </c>
      <c r="P151" s="235">
        <f t="shared" si="21"/>
        <v>3.6106300403853001E-2</v>
      </c>
      <c r="Q151" s="235">
        <f t="shared" si="21"/>
        <v>7.2618038985034328E-2</v>
      </c>
    </row>
    <row r="152" spans="1:17" x14ac:dyDescent="0.25">
      <c r="A152" s="142" t="s">
        <v>224</v>
      </c>
      <c r="B152" s="235">
        <f t="shared" ref="B152:Q152" si="22">IF(B$65=0,0,B$65/B$47)</f>
        <v>8.9337200586824712E-3</v>
      </c>
      <c r="C152" s="235">
        <f t="shared" si="22"/>
        <v>9.0140342529793915E-3</v>
      </c>
      <c r="D152" s="235">
        <f t="shared" si="22"/>
        <v>8.8196439510036077E-3</v>
      </c>
      <c r="E152" s="235">
        <f t="shared" si="22"/>
        <v>8.2458459597201193E-3</v>
      </c>
      <c r="F152" s="235">
        <f t="shared" si="22"/>
        <v>8.5041816438208625E-3</v>
      </c>
      <c r="G152" s="235">
        <f t="shared" si="22"/>
        <v>8.6604953174208663E-3</v>
      </c>
      <c r="H152" s="235">
        <f t="shared" si="22"/>
        <v>8.2205932574922862E-3</v>
      </c>
      <c r="I152" s="235">
        <f t="shared" si="22"/>
        <v>6.2486855898825243E-3</v>
      </c>
      <c r="J152" s="235">
        <f t="shared" si="22"/>
        <v>6.8795003899661455E-3</v>
      </c>
      <c r="K152" s="235">
        <f t="shared" si="22"/>
        <v>9.092673781576242E-3</v>
      </c>
      <c r="L152" s="235">
        <f t="shared" si="22"/>
        <v>1.0392341147224289E-2</v>
      </c>
      <c r="M152" s="235">
        <f t="shared" si="22"/>
        <v>6.8008407476388925E-3</v>
      </c>
      <c r="N152" s="235">
        <f t="shared" si="22"/>
        <v>7.9143807963099055E-3</v>
      </c>
      <c r="O152" s="235">
        <f t="shared" si="22"/>
        <v>1.0514621406056355E-2</v>
      </c>
      <c r="P152" s="235">
        <f t="shared" si="22"/>
        <v>9.8154161286889835E-3</v>
      </c>
      <c r="Q152" s="235">
        <f t="shared" si="22"/>
        <v>1.0612800025508063E-2</v>
      </c>
    </row>
    <row r="153" spans="1:17" x14ac:dyDescent="0.25">
      <c r="A153" s="142" t="s">
        <v>223</v>
      </c>
      <c r="B153" s="259">
        <f t="shared" ref="B153:Q153" si="23">IF(B$76=0,0,B$76/B$47)</f>
        <v>0</v>
      </c>
      <c r="C153" s="259">
        <f t="shared" si="23"/>
        <v>0</v>
      </c>
      <c r="D153" s="259">
        <f t="shared" si="23"/>
        <v>0</v>
      </c>
      <c r="E153" s="259">
        <f t="shared" si="23"/>
        <v>0</v>
      </c>
      <c r="F153" s="259">
        <f t="shared" si="23"/>
        <v>0</v>
      </c>
      <c r="G153" s="259">
        <f t="shared" si="23"/>
        <v>0</v>
      </c>
      <c r="H153" s="259">
        <f t="shared" si="23"/>
        <v>0</v>
      </c>
      <c r="I153" s="259">
        <f t="shared" si="23"/>
        <v>0</v>
      </c>
      <c r="J153" s="259">
        <f t="shared" si="23"/>
        <v>0</v>
      </c>
      <c r="K153" s="259">
        <f t="shared" si="23"/>
        <v>0</v>
      </c>
      <c r="L153" s="259">
        <f t="shared" si="23"/>
        <v>0</v>
      </c>
      <c r="M153" s="259">
        <f t="shared" si="23"/>
        <v>0</v>
      </c>
      <c r="N153" s="259">
        <f t="shared" si="23"/>
        <v>0</v>
      </c>
      <c r="O153" s="259">
        <f t="shared" si="23"/>
        <v>0</v>
      </c>
      <c r="P153" s="259">
        <f t="shared" si="23"/>
        <v>0</v>
      </c>
      <c r="Q153" s="259">
        <f t="shared" si="23"/>
        <v>0</v>
      </c>
    </row>
    <row r="154" spans="1:17" x14ac:dyDescent="0.25">
      <c r="A154" s="127" t="s">
        <v>208</v>
      </c>
      <c r="B154" s="237">
        <f t="shared" ref="B154:Q154" si="24">IF(B$77=0,0,B$77/B$47)</f>
        <v>0.65216156428382044</v>
      </c>
      <c r="C154" s="237">
        <f t="shared" si="24"/>
        <v>0.65802450046749517</v>
      </c>
      <c r="D154" s="237">
        <f t="shared" si="24"/>
        <v>0.6438340084232641</v>
      </c>
      <c r="E154" s="237">
        <f t="shared" si="24"/>
        <v>0.60194675505956852</v>
      </c>
      <c r="F154" s="237">
        <f t="shared" si="24"/>
        <v>0.62080525999892322</v>
      </c>
      <c r="G154" s="237">
        <f t="shared" si="24"/>
        <v>0.67018502176306038</v>
      </c>
      <c r="H154" s="237">
        <f t="shared" si="24"/>
        <v>0.63077837875188147</v>
      </c>
      <c r="I154" s="237">
        <f t="shared" si="24"/>
        <v>0.45279091876398297</v>
      </c>
      <c r="J154" s="237">
        <f t="shared" si="24"/>
        <v>0.49934061412778602</v>
      </c>
      <c r="K154" s="237">
        <f t="shared" si="24"/>
        <v>0.6921250307345056</v>
      </c>
      <c r="L154" s="237">
        <f t="shared" si="24"/>
        <v>0.77665477504932723</v>
      </c>
      <c r="M154" s="237">
        <f t="shared" si="24"/>
        <v>0.48684911998598029</v>
      </c>
      <c r="N154" s="237">
        <f t="shared" si="24"/>
        <v>0.56934315622366161</v>
      </c>
      <c r="O154" s="237">
        <f t="shared" si="24"/>
        <v>0.85508799099580468</v>
      </c>
      <c r="P154" s="237">
        <f t="shared" si="24"/>
        <v>0.90723008597040689</v>
      </c>
      <c r="Q154" s="237">
        <f t="shared" si="24"/>
        <v>0.86115003811657842</v>
      </c>
    </row>
    <row r="155" spans="1:17" x14ac:dyDescent="0.25">
      <c r="A155" s="142" t="s">
        <v>222</v>
      </c>
      <c r="B155" s="259">
        <f t="shared" ref="B155:Q155" si="25">IF(B$78=0,0,B$78/B$47)</f>
        <v>0.65216156428382044</v>
      </c>
      <c r="C155" s="259">
        <f t="shared" si="25"/>
        <v>0.65802450046749517</v>
      </c>
      <c r="D155" s="259">
        <f t="shared" si="25"/>
        <v>0.6438340084232641</v>
      </c>
      <c r="E155" s="259">
        <f t="shared" si="25"/>
        <v>0.60194675505956852</v>
      </c>
      <c r="F155" s="259">
        <f t="shared" si="25"/>
        <v>0.62080525999892322</v>
      </c>
      <c r="G155" s="259">
        <f t="shared" si="25"/>
        <v>0.67018502176306038</v>
      </c>
      <c r="H155" s="259">
        <f t="shared" si="25"/>
        <v>0.63077837875188147</v>
      </c>
      <c r="I155" s="259">
        <f t="shared" si="25"/>
        <v>0.45279091876398297</v>
      </c>
      <c r="J155" s="259">
        <f t="shared" si="25"/>
        <v>0.49934061412778602</v>
      </c>
      <c r="K155" s="259">
        <f t="shared" si="25"/>
        <v>0.6921250307345056</v>
      </c>
      <c r="L155" s="259">
        <f t="shared" si="25"/>
        <v>0.77665477504932723</v>
      </c>
      <c r="M155" s="259">
        <f t="shared" si="25"/>
        <v>0.48684911998598029</v>
      </c>
      <c r="N155" s="259">
        <f t="shared" si="25"/>
        <v>0.56934315622366161</v>
      </c>
      <c r="O155" s="259">
        <f t="shared" si="25"/>
        <v>0.85508799099580468</v>
      </c>
      <c r="P155" s="259">
        <f t="shared" si="25"/>
        <v>0.90723008597040689</v>
      </c>
      <c r="Q155" s="259">
        <f t="shared" si="25"/>
        <v>0.86115003811657842</v>
      </c>
    </row>
    <row r="156" spans="1:17" x14ac:dyDescent="0.25">
      <c r="A156" s="142" t="s">
        <v>221</v>
      </c>
      <c r="B156" s="259">
        <f t="shared" ref="B156:Q156" si="26">IF(B$86=0,0,B$86/B$47)</f>
        <v>0</v>
      </c>
      <c r="C156" s="259">
        <f t="shared" si="26"/>
        <v>0</v>
      </c>
      <c r="D156" s="259">
        <f t="shared" si="26"/>
        <v>0</v>
      </c>
      <c r="E156" s="259">
        <f t="shared" si="26"/>
        <v>0</v>
      </c>
      <c r="F156" s="259">
        <f t="shared" si="26"/>
        <v>0</v>
      </c>
      <c r="G156" s="259">
        <f t="shared" si="26"/>
        <v>0</v>
      </c>
      <c r="H156" s="259">
        <f t="shared" si="26"/>
        <v>0</v>
      </c>
      <c r="I156" s="259">
        <f t="shared" si="26"/>
        <v>0</v>
      </c>
      <c r="J156" s="259">
        <f t="shared" si="26"/>
        <v>0</v>
      </c>
      <c r="K156" s="259">
        <f t="shared" si="26"/>
        <v>0</v>
      </c>
      <c r="L156" s="259">
        <f t="shared" si="26"/>
        <v>0</v>
      </c>
      <c r="M156" s="259">
        <f t="shared" si="26"/>
        <v>0</v>
      </c>
      <c r="N156" s="259">
        <f t="shared" si="26"/>
        <v>0</v>
      </c>
      <c r="O156" s="259">
        <f t="shared" si="26"/>
        <v>0</v>
      </c>
      <c r="P156" s="259">
        <f t="shared" si="26"/>
        <v>0</v>
      </c>
      <c r="Q156" s="259">
        <f t="shared" si="26"/>
        <v>0</v>
      </c>
    </row>
    <row r="157" spans="1:17" x14ac:dyDescent="0.25">
      <c r="A157" s="127" t="s">
        <v>207</v>
      </c>
      <c r="B157" s="237">
        <f t="shared" ref="B157:Q157" si="27">IF(B$87=0,0,B$87/B$47)</f>
        <v>4.1417017817276844E-2</v>
      </c>
      <c r="C157" s="237">
        <f t="shared" si="27"/>
        <v>3.3884616781451098E-2</v>
      </c>
      <c r="D157" s="237">
        <f t="shared" si="27"/>
        <v>3.320813637915359E-2</v>
      </c>
      <c r="E157" s="237">
        <f t="shared" si="27"/>
        <v>2.5691714157362624E-2</v>
      </c>
      <c r="F157" s="237">
        <f t="shared" si="27"/>
        <v>2.9647989214608594E-2</v>
      </c>
      <c r="G157" s="237">
        <f t="shared" si="27"/>
        <v>1.8959125688540662E-2</v>
      </c>
      <c r="H157" s="237">
        <f t="shared" si="27"/>
        <v>1.4025802124875185E-2</v>
      </c>
      <c r="I157" s="237">
        <f t="shared" si="27"/>
        <v>1.2021343505962865E-3</v>
      </c>
      <c r="J157" s="237">
        <f t="shared" si="27"/>
        <v>3.0006260560711735E-3</v>
      </c>
      <c r="K157" s="237">
        <f t="shared" si="27"/>
        <v>1.4270378525446575E-2</v>
      </c>
      <c r="L157" s="237">
        <f t="shared" si="27"/>
        <v>6.8703088294676798E-3</v>
      </c>
      <c r="M157" s="237">
        <f t="shared" si="27"/>
        <v>1.0739102421169426E-2</v>
      </c>
      <c r="N157" s="237">
        <f t="shared" si="27"/>
        <v>2.8859160785891899E-3</v>
      </c>
      <c r="O157" s="237">
        <f t="shared" si="27"/>
        <v>2.5103728204529652E-2</v>
      </c>
      <c r="P157" s="237">
        <f t="shared" si="27"/>
        <v>1.80870649315245E-2</v>
      </c>
      <c r="Q157" s="237">
        <f t="shared" si="27"/>
        <v>3.3431194678842507E-2</v>
      </c>
    </row>
    <row r="158" spans="1:17" x14ac:dyDescent="0.25">
      <c r="A158" s="142" t="s">
        <v>220</v>
      </c>
      <c r="B158" s="259">
        <f t="shared" ref="B158:Q158" si="28">IF(B$88=0,0,B$88/B$47)</f>
        <v>4.1417017817276844E-2</v>
      </c>
      <c r="C158" s="259">
        <f t="shared" si="28"/>
        <v>3.3884616781451098E-2</v>
      </c>
      <c r="D158" s="259">
        <f t="shared" si="28"/>
        <v>3.320813637915359E-2</v>
      </c>
      <c r="E158" s="259">
        <f t="shared" si="28"/>
        <v>2.5691714157362624E-2</v>
      </c>
      <c r="F158" s="259">
        <f t="shared" si="28"/>
        <v>2.9647989214608594E-2</v>
      </c>
      <c r="G158" s="259">
        <f t="shared" si="28"/>
        <v>1.8959125688540662E-2</v>
      </c>
      <c r="H158" s="259">
        <f t="shared" si="28"/>
        <v>1.4025802124875185E-2</v>
      </c>
      <c r="I158" s="259">
        <f t="shared" si="28"/>
        <v>1.2021343505962865E-3</v>
      </c>
      <c r="J158" s="259">
        <f t="shared" si="28"/>
        <v>3.0006260560711735E-3</v>
      </c>
      <c r="K158" s="259">
        <f t="shared" si="28"/>
        <v>1.4270378525446575E-2</v>
      </c>
      <c r="L158" s="259">
        <f t="shared" si="28"/>
        <v>6.8703088294676798E-3</v>
      </c>
      <c r="M158" s="259">
        <f t="shared" si="28"/>
        <v>1.0739102421169426E-2</v>
      </c>
      <c r="N158" s="259">
        <f t="shared" si="28"/>
        <v>2.8859160785891899E-3</v>
      </c>
      <c r="O158" s="259">
        <f t="shared" si="28"/>
        <v>2.5103728204529652E-2</v>
      </c>
      <c r="P158" s="259">
        <f t="shared" si="28"/>
        <v>1.80870649315245E-2</v>
      </c>
      <c r="Q158" s="259">
        <f t="shared" si="28"/>
        <v>3.3431194678842507E-2</v>
      </c>
    </row>
    <row r="159" spans="1:17" x14ac:dyDescent="0.25">
      <c r="A159" s="142" t="s">
        <v>219</v>
      </c>
      <c r="B159" s="259">
        <f t="shared" ref="B159:Q159" si="29">IF(B$94=0,0,B$94/B$47)</f>
        <v>0</v>
      </c>
      <c r="C159" s="259">
        <f t="shared" si="29"/>
        <v>0</v>
      </c>
      <c r="D159" s="259">
        <f t="shared" si="29"/>
        <v>0</v>
      </c>
      <c r="E159" s="259">
        <f t="shared" si="29"/>
        <v>0</v>
      </c>
      <c r="F159" s="259">
        <f t="shared" si="29"/>
        <v>0</v>
      </c>
      <c r="G159" s="259">
        <f t="shared" si="29"/>
        <v>0</v>
      </c>
      <c r="H159" s="259">
        <f t="shared" si="29"/>
        <v>0</v>
      </c>
      <c r="I159" s="259">
        <f t="shared" si="29"/>
        <v>0</v>
      </c>
      <c r="J159" s="259">
        <f t="shared" si="29"/>
        <v>0</v>
      </c>
      <c r="K159" s="259">
        <f t="shared" si="29"/>
        <v>0</v>
      </c>
      <c r="L159" s="259">
        <f t="shared" si="29"/>
        <v>0</v>
      </c>
      <c r="M159" s="259">
        <f t="shared" si="29"/>
        <v>0</v>
      </c>
      <c r="N159" s="259">
        <f t="shared" si="29"/>
        <v>0</v>
      </c>
      <c r="O159" s="259">
        <f t="shared" si="29"/>
        <v>0</v>
      </c>
      <c r="P159" s="259">
        <f t="shared" si="29"/>
        <v>0</v>
      </c>
      <c r="Q159" s="259">
        <f t="shared" si="29"/>
        <v>0</v>
      </c>
    </row>
    <row r="160" spans="1:17" x14ac:dyDescent="0.25">
      <c r="A160" s="177" t="s">
        <v>98</v>
      </c>
      <c r="B160" s="209">
        <f t="shared" ref="B160:Q160" si="30">IF(B$95=0,0,B$95/B$47)</f>
        <v>0.21423613132737102</v>
      </c>
      <c r="C160" s="209">
        <f t="shared" si="30"/>
        <v>0.23184506970249233</v>
      </c>
      <c r="D160" s="209">
        <f t="shared" si="30"/>
        <v>0.24768475745148472</v>
      </c>
      <c r="E160" s="209">
        <f t="shared" si="30"/>
        <v>0.31309458990066502</v>
      </c>
      <c r="F160" s="209">
        <f t="shared" si="30"/>
        <v>0.28098132720451785</v>
      </c>
      <c r="G160" s="209">
        <f t="shared" si="30"/>
        <v>0.26434473633923578</v>
      </c>
      <c r="H160" s="209">
        <f t="shared" si="30"/>
        <v>0.31926602506021151</v>
      </c>
      <c r="I160" s="209">
        <f t="shared" si="30"/>
        <v>0.53718028620830294</v>
      </c>
      <c r="J160" s="209">
        <f t="shared" si="30"/>
        <v>0.48466370945576859</v>
      </c>
      <c r="K160" s="209">
        <f t="shared" si="30"/>
        <v>0.25629284414823139</v>
      </c>
      <c r="L160" s="209">
        <f t="shared" si="30"/>
        <v>0.19227653679276879</v>
      </c>
      <c r="M160" s="209">
        <f t="shared" si="30"/>
        <v>0.47437634501603393</v>
      </c>
      <c r="N160" s="209">
        <f t="shared" si="30"/>
        <v>0.41392725159275051</v>
      </c>
      <c r="O160" s="209">
        <f t="shared" si="30"/>
        <v>5.8352815858038323E-2</v>
      </c>
      <c r="P160" s="209">
        <f t="shared" si="30"/>
        <v>2.8401642260483612E-2</v>
      </c>
      <c r="Q160" s="209">
        <f t="shared" si="30"/>
        <v>2.1799233647773027E-2</v>
      </c>
    </row>
    <row r="161" spans="1:17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x14ac:dyDescent="0.25">
      <c r="A162" s="78" t="s">
        <v>36</v>
      </c>
      <c r="B162" s="77">
        <f t="shared" ref="B162:Q162" si="31">SUM(B163:B167,B169:B171,B173:B175,B176)</f>
        <v>0</v>
      </c>
      <c r="C162" s="77">
        <f t="shared" si="31"/>
        <v>0</v>
      </c>
      <c r="D162" s="77">
        <f t="shared" si="31"/>
        <v>0</v>
      </c>
      <c r="E162" s="77">
        <f t="shared" si="31"/>
        <v>0</v>
      </c>
      <c r="F162" s="77">
        <f t="shared" si="31"/>
        <v>0</v>
      </c>
      <c r="G162" s="77">
        <f t="shared" si="31"/>
        <v>0</v>
      </c>
      <c r="H162" s="77">
        <f t="shared" si="31"/>
        <v>0</v>
      </c>
      <c r="I162" s="77">
        <f t="shared" si="31"/>
        <v>0</v>
      </c>
      <c r="J162" s="77">
        <f t="shared" si="31"/>
        <v>0</v>
      </c>
      <c r="K162" s="77">
        <f t="shared" si="31"/>
        <v>0</v>
      </c>
      <c r="L162" s="77">
        <f t="shared" si="31"/>
        <v>0</v>
      </c>
      <c r="M162" s="77">
        <f t="shared" si="31"/>
        <v>0</v>
      </c>
      <c r="N162" s="77">
        <f t="shared" si="31"/>
        <v>0</v>
      </c>
      <c r="O162" s="77">
        <f t="shared" si="31"/>
        <v>0</v>
      </c>
      <c r="P162" s="77">
        <f t="shared" si="31"/>
        <v>0</v>
      </c>
      <c r="Q162" s="77">
        <f t="shared" si="31"/>
        <v>0</v>
      </c>
    </row>
    <row r="163" spans="1:17" x14ac:dyDescent="0.25">
      <c r="A163" s="132" t="s">
        <v>83</v>
      </c>
      <c r="B163" s="240">
        <f t="shared" ref="B163:Q163" si="32">IF(B$98=0,0,B$98/B$97)</f>
        <v>0</v>
      </c>
      <c r="C163" s="240">
        <f t="shared" si="32"/>
        <v>0</v>
      </c>
      <c r="D163" s="240">
        <f t="shared" si="32"/>
        <v>0</v>
      </c>
      <c r="E163" s="240">
        <f t="shared" si="32"/>
        <v>0</v>
      </c>
      <c r="F163" s="240">
        <f t="shared" si="32"/>
        <v>0</v>
      </c>
      <c r="G163" s="240">
        <f t="shared" si="32"/>
        <v>0</v>
      </c>
      <c r="H163" s="240">
        <f t="shared" si="32"/>
        <v>0</v>
      </c>
      <c r="I163" s="240">
        <f t="shared" si="32"/>
        <v>0</v>
      </c>
      <c r="J163" s="240">
        <f t="shared" si="32"/>
        <v>0</v>
      </c>
      <c r="K163" s="240">
        <f t="shared" si="32"/>
        <v>0</v>
      </c>
      <c r="L163" s="240">
        <f t="shared" si="32"/>
        <v>0</v>
      </c>
      <c r="M163" s="240">
        <f t="shared" si="32"/>
        <v>0</v>
      </c>
      <c r="N163" s="240">
        <f t="shared" si="32"/>
        <v>0</v>
      </c>
      <c r="O163" s="240">
        <f t="shared" si="32"/>
        <v>0</v>
      </c>
      <c r="P163" s="240">
        <f t="shared" si="32"/>
        <v>0</v>
      </c>
      <c r="Q163" s="240">
        <f t="shared" si="32"/>
        <v>0</v>
      </c>
    </row>
    <row r="164" spans="1:17" x14ac:dyDescent="0.25">
      <c r="A164" s="76" t="s">
        <v>82</v>
      </c>
      <c r="B164" s="239">
        <f t="shared" ref="B164:Q164" si="33">IF(B$99=0,0,B$99/B$97)</f>
        <v>0</v>
      </c>
      <c r="C164" s="239">
        <f t="shared" si="33"/>
        <v>0</v>
      </c>
      <c r="D164" s="239">
        <f t="shared" si="33"/>
        <v>0</v>
      </c>
      <c r="E164" s="239">
        <f t="shared" si="33"/>
        <v>0</v>
      </c>
      <c r="F164" s="239">
        <f t="shared" si="33"/>
        <v>0</v>
      </c>
      <c r="G164" s="239">
        <f t="shared" si="33"/>
        <v>0</v>
      </c>
      <c r="H164" s="239">
        <f t="shared" si="33"/>
        <v>0</v>
      </c>
      <c r="I164" s="239">
        <f t="shared" si="33"/>
        <v>0</v>
      </c>
      <c r="J164" s="239">
        <f t="shared" si="33"/>
        <v>0</v>
      </c>
      <c r="K164" s="239">
        <f t="shared" si="33"/>
        <v>0</v>
      </c>
      <c r="L164" s="239">
        <f t="shared" si="33"/>
        <v>0</v>
      </c>
      <c r="M164" s="239">
        <f t="shared" si="33"/>
        <v>0</v>
      </c>
      <c r="N164" s="239">
        <f t="shared" si="33"/>
        <v>0</v>
      </c>
      <c r="O164" s="239">
        <f t="shared" si="33"/>
        <v>0</v>
      </c>
      <c r="P164" s="239">
        <f t="shared" si="33"/>
        <v>0</v>
      </c>
      <c r="Q164" s="239">
        <f t="shared" si="33"/>
        <v>0</v>
      </c>
    </row>
    <row r="165" spans="1:17" x14ac:dyDescent="0.25">
      <c r="A165" s="76" t="s">
        <v>81</v>
      </c>
      <c r="B165" s="239">
        <f t="shared" ref="B165:Q165" si="34">IF(B$100=0,0,B$100/B$97)</f>
        <v>0</v>
      </c>
      <c r="C165" s="239">
        <f t="shared" si="34"/>
        <v>0</v>
      </c>
      <c r="D165" s="239">
        <f t="shared" si="34"/>
        <v>0</v>
      </c>
      <c r="E165" s="239">
        <f t="shared" si="34"/>
        <v>0</v>
      </c>
      <c r="F165" s="239">
        <f t="shared" si="34"/>
        <v>0</v>
      </c>
      <c r="G165" s="239">
        <f t="shared" si="34"/>
        <v>0</v>
      </c>
      <c r="H165" s="239">
        <f t="shared" si="34"/>
        <v>0</v>
      </c>
      <c r="I165" s="239">
        <f t="shared" si="34"/>
        <v>0</v>
      </c>
      <c r="J165" s="239">
        <f t="shared" si="34"/>
        <v>0</v>
      </c>
      <c r="K165" s="239">
        <f t="shared" si="34"/>
        <v>0</v>
      </c>
      <c r="L165" s="239">
        <f t="shared" si="34"/>
        <v>0</v>
      </c>
      <c r="M165" s="239">
        <f t="shared" si="34"/>
        <v>0</v>
      </c>
      <c r="N165" s="239">
        <f t="shared" si="34"/>
        <v>0</v>
      </c>
      <c r="O165" s="239">
        <f t="shared" si="34"/>
        <v>0</v>
      </c>
      <c r="P165" s="239">
        <f t="shared" si="34"/>
        <v>0</v>
      </c>
      <c r="Q165" s="239">
        <f t="shared" si="34"/>
        <v>0</v>
      </c>
    </row>
    <row r="166" spans="1:17" x14ac:dyDescent="0.25">
      <c r="A166" s="76" t="s">
        <v>80</v>
      </c>
      <c r="B166" s="239">
        <f t="shared" ref="B166:Q166" si="35">IF(B$101=0,0,B$101/B$97)</f>
        <v>0</v>
      </c>
      <c r="C166" s="239">
        <f t="shared" si="35"/>
        <v>0</v>
      </c>
      <c r="D166" s="239">
        <f t="shared" si="35"/>
        <v>0</v>
      </c>
      <c r="E166" s="239">
        <f t="shared" si="35"/>
        <v>0</v>
      </c>
      <c r="F166" s="239">
        <f t="shared" si="35"/>
        <v>0</v>
      </c>
      <c r="G166" s="239">
        <f t="shared" si="35"/>
        <v>0</v>
      </c>
      <c r="H166" s="239">
        <f t="shared" si="35"/>
        <v>0</v>
      </c>
      <c r="I166" s="239">
        <f t="shared" si="35"/>
        <v>0</v>
      </c>
      <c r="J166" s="239">
        <f t="shared" si="35"/>
        <v>0</v>
      </c>
      <c r="K166" s="239">
        <f t="shared" si="35"/>
        <v>0</v>
      </c>
      <c r="L166" s="239">
        <f t="shared" si="35"/>
        <v>0</v>
      </c>
      <c r="M166" s="239">
        <f t="shared" si="35"/>
        <v>0</v>
      </c>
      <c r="N166" s="239">
        <f t="shared" si="35"/>
        <v>0</v>
      </c>
      <c r="O166" s="239">
        <f t="shared" si="35"/>
        <v>0</v>
      </c>
      <c r="P166" s="239">
        <f t="shared" si="35"/>
        <v>0</v>
      </c>
      <c r="Q166" s="239">
        <f t="shared" si="35"/>
        <v>0</v>
      </c>
    </row>
    <row r="167" spans="1:17" x14ac:dyDescent="0.25">
      <c r="A167" s="129" t="s">
        <v>79</v>
      </c>
      <c r="B167" s="238">
        <f t="shared" ref="B167:Q167" si="36">IF(B$102=0,0,B$102/B$97)</f>
        <v>0</v>
      </c>
      <c r="C167" s="238">
        <f t="shared" si="36"/>
        <v>0</v>
      </c>
      <c r="D167" s="238">
        <f t="shared" si="36"/>
        <v>0</v>
      </c>
      <c r="E167" s="238">
        <f t="shared" si="36"/>
        <v>0</v>
      </c>
      <c r="F167" s="238">
        <f t="shared" si="36"/>
        <v>0</v>
      </c>
      <c r="G167" s="238">
        <f t="shared" si="36"/>
        <v>0</v>
      </c>
      <c r="H167" s="238">
        <f t="shared" si="36"/>
        <v>0</v>
      </c>
      <c r="I167" s="238">
        <f t="shared" si="36"/>
        <v>0</v>
      </c>
      <c r="J167" s="238">
        <f t="shared" si="36"/>
        <v>0</v>
      </c>
      <c r="K167" s="238">
        <f t="shared" si="36"/>
        <v>0</v>
      </c>
      <c r="L167" s="238">
        <f t="shared" si="36"/>
        <v>0</v>
      </c>
      <c r="M167" s="238">
        <f t="shared" si="36"/>
        <v>0</v>
      </c>
      <c r="N167" s="238">
        <f t="shared" si="36"/>
        <v>0</v>
      </c>
      <c r="O167" s="238">
        <f t="shared" si="36"/>
        <v>0</v>
      </c>
      <c r="P167" s="238">
        <f t="shared" si="36"/>
        <v>0</v>
      </c>
      <c r="Q167" s="238">
        <f t="shared" si="36"/>
        <v>0</v>
      </c>
    </row>
    <row r="168" spans="1:17" x14ac:dyDescent="0.25">
      <c r="A168" s="127" t="s">
        <v>206</v>
      </c>
      <c r="B168" s="237">
        <f t="shared" ref="B168:Q168" si="37">IF(B$107=0,0,B$107/B$97)</f>
        <v>0</v>
      </c>
      <c r="C168" s="237">
        <f t="shared" si="37"/>
        <v>0</v>
      </c>
      <c r="D168" s="237">
        <f t="shared" si="37"/>
        <v>0</v>
      </c>
      <c r="E168" s="237">
        <f t="shared" si="37"/>
        <v>0</v>
      </c>
      <c r="F168" s="237">
        <f t="shared" si="37"/>
        <v>0</v>
      </c>
      <c r="G168" s="237">
        <f t="shared" si="37"/>
        <v>0</v>
      </c>
      <c r="H168" s="237">
        <f t="shared" si="37"/>
        <v>0</v>
      </c>
      <c r="I168" s="237">
        <f t="shared" si="37"/>
        <v>0</v>
      </c>
      <c r="J168" s="237">
        <f t="shared" si="37"/>
        <v>0</v>
      </c>
      <c r="K168" s="237">
        <f t="shared" si="37"/>
        <v>0</v>
      </c>
      <c r="L168" s="237">
        <f t="shared" si="37"/>
        <v>0</v>
      </c>
      <c r="M168" s="237">
        <f t="shared" si="37"/>
        <v>0</v>
      </c>
      <c r="N168" s="237">
        <f t="shared" si="37"/>
        <v>0</v>
      </c>
      <c r="O168" s="237">
        <f t="shared" si="37"/>
        <v>0</v>
      </c>
      <c r="P168" s="237">
        <f t="shared" si="37"/>
        <v>0</v>
      </c>
      <c r="Q168" s="237">
        <f t="shared" si="37"/>
        <v>0</v>
      </c>
    </row>
    <row r="169" spans="1:17" x14ac:dyDescent="0.25">
      <c r="A169" s="142" t="s">
        <v>218</v>
      </c>
      <c r="B169" s="235">
        <f t="shared" ref="B169:Q169" si="38">IF(B$108=0,0,B$108/B$97)</f>
        <v>0</v>
      </c>
      <c r="C169" s="235">
        <f t="shared" si="38"/>
        <v>0</v>
      </c>
      <c r="D169" s="235">
        <f t="shared" si="38"/>
        <v>0</v>
      </c>
      <c r="E169" s="235">
        <f t="shared" si="38"/>
        <v>0</v>
      </c>
      <c r="F169" s="235">
        <f t="shared" si="38"/>
        <v>0</v>
      </c>
      <c r="G169" s="235">
        <f t="shared" si="38"/>
        <v>0</v>
      </c>
      <c r="H169" s="235">
        <f t="shared" si="38"/>
        <v>0</v>
      </c>
      <c r="I169" s="235">
        <f t="shared" si="38"/>
        <v>0</v>
      </c>
      <c r="J169" s="235">
        <f t="shared" si="38"/>
        <v>0</v>
      </c>
      <c r="K169" s="235">
        <f t="shared" si="38"/>
        <v>0</v>
      </c>
      <c r="L169" s="235">
        <f t="shared" si="38"/>
        <v>0</v>
      </c>
      <c r="M169" s="235">
        <f t="shared" si="38"/>
        <v>0</v>
      </c>
      <c r="N169" s="235">
        <f t="shared" si="38"/>
        <v>0</v>
      </c>
      <c r="O169" s="235">
        <f t="shared" si="38"/>
        <v>0</v>
      </c>
      <c r="P169" s="235">
        <f t="shared" si="38"/>
        <v>0</v>
      </c>
      <c r="Q169" s="235">
        <f t="shared" si="38"/>
        <v>0</v>
      </c>
    </row>
    <row r="170" spans="1:17" x14ac:dyDescent="0.25">
      <c r="A170" s="142" t="s">
        <v>217</v>
      </c>
      <c r="B170" s="235">
        <f t="shared" ref="B170:Q170" si="39">IF(B$114=0,0,B$114/B$97)</f>
        <v>0</v>
      </c>
      <c r="C170" s="235">
        <f t="shared" si="39"/>
        <v>0</v>
      </c>
      <c r="D170" s="235">
        <f t="shared" si="39"/>
        <v>0</v>
      </c>
      <c r="E170" s="235">
        <f t="shared" si="39"/>
        <v>0</v>
      </c>
      <c r="F170" s="235">
        <f t="shared" si="39"/>
        <v>0</v>
      </c>
      <c r="G170" s="235">
        <f t="shared" si="39"/>
        <v>0</v>
      </c>
      <c r="H170" s="235">
        <f t="shared" si="39"/>
        <v>0</v>
      </c>
      <c r="I170" s="235">
        <f t="shared" si="39"/>
        <v>0</v>
      </c>
      <c r="J170" s="235">
        <f t="shared" si="39"/>
        <v>0</v>
      </c>
      <c r="K170" s="235">
        <f t="shared" si="39"/>
        <v>0</v>
      </c>
      <c r="L170" s="235">
        <f t="shared" si="39"/>
        <v>0</v>
      </c>
      <c r="M170" s="235">
        <f t="shared" si="39"/>
        <v>0</v>
      </c>
      <c r="N170" s="235">
        <f t="shared" si="39"/>
        <v>0</v>
      </c>
      <c r="O170" s="235">
        <f t="shared" si="39"/>
        <v>0</v>
      </c>
      <c r="P170" s="235">
        <f t="shared" si="39"/>
        <v>0</v>
      </c>
      <c r="Q170" s="235">
        <f t="shared" si="39"/>
        <v>0</v>
      </c>
    </row>
    <row r="171" spans="1:17" x14ac:dyDescent="0.25">
      <c r="A171" s="127" t="s">
        <v>205</v>
      </c>
      <c r="B171" s="237">
        <f t="shared" ref="B171:Q171" si="40">IF(B$115=0,0,B$115/B$97)</f>
        <v>0</v>
      </c>
      <c r="C171" s="237">
        <f t="shared" si="40"/>
        <v>0</v>
      </c>
      <c r="D171" s="237">
        <f t="shared" si="40"/>
        <v>0</v>
      </c>
      <c r="E171" s="237">
        <f t="shared" si="40"/>
        <v>0</v>
      </c>
      <c r="F171" s="237">
        <f t="shared" si="40"/>
        <v>0</v>
      </c>
      <c r="G171" s="237">
        <f t="shared" si="40"/>
        <v>0</v>
      </c>
      <c r="H171" s="237">
        <f t="shared" si="40"/>
        <v>0</v>
      </c>
      <c r="I171" s="237">
        <f t="shared" si="40"/>
        <v>0</v>
      </c>
      <c r="J171" s="237">
        <f t="shared" si="40"/>
        <v>0</v>
      </c>
      <c r="K171" s="237">
        <f t="shared" si="40"/>
        <v>0</v>
      </c>
      <c r="L171" s="237">
        <f t="shared" si="40"/>
        <v>0</v>
      </c>
      <c r="M171" s="237">
        <f t="shared" si="40"/>
        <v>0</v>
      </c>
      <c r="N171" s="237">
        <f t="shared" si="40"/>
        <v>0</v>
      </c>
      <c r="O171" s="237">
        <f t="shared" si="40"/>
        <v>0</v>
      </c>
      <c r="P171" s="237">
        <f t="shared" si="40"/>
        <v>0</v>
      </c>
      <c r="Q171" s="237">
        <f t="shared" si="40"/>
        <v>0</v>
      </c>
    </row>
    <row r="172" spans="1:17" x14ac:dyDescent="0.25">
      <c r="A172" s="127" t="s">
        <v>204</v>
      </c>
      <c r="B172" s="237">
        <f t="shared" ref="B172:Q172" si="41">IF(B$116=0,0,B$116/B$97)</f>
        <v>0</v>
      </c>
      <c r="C172" s="237">
        <f t="shared" si="41"/>
        <v>0</v>
      </c>
      <c r="D172" s="237">
        <f t="shared" si="41"/>
        <v>0</v>
      </c>
      <c r="E172" s="237">
        <f t="shared" si="41"/>
        <v>0</v>
      </c>
      <c r="F172" s="237">
        <f t="shared" si="41"/>
        <v>0</v>
      </c>
      <c r="G172" s="237">
        <f t="shared" si="41"/>
        <v>0</v>
      </c>
      <c r="H172" s="237">
        <f t="shared" si="41"/>
        <v>0</v>
      </c>
      <c r="I172" s="237">
        <f t="shared" si="41"/>
        <v>0</v>
      </c>
      <c r="J172" s="237">
        <f t="shared" si="41"/>
        <v>0</v>
      </c>
      <c r="K172" s="237">
        <f t="shared" si="41"/>
        <v>0</v>
      </c>
      <c r="L172" s="237">
        <f t="shared" si="41"/>
        <v>0</v>
      </c>
      <c r="M172" s="237">
        <f t="shared" si="41"/>
        <v>0</v>
      </c>
      <c r="N172" s="237">
        <f t="shared" si="41"/>
        <v>0</v>
      </c>
      <c r="O172" s="237">
        <f t="shared" si="41"/>
        <v>0</v>
      </c>
      <c r="P172" s="237">
        <f t="shared" si="41"/>
        <v>0</v>
      </c>
      <c r="Q172" s="237">
        <f t="shared" si="41"/>
        <v>0</v>
      </c>
    </row>
    <row r="173" spans="1:17" x14ac:dyDescent="0.25">
      <c r="A173" s="142" t="s">
        <v>216</v>
      </c>
      <c r="B173" s="235">
        <f t="shared" ref="B173:Q173" si="42">IF(B$117=0,0,B$117/B$97)</f>
        <v>0</v>
      </c>
      <c r="C173" s="235">
        <f t="shared" si="42"/>
        <v>0</v>
      </c>
      <c r="D173" s="235">
        <f t="shared" si="42"/>
        <v>0</v>
      </c>
      <c r="E173" s="235">
        <f t="shared" si="42"/>
        <v>0</v>
      </c>
      <c r="F173" s="235">
        <f t="shared" si="42"/>
        <v>0</v>
      </c>
      <c r="G173" s="235">
        <f t="shared" si="42"/>
        <v>0</v>
      </c>
      <c r="H173" s="235">
        <f t="shared" si="42"/>
        <v>0</v>
      </c>
      <c r="I173" s="235">
        <f t="shared" si="42"/>
        <v>0</v>
      </c>
      <c r="J173" s="235">
        <f t="shared" si="42"/>
        <v>0</v>
      </c>
      <c r="K173" s="235">
        <f t="shared" si="42"/>
        <v>0</v>
      </c>
      <c r="L173" s="235">
        <f t="shared" si="42"/>
        <v>0</v>
      </c>
      <c r="M173" s="235">
        <f t="shared" si="42"/>
        <v>0</v>
      </c>
      <c r="N173" s="235">
        <f t="shared" si="42"/>
        <v>0</v>
      </c>
      <c r="O173" s="235">
        <f t="shared" si="42"/>
        <v>0</v>
      </c>
      <c r="P173" s="235">
        <f t="shared" si="42"/>
        <v>0</v>
      </c>
      <c r="Q173" s="235">
        <f t="shared" si="42"/>
        <v>0</v>
      </c>
    </row>
    <row r="174" spans="1:17" x14ac:dyDescent="0.25">
      <c r="A174" s="142" t="s">
        <v>215</v>
      </c>
      <c r="B174" s="259">
        <f t="shared" ref="B174:Q174" si="43">IF(B$123=0,0,B$123/B$97)</f>
        <v>0</v>
      </c>
      <c r="C174" s="259">
        <f t="shared" si="43"/>
        <v>0</v>
      </c>
      <c r="D174" s="259">
        <f t="shared" si="43"/>
        <v>0</v>
      </c>
      <c r="E174" s="259">
        <f t="shared" si="43"/>
        <v>0</v>
      </c>
      <c r="F174" s="259">
        <f t="shared" si="43"/>
        <v>0</v>
      </c>
      <c r="G174" s="259">
        <f t="shared" si="43"/>
        <v>0</v>
      </c>
      <c r="H174" s="259">
        <f t="shared" si="43"/>
        <v>0</v>
      </c>
      <c r="I174" s="259">
        <f t="shared" si="43"/>
        <v>0</v>
      </c>
      <c r="J174" s="259">
        <f t="shared" si="43"/>
        <v>0</v>
      </c>
      <c r="K174" s="259">
        <f t="shared" si="43"/>
        <v>0</v>
      </c>
      <c r="L174" s="259">
        <f t="shared" si="43"/>
        <v>0</v>
      </c>
      <c r="M174" s="259">
        <f t="shared" si="43"/>
        <v>0</v>
      </c>
      <c r="N174" s="259">
        <f t="shared" si="43"/>
        <v>0</v>
      </c>
      <c r="O174" s="259">
        <f t="shared" si="43"/>
        <v>0</v>
      </c>
      <c r="P174" s="259">
        <f t="shared" si="43"/>
        <v>0</v>
      </c>
      <c r="Q174" s="259">
        <f t="shared" si="43"/>
        <v>0</v>
      </c>
    </row>
    <row r="175" spans="1:17" x14ac:dyDescent="0.25">
      <c r="A175" s="127" t="s">
        <v>203</v>
      </c>
      <c r="B175" s="236">
        <f t="shared" ref="B175:Q175" si="44">IF(B$124=0,0,B$124/B$97)</f>
        <v>0</v>
      </c>
      <c r="C175" s="236">
        <f t="shared" si="44"/>
        <v>0</v>
      </c>
      <c r="D175" s="236">
        <f t="shared" si="44"/>
        <v>0</v>
      </c>
      <c r="E175" s="236">
        <f t="shared" si="44"/>
        <v>0</v>
      </c>
      <c r="F175" s="236">
        <f t="shared" si="44"/>
        <v>0</v>
      </c>
      <c r="G175" s="236">
        <f t="shared" si="44"/>
        <v>0</v>
      </c>
      <c r="H175" s="236">
        <f t="shared" si="44"/>
        <v>0</v>
      </c>
      <c r="I175" s="236">
        <f t="shared" si="44"/>
        <v>0</v>
      </c>
      <c r="J175" s="236">
        <f t="shared" si="44"/>
        <v>0</v>
      </c>
      <c r="K175" s="236">
        <f t="shared" si="44"/>
        <v>0</v>
      </c>
      <c r="L175" s="236">
        <f t="shared" si="44"/>
        <v>0</v>
      </c>
      <c r="M175" s="236">
        <f t="shared" si="44"/>
        <v>0</v>
      </c>
      <c r="N175" s="236">
        <f t="shared" si="44"/>
        <v>0</v>
      </c>
      <c r="O175" s="236">
        <f t="shared" si="44"/>
        <v>0</v>
      </c>
      <c r="P175" s="236">
        <f t="shared" si="44"/>
        <v>0</v>
      </c>
      <c r="Q175" s="236">
        <f t="shared" si="44"/>
        <v>0</v>
      </c>
    </row>
    <row r="176" spans="1:17" x14ac:dyDescent="0.25">
      <c r="A176" s="177" t="s">
        <v>98</v>
      </c>
      <c r="B176" s="209">
        <f t="shared" ref="B176:Q176" si="45">IF(B$125=0,0,B$125/B$97)</f>
        <v>0</v>
      </c>
      <c r="C176" s="209">
        <f t="shared" si="45"/>
        <v>0</v>
      </c>
      <c r="D176" s="209">
        <f t="shared" si="45"/>
        <v>0</v>
      </c>
      <c r="E176" s="209">
        <f t="shared" si="45"/>
        <v>0</v>
      </c>
      <c r="F176" s="209">
        <f t="shared" si="45"/>
        <v>0</v>
      </c>
      <c r="G176" s="209">
        <f t="shared" si="45"/>
        <v>0</v>
      </c>
      <c r="H176" s="209">
        <f t="shared" si="45"/>
        <v>0</v>
      </c>
      <c r="I176" s="209">
        <f t="shared" si="45"/>
        <v>0</v>
      </c>
      <c r="J176" s="209">
        <f t="shared" si="45"/>
        <v>0</v>
      </c>
      <c r="K176" s="209">
        <f t="shared" si="45"/>
        <v>0</v>
      </c>
      <c r="L176" s="209">
        <f t="shared" si="45"/>
        <v>0</v>
      </c>
      <c r="M176" s="209">
        <f t="shared" si="45"/>
        <v>0</v>
      </c>
      <c r="N176" s="209">
        <f t="shared" si="45"/>
        <v>0</v>
      </c>
      <c r="O176" s="209">
        <f t="shared" si="45"/>
        <v>0</v>
      </c>
      <c r="P176" s="209">
        <f t="shared" si="45"/>
        <v>0</v>
      </c>
      <c r="Q176" s="209">
        <f t="shared" si="45"/>
        <v>0</v>
      </c>
    </row>
    <row r="177" spans="1:17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ht="12.75" x14ac:dyDescent="0.25">
      <c r="A178" s="266" t="s">
        <v>133</v>
      </c>
      <c r="B178" s="233"/>
      <c r="C178" s="233"/>
      <c r="D178" s="233"/>
      <c r="E178" s="233"/>
      <c r="F178" s="233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  <c r="Q178" s="233"/>
    </row>
    <row r="179" spans="1:17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x14ac:dyDescent="0.25">
      <c r="A180" s="78" t="s">
        <v>230</v>
      </c>
      <c r="B180" s="230">
        <f>IF(B$5=0,0,(B$5-B$45)/NMM_fec!B$5)</f>
        <v>3.5899290821636769</v>
      </c>
      <c r="C180" s="230">
        <f>IF(C$5=0,0,(C$5-C$45)/NMM_fec!C$5)</f>
        <v>3.6155817008497921</v>
      </c>
      <c r="D180" s="230">
        <f>IF(D$5=0,0,(D$5-D$45)/NMM_fec!D$5)</f>
        <v>3.6211529649557881</v>
      </c>
      <c r="E180" s="230">
        <f>IF(E$5=0,0,(E$5-E$45)/NMM_fec!E$5)</f>
        <v>3.5395313950275389</v>
      </c>
      <c r="F180" s="230">
        <f>IF(F$5=0,0,(F$5-F$45)/NMM_fec!F$5)</f>
        <v>3.6292279227950819</v>
      </c>
      <c r="G180" s="230">
        <f>IF(G$5=0,0,(G$5-G$45)/NMM_fec!G$5)</f>
        <v>3.7631339933942884</v>
      </c>
      <c r="H180" s="230">
        <f>IF(H$5=0,0,(H$5-H$45)/NMM_fec!H$5)</f>
        <v>3.7263951836579605</v>
      </c>
      <c r="I180" s="230">
        <f>IF(I$5=0,0,(I$5-I$45)/NMM_fec!I$5)</f>
        <v>3.6503056160848564</v>
      </c>
      <c r="J180" s="230">
        <f>IF(J$5=0,0,(J$5-J$45)/NMM_fec!J$5)</f>
        <v>3.5813058801426583</v>
      </c>
      <c r="K180" s="230">
        <f>IF(K$5=0,0,(K$5-K$45)/NMM_fec!K$5)</f>
        <v>3.6386442150680063</v>
      </c>
      <c r="L180" s="230">
        <f>IF(L$5=0,0,(L$5-L$45)/NMM_fec!L$5)</f>
        <v>3.5949297456365987</v>
      </c>
      <c r="M180" s="230">
        <f>IF(M$5=0,0,(M$5-M$45)/NMM_fec!M$5)</f>
        <v>3.3053519786055077</v>
      </c>
      <c r="N180" s="230">
        <f>IF(N$5=0,0,(N$5-N$45)/NMM_fec!N$5)</f>
        <v>3.4973005498467642</v>
      </c>
      <c r="O180" s="230">
        <f>IF(O$5=0,0,(O$5-O$45)/NMM_fec!O$5)</f>
        <v>3.7541241627220323</v>
      </c>
      <c r="P180" s="230">
        <f>IF(P$5=0,0,(P$5-P$45)/NMM_fec!P$5)</f>
        <v>3.7605985494116259</v>
      </c>
      <c r="Q180" s="230">
        <f>IF(Q$5=0,0,(Q$5-Q$45)/NMM_fec!Q$5)</f>
        <v>3.7644584073607419</v>
      </c>
    </row>
    <row r="181" spans="1:17" x14ac:dyDescent="0.25">
      <c r="A181" s="132" t="s">
        <v>83</v>
      </c>
      <c r="B181" s="229">
        <f>IF(B$6=0,0,B$6/NMM_fec!B$6)</f>
        <v>0</v>
      </c>
      <c r="C181" s="229">
        <f>IF(C$6=0,0,C$6/NMM_fec!C$6)</f>
        <v>0</v>
      </c>
      <c r="D181" s="229">
        <f>IF(D$6=0,0,D$6/NMM_fec!D$6)</f>
        <v>0</v>
      </c>
      <c r="E181" s="229">
        <f>IF(E$6=0,0,E$6/NMM_fec!E$6)</f>
        <v>0</v>
      </c>
      <c r="F181" s="229">
        <f>IF(F$6=0,0,F$6/NMM_fec!F$6)</f>
        <v>0</v>
      </c>
      <c r="G181" s="229">
        <f>IF(G$6=0,0,G$6/NMM_fec!G$6)</f>
        <v>0</v>
      </c>
      <c r="H181" s="229">
        <f>IF(H$6=0,0,H$6/NMM_fec!H$6)</f>
        <v>0</v>
      </c>
      <c r="I181" s="229">
        <f>IF(I$6=0,0,I$6/NMM_fec!I$6)</f>
        <v>0</v>
      </c>
      <c r="J181" s="229">
        <f>IF(J$6=0,0,J$6/NMM_fec!J$6)</f>
        <v>0</v>
      </c>
      <c r="K181" s="229">
        <f>IF(K$6=0,0,K$6/NMM_fec!K$6)</f>
        <v>0</v>
      </c>
      <c r="L181" s="229">
        <f>IF(L$6=0,0,L$6/NMM_fec!L$6)</f>
        <v>0</v>
      </c>
      <c r="M181" s="229">
        <f>IF(M$6=0,0,M$6/NMM_fec!M$6)</f>
        <v>0</v>
      </c>
      <c r="N181" s="229">
        <f>IF(N$6=0,0,N$6/NMM_fec!N$6)</f>
        <v>0</v>
      </c>
      <c r="O181" s="229">
        <f>IF(O$6=0,0,O$6/NMM_fec!O$6)</f>
        <v>0</v>
      </c>
      <c r="P181" s="229">
        <f>IF(P$6=0,0,P$6/NMM_fec!P$6)</f>
        <v>0</v>
      </c>
      <c r="Q181" s="229">
        <f>IF(Q$6=0,0,Q$6/NMM_fec!Q$6)</f>
        <v>0</v>
      </c>
    </row>
    <row r="182" spans="1:17" x14ac:dyDescent="0.25">
      <c r="A182" s="76" t="s">
        <v>82</v>
      </c>
      <c r="B182" s="228">
        <f>IF(B$7=0,0,B$7/NMM_fec!B$7)</f>
        <v>0</v>
      </c>
      <c r="C182" s="228">
        <f>IF(C$7=0,0,C$7/NMM_fec!C$7)</f>
        <v>0</v>
      </c>
      <c r="D182" s="228">
        <f>IF(D$7=0,0,D$7/NMM_fec!D$7)</f>
        <v>0</v>
      </c>
      <c r="E182" s="228">
        <f>IF(E$7=0,0,E$7/NMM_fec!E$7)</f>
        <v>0</v>
      </c>
      <c r="F182" s="228">
        <f>IF(F$7=0,0,F$7/NMM_fec!F$7)</f>
        <v>0</v>
      </c>
      <c r="G182" s="228">
        <f>IF(G$7=0,0,G$7/NMM_fec!G$7)</f>
        <v>0</v>
      </c>
      <c r="H182" s="228">
        <f>IF(H$7=0,0,H$7/NMM_fec!H$7)</f>
        <v>0</v>
      </c>
      <c r="I182" s="228">
        <f>IF(I$7=0,0,I$7/NMM_fec!I$7)</f>
        <v>0</v>
      </c>
      <c r="J182" s="228">
        <f>IF(J$7=0,0,J$7/NMM_fec!J$7)</f>
        <v>0</v>
      </c>
      <c r="K182" s="228">
        <f>IF(K$7=0,0,K$7/NMM_fec!K$7)</f>
        <v>0</v>
      </c>
      <c r="L182" s="228">
        <f>IF(L$7=0,0,L$7/NMM_fec!L$7)</f>
        <v>0</v>
      </c>
      <c r="M182" s="228">
        <f>IF(M$7=0,0,M$7/NMM_fec!M$7)</f>
        <v>0</v>
      </c>
      <c r="N182" s="228">
        <f>IF(N$7=0,0,N$7/NMM_fec!N$7)</f>
        <v>0</v>
      </c>
      <c r="O182" s="228">
        <f>IF(O$7=0,0,O$7/NMM_fec!O$7)</f>
        <v>0</v>
      </c>
      <c r="P182" s="228">
        <f>IF(P$7=0,0,P$7/NMM_fec!P$7)</f>
        <v>0</v>
      </c>
      <c r="Q182" s="228">
        <f>IF(Q$7=0,0,Q$7/NMM_fec!Q$7)</f>
        <v>0</v>
      </c>
    </row>
    <row r="183" spans="1:17" x14ac:dyDescent="0.25">
      <c r="A183" s="76" t="s">
        <v>81</v>
      </c>
      <c r="B183" s="228">
        <f>IF(B$8=0,0,B$8/NMM_fec!B$8)</f>
        <v>0</v>
      </c>
      <c r="C183" s="228">
        <f>IF(C$8=0,0,C$8/NMM_fec!C$8)</f>
        <v>0</v>
      </c>
      <c r="D183" s="228">
        <f>IF(D$8=0,0,D$8/NMM_fec!D$8)</f>
        <v>0</v>
      </c>
      <c r="E183" s="228">
        <f>IF(E$8=0,0,E$8/NMM_fec!E$8)</f>
        <v>0</v>
      </c>
      <c r="F183" s="228">
        <f>IF(F$8=0,0,F$8/NMM_fec!F$8)</f>
        <v>0</v>
      </c>
      <c r="G183" s="228">
        <f>IF(G$8=0,0,G$8/NMM_fec!G$8)</f>
        <v>0</v>
      </c>
      <c r="H183" s="228">
        <f>IF(H$8=0,0,H$8/NMM_fec!H$8)</f>
        <v>0</v>
      </c>
      <c r="I183" s="228">
        <f>IF(I$8=0,0,I$8/NMM_fec!I$8)</f>
        <v>0</v>
      </c>
      <c r="J183" s="228">
        <f>IF(J$8=0,0,J$8/NMM_fec!J$8)</f>
        <v>0</v>
      </c>
      <c r="K183" s="228">
        <f>IF(K$8=0,0,K$8/NMM_fec!K$8)</f>
        <v>0</v>
      </c>
      <c r="L183" s="228">
        <f>IF(L$8=0,0,L$8/NMM_fec!L$8)</f>
        <v>0</v>
      </c>
      <c r="M183" s="228">
        <f>IF(M$8=0,0,M$8/NMM_fec!M$8)</f>
        <v>0</v>
      </c>
      <c r="N183" s="228">
        <f>IF(N$8=0,0,N$8/NMM_fec!N$8)</f>
        <v>0</v>
      </c>
      <c r="O183" s="228">
        <f>IF(O$8=0,0,O$8/NMM_fec!O$8)</f>
        <v>0</v>
      </c>
      <c r="P183" s="228">
        <f>IF(P$8=0,0,P$8/NMM_fec!P$8)</f>
        <v>0</v>
      </c>
      <c r="Q183" s="228">
        <f>IF(Q$8=0,0,Q$8/NMM_fec!Q$8)</f>
        <v>0</v>
      </c>
    </row>
    <row r="184" spans="1:17" x14ac:dyDescent="0.25">
      <c r="A184" s="76" t="s">
        <v>80</v>
      </c>
      <c r="B184" s="228">
        <f>IF(B$9=0,0,B$9/NMM_fec!B$9)</f>
        <v>0</v>
      </c>
      <c r="C184" s="228">
        <f>IF(C$9=0,0,C$9/NMM_fec!C$9)</f>
        <v>0</v>
      </c>
      <c r="D184" s="228">
        <f>IF(D$9=0,0,D$9/NMM_fec!D$9)</f>
        <v>0</v>
      </c>
      <c r="E184" s="228">
        <f>IF(E$9=0,0,E$9/NMM_fec!E$9)</f>
        <v>0</v>
      </c>
      <c r="F184" s="228">
        <f>IF(F$9=0,0,F$9/NMM_fec!F$9)</f>
        <v>0</v>
      </c>
      <c r="G184" s="228">
        <f>IF(G$9=0,0,G$9/NMM_fec!G$9)</f>
        <v>0</v>
      </c>
      <c r="H184" s="228">
        <f>IF(H$9=0,0,H$9/NMM_fec!H$9)</f>
        <v>0</v>
      </c>
      <c r="I184" s="228">
        <f>IF(I$9=0,0,I$9/NMM_fec!I$9)</f>
        <v>0</v>
      </c>
      <c r="J184" s="228">
        <f>IF(J$9=0,0,J$9/NMM_fec!J$9)</f>
        <v>0</v>
      </c>
      <c r="K184" s="228">
        <f>IF(K$9=0,0,K$9/NMM_fec!K$9)</f>
        <v>0</v>
      </c>
      <c r="L184" s="228">
        <f>IF(L$9=0,0,L$9/NMM_fec!L$9)</f>
        <v>0</v>
      </c>
      <c r="M184" s="228">
        <f>IF(M$9=0,0,M$9/NMM_fec!M$9)</f>
        <v>0</v>
      </c>
      <c r="N184" s="228">
        <f>IF(N$9=0,0,N$9/NMM_fec!N$9)</f>
        <v>0</v>
      </c>
      <c r="O184" s="228">
        <f>IF(O$9=0,0,O$9/NMM_fec!O$9)</f>
        <v>0</v>
      </c>
      <c r="P184" s="228">
        <f>IF(P$9=0,0,P$9/NMM_fec!P$9)</f>
        <v>0</v>
      </c>
      <c r="Q184" s="228">
        <f>IF(Q$9=0,0,Q$9/NMM_fec!Q$9)</f>
        <v>0</v>
      </c>
    </row>
    <row r="185" spans="1:17" x14ac:dyDescent="0.25">
      <c r="A185" s="129" t="s">
        <v>79</v>
      </c>
      <c r="B185" s="227">
        <f>IF(B$10=0,0,B$10/NMM_fec!B$10)</f>
        <v>0.62048375999999994</v>
      </c>
      <c r="C185" s="227">
        <f>IF(C$10=0,0,C$10/NMM_fec!C$10)</f>
        <v>0.62048376000000005</v>
      </c>
      <c r="D185" s="227">
        <f>IF(D$10=0,0,D$10/NMM_fec!D$10)</f>
        <v>0.62048375999999994</v>
      </c>
      <c r="E185" s="227">
        <f>IF(E$10=0,0,E$10/NMM_fec!E$10)</f>
        <v>0.62048376000000005</v>
      </c>
      <c r="F185" s="227">
        <f>IF(F$10=0,0,F$10/NMM_fec!F$10)</f>
        <v>0.62048376000000016</v>
      </c>
      <c r="G185" s="227">
        <f>IF(G$10=0,0,G$10/NMM_fec!G$10)</f>
        <v>0.62048376000000005</v>
      </c>
      <c r="H185" s="227">
        <f>IF(H$10=0,0,H$10/NMM_fec!H$10)</f>
        <v>0.62048376000000005</v>
      </c>
      <c r="I185" s="227">
        <f>IF(I$10=0,0,I$10/NMM_fec!I$10)</f>
        <v>0.62048376000000005</v>
      </c>
      <c r="J185" s="227">
        <f>IF(J$10=0,0,J$10/NMM_fec!J$10)</f>
        <v>0.62048376000000005</v>
      </c>
      <c r="K185" s="227">
        <f>IF(K$10=0,0,K$10/NMM_fec!K$10)</f>
        <v>0.62048376000000005</v>
      </c>
      <c r="L185" s="227">
        <f>IF(L$10=0,0,L$10/NMM_fec!L$10)</f>
        <v>0.62048376000000005</v>
      </c>
      <c r="M185" s="227">
        <f>IF(M$10=0,0,M$10/NMM_fec!M$10)</f>
        <v>0.62048375999999994</v>
      </c>
      <c r="N185" s="227">
        <f>IF(N$10=0,0,N$10/NMM_fec!N$10)</f>
        <v>0.62048375999999994</v>
      </c>
      <c r="O185" s="227">
        <f>IF(O$10=0,0,O$10/NMM_fec!O$10)</f>
        <v>0.62048376000000005</v>
      </c>
      <c r="P185" s="227">
        <f>IF(P$10=0,0,P$10/NMM_fec!P$10)</f>
        <v>0.62048376000000005</v>
      </c>
      <c r="Q185" s="227">
        <f>IF(Q$10=0,0,Q$10/NMM_fec!Q$10)</f>
        <v>0.62048376000000027</v>
      </c>
    </row>
    <row r="186" spans="1:17" x14ac:dyDescent="0.25">
      <c r="A186" s="127" t="s">
        <v>214</v>
      </c>
      <c r="B186" s="225">
        <f>IF(B$15=0,0,B$15/NMM_fec!B$15)</f>
        <v>0</v>
      </c>
      <c r="C186" s="225">
        <f>IF(C$15=0,0,C$15/NMM_fec!C$15)</f>
        <v>0</v>
      </c>
      <c r="D186" s="225">
        <f>IF(D$15=0,0,D$15/NMM_fec!D$15)</f>
        <v>0</v>
      </c>
      <c r="E186" s="225">
        <f>IF(E$15=0,0,E$15/NMM_fec!E$15)</f>
        <v>0</v>
      </c>
      <c r="F186" s="225">
        <f>IF(F$15=0,0,F$15/NMM_fec!F$15)</f>
        <v>0</v>
      </c>
      <c r="G186" s="225">
        <f>IF(G$15=0,0,G$15/NMM_fec!G$15)</f>
        <v>0</v>
      </c>
      <c r="H186" s="225">
        <f>IF(H$15=0,0,H$15/NMM_fec!H$15)</f>
        <v>0</v>
      </c>
      <c r="I186" s="225">
        <f>IF(I$15=0,0,I$15/NMM_fec!I$15)</f>
        <v>0</v>
      </c>
      <c r="J186" s="225">
        <f>IF(J$15=0,0,J$15/NMM_fec!J$15)</f>
        <v>0</v>
      </c>
      <c r="K186" s="225">
        <f>IF(K$15=0,0,K$15/NMM_fec!K$15)</f>
        <v>0</v>
      </c>
      <c r="L186" s="225">
        <f>IF(L$15=0,0,L$15/NMM_fec!L$15)</f>
        <v>0</v>
      </c>
      <c r="M186" s="225">
        <f>IF(M$15=0,0,M$15/NMM_fec!M$15)</f>
        <v>0</v>
      </c>
      <c r="N186" s="225">
        <f>IF(N$15=0,0,N$15/NMM_fec!N$15)</f>
        <v>0</v>
      </c>
      <c r="O186" s="225">
        <f>IF(O$15=0,0,O$15/NMM_fec!O$15)</f>
        <v>0</v>
      </c>
      <c r="P186" s="225">
        <f>IF(P$15=0,0,P$15/NMM_fec!P$15)</f>
        <v>0</v>
      </c>
      <c r="Q186" s="225">
        <f>IF(Q$15=0,0,Q$15/NMM_fec!Q$15)</f>
        <v>0</v>
      </c>
    </row>
    <row r="187" spans="1:17" x14ac:dyDescent="0.25">
      <c r="A187" s="127" t="s">
        <v>213</v>
      </c>
      <c r="B187" s="226">
        <f>IF(B$16=0,0,B$16/NMM_fec!B$16)</f>
        <v>4.0453295897621899</v>
      </c>
      <c r="C187" s="226">
        <f>IF(C$16=0,0,C$16/NMM_fec!C$16)</f>
        <v>4.0489108015335518</v>
      </c>
      <c r="D187" s="226">
        <f>IF(D$16=0,0,D$16/NMM_fec!D$16)</f>
        <v>4.0487336745720341</v>
      </c>
      <c r="E187" s="226">
        <f>IF(E$16=0,0,E$16/NMM_fec!E$16)</f>
        <v>4.0477105469790446</v>
      </c>
      <c r="F187" s="226">
        <f>IF(F$16=0,0,F$16/NMM_fec!F$16)</f>
        <v>4.0485070302052319</v>
      </c>
      <c r="G187" s="226">
        <f>IF(G$16=0,0,G$16/NMM_fec!G$16)</f>
        <v>4.0554950263778116</v>
      </c>
      <c r="H187" s="226">
        <f>IF(H$16=0,0,H$16/NMM_fec!H$16)</f>
        <v>4.0571896871220918</v>
      </c>
      <c r="I187" s="226">
        <f>IF(I$16=0,0,I$16/NMM_fec!I$16)</f>
        <v>4.0519126179122731</v>
      </c>
      <c r="J187" s="226">
        <f>IF(J$16=0,0,J$16/NMM_fec!J$16)</f>
        <v>4.0500395387429853</v>
      </c>
      <c r="K187" s="226">
        <f>IF(K$16=0,0,K$16/NMM_fec!K$16)</f>
        <v>4.0463405878133054</v>
      </c>
      <c r="L187" s="226">
        <f>IF(L$16=0,0,L$16/NMM_fec!L$16)</f>
        <v>4.0499591350538964</v>
      </c>
      <c r="M187" s="226">
        <f>IF(M$16=0,0,M$16/NMM_fec!M$16)</f>
        <v>4.0448219737026081</v>
      </c>
      <c r="N187" s="226">
        <f>IF(N$16=0,0,N$16/NMM_fec!N$16)</f>
        <v>4.0293082322396581</v>
      </c>
      <c r="O187" s="226">
        <f>IF(O$16=0,0,O$16/NMM_fec!O$16)</f>
        <v>4.0293082322396581</v>
      </c>
      <c r="P187" s="226">
        <f>IF(P$16=0,0,P$16/NMM_fec!P$16)</f>
        <v>4.0477135682140171</v>
      </c>
      <c r="Q187" s="226">
        <f>IF(Q$16=0,0,Q$16/NMM_fec!Q$16)</f>
        <v>4.0586863422809385</v>
      </c>
    </row>
    <row r="188" spans="1:17" x14ac:dyDescent="0.25">
      <c r="A188" s="127" t="s">
        <v>212</v>
      </c>
      <c r="B188" s="226">
        <f>IF(B$36=0,0,B$36/NMM_fec!B$36)</f>
        <v>3.7852541315762713</v>
      </c>
      <c r="C188" s="226">
        <f>IF(C$36=0,0,C$36/NMM_fec!C$36)</f>
        <v>3.8278945180776613</v>
      </c>
      <c r="D188" s="226">
        <f>IF(D$36=0,0,D$36/NMM_fec!D$36)</f>
        <v>3.8377423832034987</v>
      </c>
      <c r="E188" s="226">
        <f>IF(E$36=0,0,E$36/NMM_fec!E$36)</f>
        <v>3.6956914759210457</v>
      </c>
      <c r="F188" s="226">
        <f>IF(F$36=0,0,F$36/NMM_fec!F$36)</f>
        <v>3.8519973236729097</v>
      </c>
      <c r="G188" s="226">
        <f>IF(G$36=0,0,G$36/NMM_fec!G$36)</f>
        <v>4.0817772138859345</v>
      </c>
      <c r="H188" s="226">
        <f>IF(H$36=0,0,H$36/NMM_fec!H$36)</f>
        <v>4.0165132145997493</v>
      </c>
      <c r="I188" s="226">
        <f>IF(I$36=0,0,I$36/NMM_fec!I$36)</f>
        <v>3.9047352925554857</v>
      </c>
      <c r="J188" s="226">
        <f>IF(J$36=0,0,J$36/NMM_fec!J$36)</f>
        <v>3.7846170193025959</v>
      </c>
      <c r="K188" s="226">
        <f>IF(K$36=0,0,K$36/NMM_fec!K$36)</f>
        <v>3.8697898133489752</v>
      </c>
      <c r="L188" s="226">
        <f>IF(L$36=0,0,L$36/NMM_fec!L$36)</f>
        <v>3.7911488662911919</v>
      </c>
      <c r="M188" s="226">
        <f>IF(M$36=0,0,M$36/NMM_fec!M$36)</f>
        <v>3.4718161950395436</v>
      </c>
      <c r="N188" s="226">
        <f>IF(N$36=0,0,N$36/NMM_fec!N$36)</f>
        <v>3.776607625937912</v>
      </c>
      <c r="O188" s="226">
        <f>IF(O$36=0,0,O$36/NMM_fec!O$36)</f>
        <v>4.0821300000000003</v>
      </c>
      <c r="P188" s="226">
        <f>IF(P$36=0,0,P$36/NMM_fec!P$36)</f>
        <v>4.0821300000000011</v>
      </c>
      <c r="Q188" s="226">
        <f>IF(Q$36=0,0,Q$36/NMM_fec!Q$36)</f>
        <v>4.0821300000000011</v>
      </c>
    </row>
    <row r="189" spans="1:17" x14ac:dyDescent="0.25">
      <c r="A189" s="72" t="s">
        <v>211</v>
      </c>
      <c r="B189" s="224">
        <f>IF(B$44=0,0,B$44/NMM_fec!B$44)</f>
        <v>0</v>
      </c>
      <c r="C189" s="224">
        <f>IF(C$44=0,0,C$44/NMM_fec!C$44)</f>
        <v>0</v>
      </c>
      <c r="D189" s="224">
        <f>IF(D$44=0,0,D$44/NMM_fec!D$44)</f>
        <v>0</v>
      </c>
      <c r="E189" s="224">
        <f>IF(E$44=0,0,E$44/NMM_fec!E$44)</f>
        <v>0</v>
      </c>
      <c r="F189" s="224">
        <f>IF(F$44=0,0,F$44/NMM_fec!F$44)</f>
        <v>0</v>
      </c>
      <c r="G189" s="224">
        <f>IF(G$44=0,0,G$44/NMM_fec!G$44)</f>
        <v>0</v>
      </c>
      <c r="H189" s="224">
        <f>IF(H$44=0,0,H$44/NMM_fec!H$44)</f>
        <v>0</v>
      </c>
      <c r="I189" s="224">
        <f>IF(I$44=0,0,I$44/NMM_fec!I$44)</f>
        <v>0</v>
      </c>
      <c r="J189" s="224">
        <f>IF(J$44=0,0,J$44/NMM_fec!J$44)</f>
        <v>0</v>
      </c>
      <c r="K189" s="224">
        <f>IF(K$44=0,0,K$44/NMM_fec!K$44)</f>
        <v>0</v>
      </c>
      <c r="L189" s="224">
        <f>IF(L$44=0,0,L$44/NMM_fec!L$44)</f>
        <v>0</v>
      </c>
      <c r="M189" s="224">
        <f>IF(M$44=0,0,M$44/NMM_fec!M$44)</f>
        <v>0</v>
      </c>
      <c r="N189" s="224">
        <f>IF(N$44=0,0,N$44/NMM_fec!N$44)</f>
        <v>0</v>
      </c>
      <c r="O189" s="224">
        <f>IF(O$44=0,0,O$44/NMM_fec!O$44)</f>
        <v>0</v>
      </c>
      <c r="P189" s="224">
        <f>IF(P$44=0,0,P$44/NMM_fec!P$44)</f>
        <v>0</v>
      </c>
      <c r="Q189" s="224">
        <f>IF(Q$44=0,0,Q$44/NMM_fec!Q$44)</f>
        <v>0</v>
      </c>
    </row>
    <row r="190" spans="1:17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x14ac:dyDescent="0.25">
      <c r="A191" s="78" t="s">
        <v>229</v>
      </c>
      <c r="B191" s="230">
        <f>IF(B$47=0,0,(B$47-B$95)/NMM_fec!B$47)</f>
        <v>3.0986271874851039</v>
      </c>
      <c r="C191" s="230">
        <f>IF(C$47=0,0,(C$47-C$95)/NMM_fec!C$47)</f>
        <v>3.002197299359453</v>
      </c>
      <c r="D191" s="230">
        <f>IF(D$47=0,0,(D$47-D$95)/NMM_fec!D$47)</f>
        <v>3.0050964793757506</v>
      </c>
      <c r="E191" s="230">
        <f>IF(E$47=0,0,(E$47-E$95)/NMM_fec!E$47)</f>
        <v>2.9347514849348566</v>
      </c>
      <c r="F191" s="230">
        <f>IF(F$47=0,0,(F$47-F$95)/NMM_fec!F$47)</f>
        <v>2.9786347567925864</v>
      </c>
      <c r="G191" s="230">
        <f>IF(G$47=0,0,(G$47-G$95)/NMM_fec!G$47)</f>
        <v>2.9925487027471358</v>
      </c>
      <c r="H191" s="230">
        <f>IF(H$47=0,0,(H$47-H$95)/NMM_fec!H$47)</f>
        <v>2.9173187117580017</v>
      </c>
      <c r="I191" s="230">
        <f>IF(I$47=0,0,(I$47-I$95)/NMM_fec!I$47)</f>
        <v>2.6093527136657921</v>
      </c>
      <c r="J191" s="230">
        <f>IF(J$47=0,0,(J$47-J$95)/NMM_fec!J$47)</f>
        <v>2.6390246029291857</v>
      </c>
      <c r="K191" s="230">
        <f>IF(K$47=0,0,(K$47-K$95)/NMM_fec!K$47)</f>
        <v>2.8815088760976946</v>
      </c>
      <c r="L191" s="230">
        <f>IF(L$47=0,0,(L$47-L$95)/NMM_fec!L$47)</f>
        <v>2.7381605906953266</v>
      </c>
      <c r="M191" s="230">
        <f>IF(M$47=0,0,(M$47-M$95)/NMM_fec!M$47)</f>
        <v>2.7228386594357255</v>
      </c>
      <c r="N191" s="230">
        <f>IF(N$47=0,0,(N$47-N$95)/NMM_fec!N$47)</f>
        <v>2.6088204916417923</v>
      </c>
      <c r="O191" s="230">
        <f>IF(O$47=0,0,(O$47-O$95)/NMM_fec!O$47)</f>
        <v>3.1550350171857189</v>
      </c>
      <c r="P191" s="230">
        <f>IF(P$47=0,0,(P$47-P$95)/NMM_fec!P$47)</f>
        <v>3.4872868108766442</v>
      </c>
      <c r="Q191" s="230">
        <f>IF(Q$47=0,0,(Q$47-Q$95)/NMM_fec!Q$47)</f>
        <v>3.2471894653421085</v>
      </c>
    </row>
    <row r="192" spans="1:17" x14ac:dyDescent="0.25">
      <c r="A192" s="132" t="s">
        <v>83</v>
      </c>
      <c r="B192" s="229">
        <f>IF(B$48=0,0,B$48/NMM_fec!B$48)</f>
        <v>0</v>
      </c>
      <c r="C192" s="229">
        <f>IF(C$48=0,0,C$48/NMM_fec!C$48)</f>
        <v>0</v>
      </c>
      <c r="D192" s="229">
        <f>IF(D$48=0,0,D$48/NMM_fec!D$48)</f>
        <v>0</v>
      </c>
      <c r="E192" s="229">
        <f>IF(E$48=0,0,E$48/NMM_fec!E$48)</f>
        <v>0</v>
      </c>
      <c r="F192" s="229">
        <f>IF(F$48=0,0,F$48/NMM_fec!F$48)</f>
        <v>0</v>
      </c>
      <c r="G192" s="229">
        <f>IF(G$48=0,0,G$48/NMM_fec!G$48)</f>
        <v>0</v>
      </c>
      <c r="H192" s="229">
        <f>IF(H$48=0,0,H$48/NMM_fec!H$48)</f>
        <v>0</v>
      </c>
      <c r="I192" s="229">
        <f>IF(I$48=0,0,I$48/NMM_fec!I$48)</f>
        <v>0</v>
      </c>
      <c r="J192" s="229">
        <f>IF(J$48=0,0,J$48/NMM_fec!J$48)</f>
        <v>0</v>
      </c>
      <c r="K192" s="229">
        <f>IF(K$48=0,0,K$48/NMM_fec!K$48)</f>
        <v>0</v>
      </c>
      <c r="L192" s="229">
        <f>IF(L$48=0,0,L$48/NMM_fec!L$48)</f>
        <v>0</v>
      </c>
      <c r="M192" s="229">
        <f>IF(M$48=0,0,M$48/NMM_fec!M$48)</f>
        <v>0</v>
      </c>
      <c r="N192" s="229">
        <f>IF(N$48=0,0,N$48/NMM_fec!N$48)</f>
        <v>0</v>
      </c>
      <c r="O192" s="229">
        <f>IF(O$48=0,0,O$48/NMM_fec!O$48)</f>
        <v>0</v>
      </c>
      <c r="P192" s="229">
        <f>IF(P$48=0,0,P$48/NMM_fec!P$48)</f>
        <v>0</v>
      </c>
      <c r="Q192" s="229">
        <f>IF(Q$48=0,0,Q$48/NMM_fec!Q$48)</f>
        <v>0</v>
      </c>
    </row>
    <row r="193" spans="1:17" x14ac:dyDescent="0.25">
      <c r="A193" s="76" t="s">
        <v>82</v>
      </c>
      <c r="B193" s="228">
        <f>IF(B$49=0,0,B$49/NMM_fec!B$49)</f>
        <v>0</v>
      </c>
      <c r="C193" s="228">
        <f>IF(C$49=0,0,C$49/NMM_fec!C$49)</f>
        <v>0</v>
      </c>
      <c r="D193" s="228">
        <f>IF(D$49=0,0,D$49/NMM_fec!D$49)</f>
        <v>0</v>
      </c>
      <c r="E193" s="228">
        <f>IF(E$49=0,0,E$49/NMM_fec!E$49)</f>
        <v>0</v>
      </c>
      <c r="F193" s="228">
        <f>IF(F$49=0,0,F$49/NMM_fec!F$49)</f>
        <v>0</v>
      </c>
      <c r="G193" s="228">
        <f>IF(G$49=0,0,G$49/NMM_fec!G$49)</f>
        <v>0</v>
      </c>
      <c r="H193" s="228">
        <f>IF(H$49=0,0,H$49/NMM_fec!H$49)</f>
        <v>0</v>
      </c>
      <c r="I193" s="228">
        <f>IF(I$49=0,0,I$49/NMM_fec!I$49)</f>
        <v>0</v>
      </c>
      <c r="J193" s="228">
        <f>IF(J$49=0,0,J$49/NMM_fec!J$49)</f>
        <v>0</v>
      </c>
      <c r="K193" s="228">
        <f>IF(K$49=0,0,K$49/NMM_fec!K$49)</f>
        <v>0</v>
      </c>
      <c r="L193" s="228">
        <f>IF(L$49=0,0,L$49/NMM_fec!L$49)</f>
        <v>0</v>
      </c>
      <c r="M193" s="228">
        <f>IF(M$49=0,0,M$49/NMM_fec!M$49)</f>
        <v>0</v>
      </c>
      <c r="N193" s="228">
        <f>IF(N$49=0,0,N$49/NMM_fec!N$49)</f>
        <v>0</v>
      </c>
      <c r="O193" s="228">
        <f>IF(O$49=0,0,O$49/NMM_fec!O$49)</f>
        <v>0</v>
      </c>
      <c r="P193" s="228">
        <f>IF(P$49=0,0,P$49/NMM_fec!P$49)</f>
        <v>0</v>
      </c>
      <c r="Q193" s="228">
        <f>IF(Q$49=0,0,Q$49/NMM_fec!Q$49)</f>
        <v>0</v>
      </c>
    </row>
    <row r="194" spans="1:17" x14ac:dyDescent="0.25">
      <c r="A194" s="76" t="s">
        <v>81</v>
      </c>
      <c r="B194" s="228">
        <f>IF(B$50=0,0,B$50/NMM_fec!B$50)</f>
        <v>0</v>
      </c>
      <c r="C194" s="228">
        <f>IF(C$50=0,0,C$50/NMM_fec!C$50)</f>
        <v>0</v>
      </c>
      <c r="D194" s="228">
        <f>IF(D$50=0,0,D$50/NMM_fec!D$50)</f>
        <v>0</v>
      </c>
      <c r="E194" s="228">
        <f>IF(E$50=0,0,E$50/NMM_fec!E$50)</f>
        <v>0</v>
      </c>
      <c r="F194" s="228">
        <f>IF(F$50=0,0,F$50/NMM_fec!F$50)</f>
        <v>0</v>
      </c>
      <c r="G194" s="228">
        <f>IF(G$50=0,0,G$50/NMM_fec!G$50)</f>
        <v>0</v>
      </c>
      <c r="H194" s="228">
        <f>IF(H$50=0,0,H$50/NMM_fec!H$50)</f>
        <v>0</v>
      </c>
      <c r="I194" s="228">
        <f>IF(I$50=0,0,I$50/NMM_fec!I$50)</f>
        <v>0</v>
      </c>
      <c r="J194" s="228">
        <f>IF(J$50=0,0,J$50/NMM_fec!J$50)</f>
        <v>0</v>
      </c>
      <c r="K194" s="228">
        <f>IF(K$50=0,0,K$50/NMM_fec!K$50)</f>
        <v>0</v>
      </c>
      <c r="L194" s="228">
        <f>IF(L$50=0,0,L$50/NMM_fec!L$50)</f>
        <v>0</v>
      </c>
      <c r="M194" s="228">
        <f>IF(M$50=0,0,M$50/NMM_fec!M$50)</f>
        <v>0</v>
      </c>
      <c r="N194" s="228">
        <f>IF(N$50=0,0,N$50/NMM_fec!N$50)</f>
        <v>0</v>
      </c>
      <c r="O194" s="228">
        <f>IF(O$50=0,0,O$50/NMM_fec!O$50)</f>
        <v>0</v>
      </c>
      <c r="P194" s="228">
        <f>IF(P$50=0,0,P$50/NMM_fec!P$50)</f>
        <v>0</v>
      </c>
      <c r="Q194" s="228">
        <f>IF(Q$50=0,0,Q$50/NMM_fec!Q$50)</f>
        <v>0</v>
      </c>
    </row>
    <row r="195" spans="1:17" x14ac:dyDescent="0.25">
      <c r="A195" s="76" t="s">
        <v>80</v>
      </c>
      <c r="B195" s="228">
        <f>IF(B$51=0,0,B$51/NMM_fec!B$51)</f>
        <v>0</v>
      </c>
      <c r="C195" s="228">
        <f>IF(C$51=0,0,C$51/NMM_fec!C$51)</f>
        <v>0</v>
      </c>
      <c r="D195" s="228">
        <f>IF(D$51=0,0,D$51/NMM_fec!D$51)</f>
        <v>0</v>
      </c>
      <c r="E195" s="228">
        <f>IF(E$51=0,0,E$51/NMM_fec!E$51)</f>
        <v>0</v>
      </c>
      <c r="F195" s="228">
        <f>IF(F$51=0,0,F$51/NMM_fec!F$51)</f>
        <v>0</v>
      </c>
      <c r="G195" s="228">
        <f>IF(G$51=0,0,G$51/NMM_fec!G$51)</f>
        <v>0</v>
      </c>
      <c r="H195" s="228">
        <f>IF(H$51=0,0,H$51/NMM_fec!H$51)</f>
        <v>0</v>
      </c>
      <c r="I195" s="228">
        <f>IF(I$51=0,0,I$51/NMM_fec!I$51)</f>
        <v>0</v>
      </c>
      <c r="J195" s="228">
        <f>IF(J$51=0,0,J$51/NMM_fec!J$51)</f>
        <v>0</v>
      </c>
      <c r="K195" s="228">
        <f>IF(K$51=0,0,K$51/NMM_fec!K$51)</f>
        <v>0</v>
      </c>
      <c r="L195" s="228">
        <f>IF(L$51=0,0,L$51/NMM_fec!L$51)</f>
        <v>0</v>
      </c>
      <c r="M195" s="228">
        <f>IF(M$51=0,0,M$51/NMM_fec!M$51)</f>
        <v>0</v>
      </c>
      <c r="N195" s="228">
        <f>IF(N$51=0,0,N$51/NMM_fec!N$51)</f>
        <v>0</v>
      </c>
      <c r="O195" s="228">
        <f>IF(O$51=0,0,O$51/NMM_fec!O$51)</f>
        <v>0</v>
      </c>
      <c r="P195" s="228">
        <f>IF(P$51=0,0,P$51/NMM_fec!P$51)</f>
        <v>0</v>
      </c>
      <c r="Q195" s="228">
        <f>IF(Q$51=0,0,Q$51/NMM_fec!Q$51)</f>
        <v>0</v>
      </c>
    </row>
    <row r="196" spans="1:17" x14ac:dyDescent="0.25">
      <c r="A196" s="129" t="s">
        <v>79</v>
      </c>
      <c r="B196" s="227">
        <f>IF(B$52=0,0,B$52/NMM_fec!B$52)</f>
        <v>0.62048376000000005</v>
      </c>
      <c r="C196" s="227">
        <f>IF(C$52=0,0,C$52/NMM_fec!C$52)</f>
        <v>0.62048376000000005</v>
      </c>
      <c r="D196" s="227">
        <f>IF(D$52=0,0,D$52/NMM_fec!D$52)</f>
        <v>0.62048376000000005</v>
      </c>
      <c r="E196" s="227">
        <f>IF(E$52=0,0,E$52/NMM_fec!E$52)</f>
        <v>0.62048376000000005</v>
      </c>
      <c r="F196" s="227">
        <f>IF(F$52=0,0,F$52/NMM_fec!F$52)</f>
        <v>0.62048376000000005</v>
      </c>
      <c r="G196" s="227">
        <f>IF(G$52=0,0,G$52/NMM_fec!G$52)</f>
        <v>0.62048376000000005</v>
      </c>
      <c r="H196" s="227">
        <f>IF(H$52=0,0,H$52/NMM_fec!H$52)</f>
        <v>0.62048375999999994</v>
      </c>
      <c r="I196" s="227">
        <f>IF(I$52=0,0,I$52/NMM_fec!I$52)</f>
        <v>0.62048376000000005</v>
      </c>
      <c r="J196" s="227">
        <f>IF(J$52=0,0,J$52/NMM_fec!J$52)</f>
        <v>0.62048375999999994</v>
      </c>
      <c r="K196" s="227">
        <f>IF(K$52=0,0,K$52/NMM_fec!K$52)</f>
        <v>0.62048376000000005</v>
      </c>
      <c r="L196" s="227">
        <f>IF(L$52=0,0,L$52/NMM_fec!L$52)</f>
        <v>0.62048375999999994</v>
      </c>
      <c r="M196" s="227">
        <f>IF(M$52=0,0,M$52/NMM_fec!M$52)</f>
        <v>0.62048375999999994</v>
      </c>
      <c r="N196" s="227">
        <f>IF(N$52=0,0,N$52/NMM_fec!N$52)</f>
        <v>0.62048376000000005</v>
      </c>
      <c r="O196" s="227">
        <f>IF(O$52=0,0,O$52/NMM_fec!O$52)</f>
        <v>0.62048375999999994</v>
      </c>
      <c r="P196" s="227">
        <f>IF(P$52=0,0,P$52/NMM_fec!P$52)</f>
        <v>0.62048376000000005</v>
      </c>
      <c r="Q196" s="227">
        <f>IF(Q$52=0,0,Q$52/NMM_fec!Q$52)</f>
        <v>0.62048376000000016</v>
      </c>
    </row>
    <row r="197" spans="1:17" x14ac:dyDescent="0.25">
      <c r="A197" s="127" t="s">
        <v>210</v>
      </c>
      <c r="B197" s="226">
        <f>IF(B$57=0,0,B$57/NMM_fec!B$57)</f>
        <v>0</v>
      </c>
      <c r="C197" s="226">
        <f>IF(C$57=0,0,C$57/NMM_fec!C$57)</f>
        <v>0</v>
      </c>
      <c r="D197" s="226">
        <f>IF(D$57=0,0,D$57/NMM_fec!D$57)</f>
        <v>0</v>
      </c>
      <c r="E197" s="226">
        <f>IF(E$57=0,0,E$57/NMM_fec!E$57)</f>
        <v>0</v>
      </c>
      <c r="F197" s="226">
        <f>IF(F$57=0,0,F$57/NMM_fec!F$57)</f>
        <v>0</v>
      </c>
      <c r="G197" s="226">
        <f>IF(G$57=0,0,G$57/NMM_fec!G$57)</f>
        <v>0</v>
      </c>
      <c r="H197" s="226">
        <f>IF(H$57=0,0,H$57/NMM_fec!H$57)</f>
        <v>0</v>
      </c>
      <c r="I197" s="226">
        <f>IF(I$57=0,0,I$57/NMM_fec!I$57)</f>
        <v>0</v>
      </c>
      <c r="J197" s="226">
        <f>IF(J$57=0,0,J$57/NMM_fec!J$57)</f>
        <v>0</v>
      </c>
      <c r="K197" s="226">
        <f>IF(K$57=0,0,K$57/NMM_fec!K$57)</f>
        <v>0</v>
      </c>
      <c r="L197" s="226">
        <f>IF(L$57=0,0,L$57/NMM_fec!L$57)</f>
        <v>0</v>
      </c>
      <c r="M197" s="226">
        <f>IF(M$57=0,0,M$57/NMM_fec!M$57)</f>
        <v>0</v>
      </c>
      <c r="N197" s="226">
        <f>IF(N$57=0,0,N$57/NMM_fec!N$57)</f>
        <v>0</v>
      </c>
      <c r="O197" s="226">
        <f>IF(O$57=0,0,O$57/NMM_fec!O$57)</f>
        <v>0</v>
      </c>
      <c r="P197" s="226">
        <f>IF(P$57=0,0,P$57/NMM_fec!P$57)</f>
        <v>0</v>
      </c>
      <c r="Q197" s="226">
        <f>IF(Q$57=0,0,Q$57/NMM_fec!Q$57)</f>
        <v>0</v>
      </c>
    </row>
    <row r="198" spans="1:17" x14ac:dyDescent="0.25">
      <c r="A198" s="127" t="s">
        <v>209</v>
      </c>
      <c r="B198" s="226">
        <f>IF(B$58=0,0,B$58/NMM_fec!B$58)</f>
        <v>3.1846322778848264</v>
      </c>
      <c r="C198" s="226">
        <f>IF(C$58=0,0,C$58/NMM_fec!C$58)</f>
        <v>3.146825956854916</v>
      </c>
      <c r="D198" s="226">
        <f>IF(D$58=0,0,D$58/NMM_fec!D$58)</f>
        <v>3.1706861152950951</v>
      </c>
      <c r="E198" s="226">
        <f>IF(E$58=0,0,E$58/NMM_fec!E$58)</f>
        <v>3.1486582945934218</v>
      </c>
      <c r="F198" s="226">
        <f>IF(F$58=0,0,F$58/NMM_fec!F$58)</f>
        <v>3.2046123016831363</v>
      </c>
      <c r="G198" s="226">
        <f>IF(G$58=0,0,G$58/NMM_fec!G$58)</f>
        <v>3.160871206575159</v>
      </c>
      <c r="H198" s="226">
        <f>IF(H$58=0,0,H$58/NMM_fec!H$58)</f>
        <v>3.1332414412570007</v>
      </c>
      <c r="I198" s="226">
        <f>IF(I$58=0,0,I$58/NMM_fec!I$58)</f>
        <v>3.2016263800515841</v>
      </c>
      <c r="J198" s="226">
        <f>IF(J$58=0,0,J$58/NMM_fec!J$58)</f>
        <v>3.1755106172561436</v>
      </c>
      <c r="K198" s="226">
        <f>IF(K$58=0,0,K$58/NMM_fec!K$58)</f>
        <v>3.1352880720388994</v>
      </c>
      <c r="L198" s="226">
        <f>IF(L$58=0,0,L$58/NMM_fec!L$58)</f>
        <v>3.1612274513833722</v>
      </c>
      <c r="M198" s="226">
        <f>IF(M$58=0,0,M$58/NMM_fec!M$58)</f>
        <v>3.1351348061989404</v>
      </c>
      <c r="N198" s="226">
        <f>IF(N$58=0,0,N$58/NMM_fec!N$58)</f>
        <v>3.1816284223110678</v>
      </c>
      <c r="O198" s="226">
        <f>IF(O$58=0,0,O$58/NMM_fec!O$58)</f>
        <v>3.240583200000001</v>
      </c>
      <c r="P198" s="226">
        <f>IF(P$58=0,0,P$58/NMM_fec!P$58)</f>
        <v>3.2405832000000006</v>
      </c>
      <c r="Q198" s="226">
        <f>IF(Q$58=0,0,Q$58/NMM_fec!Q$58)</f>
        <v>3.5150819357251315</v>
      </c>
    </row>
    <row r="199" spans="1:17" x14ac:dyDescent="0.25">
      <c r="A199" s="127" t="s">
        <v>208</v>
      </c>
      <c r="B199" s="226">
        <f>IF(B$77=0,0,B$77/NMM_fec!B$77)</f>
        <v>3.207164642909702</v>
      </c>
      <c r="C199" s="226">
        <f>IF(C$77=0,0,C$77/NMM_fec!C$77)</f>
        <v>3.1708137175866939</v>
      </c>
      <c r="D199" s="226">
        <f>IF(D$77=0,0,D$77/NMM_fec!D$77)</f>
        <v>3.1710658277943429</v>
      </c>
      <c r="E199" s="226">
        <f>IF(E$77=0,0,E$77/NMM_fec!E$77)</f>
        <v>3.1446639778443108</v>
      </c>
      <c r="F199" s="226">
        <f>IF(F$77=0,0,F$77/NMM_fec!F$77)</f>
        <v>3.1596725330383673</v>
      </c>
      <c r="G199" s="226">
        <f>IF(G$77=0,0,G$77/NMM_fec!G$77)</f>
        <v>3.2943949339116698</v>
      </c>
      <c r="H199" s="226">
        <f>IF(H$77=0,0,H$77/NMM_fec!H$77)</f>
        <v>3.2467459818407707</v>
      </c>
      <c r="I199" s="226">
        <f>IF(I$77=0,0,I$77/NMM_fec!I$77)</f>
        <v>3.0087354525930703</v>
      </c>
      <c r="J199" s="226">
        <f>IF(J$77=0,0,J$77/NMM_fec!J$77)</f>
        <v>3.0229088765660079</v>
      </c>
      <c r="K199" s="226">
        <f>IF(K$77=0,0,K$77/NMM_fec!K$77)</f>
        <v>3.2152929137986708</v>
      </c>
      <c r="L199" s="226">
        <f>IF(L$77=0,0,L$77/NMM_fec!L$77)</f>
        <v>3.1211305114912093</v>
      </c>
      <c r="M199" s="226">
        <f>IF(M$77=0,0,M$77/NMM_fec!M$77)</f>
        <v>3.0242107170861678</v>
      </c>
      <c r="N199" s="226">
        <f>IF(N$77=0,0,N$77/NMM_fec!N$77)</f>
        <v>2.9933495518099198</v>
      </c>
      <c r="O199" s="226">
        <f>IF(O$77=0,0,O$77/NMM_fec!O$77)</f>
        <v>3.4694255552889528</v>
      </c>
      <c r="P199" s="226">
        <f>IF(P$77=0,0,P$77/NMM_fec!P$77)</f>
        <v>3.7507337657268147</v>
      </c>
      <c r="Q199" s="226">
        <f>IF(Q$77=0,0,Q$77/NMM_fec!Q$77)</f>
        <v>3.4925849992242033</v>
      </c>
    </row>
    <row r="200" spans="1:17" x14ac:dyDescent="0.25">
      <c r="A200" s="72" t="s">
        <v>207</v>
      </c>
      <c r="B200" s="258">
        <f>IF(B$87=0,0,B$87/NMM_fec!B$87)</f>
        <v>2.6365090033827894</v>
      </c>
      <c r="C200" s="258">
        <f>IF(C$87=0,0,C$87/NMM_fec!C$87)</f>
        <v>2.124626485403363</v>
      </c>
      <c r="D200" s="258">
        <f>IF(D$87=0,0,D$87/NMM_fec!D$87)</f>
        <v>2.1281950738434805</v>
      </c>
      <c r="E200" s="258">
        <f>IF(E$87=0,0,E$87/NMM_fec!E$87)</f>
        <v>1.7530678950760972</v>
      </c>
      <c r="F200" s="258">
        <f>IF(F$87=0,0,F$87/NMM_fec!F$87)</f>
        <v>1.9666653144026542</v>
      </c>
      <c r="G200" s="258">
        <f>IF(G$87=0,0,G$87/NMM_fec!G$87)</f>
        <v>1.2238031196314505</v>
      </c>
      <c r="H200" s="258">
        <f>IF(H$87=0,0,H$87/NMM_fec!H$87)</f>
        <v>0.9506171231249263</v>
      </c>
      <c r="I200" s="258">
        <f>IF(I$87=0,0,I$87/NMM_fec!I$87)</f>
        <v>0.10607587104528769</v>
      </c>
      <c r="J200" s="258">
        <f>IF(J$87=0,0,J$87/NMM_fec!J$87)</f>
        <v>0.24089811547305495</v>
      </c>
      <c r="K200" s="258">
        <f>IF(K$87=0,0,K$87/NMM_fec!K$87)</f>
        <v>0.87360263112536896</v>
      </c>
      <c r="L200" s="258">
        <f>IF(L$87=0,0,L$87/NMM_fec!L$87)</f>
        <v>0.36568937050352945</v>
      </c>
      <c r="M200" s="258">
        <f>IF(M$87=0,0,M$87/NMM_fec!M$87)</f>
        <v>0.87903145615421019</v>
      </c>
      <c r="N200" s="258">
        <f>IF(N$87=0,0,N$87/NMM_fec!N$87)</f>
        <v>0.20129454340326419</v>
      </c>
      <c r="O200" s="258">
        <f>IF(O$87=0,0,O$87/NMM_fec!O$87)</f>
        <v>1.3362358658923763</v>
      </c>
      <c r="P200" s="258">
        <f>IF(P$87=0,0,P$87/NMM_fec!P$87)</f>
        <v>1.4592982769719955</v>
      </c>
      <c r="Q200" s="258">
        <f>IF(Q$87=0,0,Q$87/NMM_fec!Q$87)</f>
        <v>1.771617826329577</v>
      </c>
    </row>
    <row r="201" spans="1:17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x14ac:dyDescent="0.25">
      <c r="A202" s="78" t="s">
        <v>228</v>
      </c>
      <c r="B202" s="230">
        <f>IF(B$97=0,0,(B$97-B$125)/NMM_fec!B$97)</f>
        <v>0</v>
      </c>
      <c r="C202" s="230">
        <f>IF(C$97=0,0,(C$97-C$125)/NMM_fec!C$97)</f>
        <v>0</v>
      </c>
      <c r="D202" s="230">
        <f>IF(D$97=0,0,(D$97-D$125)/NMM_fec!D$97)</f>
        <v>0</v>
      </c>
      <c r="E202" s="230">
        <f>IF(E$97=0,0,(E$97-E$125)/NMM_fec!E$97)</f>
        <v>0</v>
      </c>
      <c r="F202" s="230">
        <f>IF(F$97=0,0,(F$97-F$125)/NMM_fec!F$97)</f>
        <v>0</v>
      </c>
      <c r="G202" s="230">
        <f>IF(G$97=0,0,(G$97-G$125)/NMM_fec!G$97)</f>
        <v>0</v>
      </c>
      <c r="H202" s="230">
        <f>IF(H$97=0,0,(H$97-H$125)/NMM_fec!H$97)</f>
        <v>0</v>
      </c>
      <c r="I202" s="230">
        <f>IF(I$97=0,0,(I$97-I$125)/NMM_fec!I$97)</f>
        <v>0</v>
      </c>
      <c r="J202" s="230">
        <f>IF(J$97=0,0,(J$97-J$125)/NMM_fec!J$97)</f>
        <v>0</v>
      </c>
      <c r="K202" s="230">
        <f>IF(K$97=0,0,(K$97-K$125)/NMM_fec!K$97)</f>
        <v>0</v>
      </c>
      <c r="L202" s="230">
        <f>IF(L$97=0,0,(L$97-L$125)/NMM_fec!L$97)</f>
        <v>0</v>
      </c>
      <c r="M202" s="230">
        <f>IF(M$97=0,0,(M$97-M$125)/NMM_fec!M$97)</f>
        <v>0</v>
      </c>
      <c r="N202" s="230">
        <f>IF(N$97=0,0,(N$97-N$125)/NMM_fec!N$97)</f>
        <v>0</v>
      </c>
      <c r="O202" s="230">
        <f>IF(O$97=0,0,(O$97-O$125)/NMM_fec!O$97)</f>
        <v>0</v>
      </c>
      <c r="P202" s="230">
        <f>IF(P$97=0,0,(P$97-P$125)/NMM_fec!P$97)</f>
        <v>0</v>
      </c>
      <c r="Q202" s="230">
        <f>IF(Q$97=0,0,(Q$97-Q$125)/NMM_fec!Q$97)</f>
        <v>0</v>
      </c>
    </row>
    <row r="203" spans="1:17" x14ac:dyDescent="0.25">
      <c r="A203" s="132" t="s">
        <v>83</v>
      </c>
      <c r="B203" s="229">
        <f>IF(B$98=0,0,B$98/NMM_fec!B$98)</f>
        <v>0</v>
      </c>
      <c r="C203" s="229">
        <f>IF(C$98=0,0,C$98/NMM_fec!C$98)</f>
        <v>0</v>
      </c>
      <c r="D203" s="229">
        <f>IF(D$98=0,0,D$98/NMM_fec!D$98)</f>
        <v>0</v>
      </c>
      <c r="E203" s="229">
        <f>IF(E$98=0,0,E$98/NMM_fec!E$98)</f>
        <v>0</v>
      </c>
      <c r="F203" s="229">
        <f>IF(F$98=0,0,F$98/NMM_fec!F$98)</f>
        <v>0</v>
      </c>
      <c r="G203" s="229">
        <f>IF(G$98=0,0,G$98/NMM_fec!G$98)</f>
        <v>0</v>
      </c>
      <c r="H203" s="229">
        <f>IF(H$98=0,0,H$98/NMM_fec!H$98)</f>
        <v>0</v>
      </c>
      <c r="I203" s="229">
        <f>IF(I$98=0,0,I$98/NMM_fec!I$98)</f>
        <v>0</v>
      </c>
      <c r="J203" s="229">
        <f>IF(J$98=0,0,J$98/NMM_fec!J$98)</f>
        <v>0</v>
      </c>
      <c r="K203" s="229">
        <f>IF(K$98=0,0,K$98/NMM_fec!K$98)</f>
        <v>0</v>
      </c>
      <c r="L203" s="229">
        <f>IF(L$98=0,0,L$98/NMM_fec!L$98)</f>
        <v>0</v>
      </c>
      <c r="M203" s="229">
        <f>IF(M$98=0,0,M$98/NMM_fec!M$98)</f>
        <v>0</v>
      </c>
      <c r="N203" s="229">
        <f>IF(N$98=0,0,N$98/NMM_fec!N$98)</f>
        <v>0</v>
      </c>
      <c r="O203" s="229">
        <f>IF(O$98=0,0,O$98/NMM_fec!O$98)</f>
        <v>0</v>
      </c>
      <c r="P203" s="229">
        <f>IF(P$98=0,0,P$98/NMM_fec!P$98)</f>
        <v>0</v>
      </c>
      <c r="Q203" s="229">
        <f>IF(Q$98=0,0,Q$98/NMM_fec!Q$98)</f>
        <v>0</v>
      </c>
    </row>
    <row r="204" spans="1:17" x14ac:dyDescent="0.25">
      <c r="A204" s="76" t="s">
        <v>82</v>
      </c>
      <c r="B204" s="228">
        <f>IF(B$99=0,0,B$99/NMM_fec!B$99)</f>
        <v>0</v>
      </c>
      <c r="C204" s="228">
        <f>IF(C$99=0,0,C$99/NMM_fec!C$99)</f>
        <v>0</v>
      </c>
      <c r="D204" s="228">
        <f>IF(D$99=0,0,D$99/NMM_fec!D$99)</f>
        <v>0</v>
      </c>
      <c r="E204" s="228">
        <f>IF(E$99=0,0,E$99/NMM_fec!E$99)</f>
        <v>0</v>
      </c>
      <c r="F204" s="228">
        <f>IF(F$99=0,0,F$99/NMM_fec!F$99)</f>
        <v>0</v>
      </c>
      <c r="G204" s="228">
        <f>IF(G$99=0,0,G$99/NMM_fec!G$99)</f>
        <v>0</v>
      </c>
      <c r="H204" s="228">
        <f>IF(H$99=0,0,H$99/NMM_fec!H$99)</f>
        <v>0</v>
      </c>
      <c r="I204" s="228">
        <f>IF(I$99=0,0,I$99/NMM_fec!I$99)</f>
        <v>0</v>
      </c>
      <c r="J204" s="228">
        <f>IF(J$99=0,0,J$99/NMM_fec!J$99)</f>
        <v>0</v>
      </c>
      <c r="K204" s="228">
        <f>IF(K$99=0,0,K$99/NMM_fec!K$99)</f>
        <v>0</v>
      </c>
      <c r="L204" s="228">
        <f>IF(L$99=0,0,L$99/NMM_fec!L$99)</f>
        <v>0</v>
      </c>
      <c r="M204" s="228">
        <f>IF(M$99=0,0,M$99/NMM_fec!M$99)</f>
        <v>0</v>
      </c>
      <c r="N204" s="228">
        <f>IF(N$99=0,0,N$99/NMM_fec!N$99)</f>
        <v>0</v>
      </c>
      <c r="O204" s="228">
        <f>IF(O$99=0,0,O$99/NMM_fec!O$99)</f>
        <v>0</v>
      </c>
      <c r="P204" s="228">
        <f>IF(P$99=0,0,P$99/NMM_fec!P$99)</f>
        <v>0</v>
      </c>
      <c r="Q204" s="228">
        <f>IF(Q$99=0,0,Q$99/NMM_fec!Q$99)</f>
        <v>0</v>
      </c>
    </row>
    <row r="205" spans="1:17" x14ac:dyDescent="0.25">
      <c r="A205" s="76" t="s">
        <v>81</v>
      </c>
      <c r="B205" s="228">
        <f>IF(B$100=0,0,B$100/NMM_fec!B$100)</f>
        <v>0</v>
      </c>
      <c r="C205" s="228">
        <f>IF(C$100=0,0,C$100/NMM_fec!C$100)</f>
        <v>0</v>
      </c>
      <c r="D205" s="228">
        <f>IF(D$100=0,0,D$100/NMM_fec!D$100)</f>
        <v>0</v>
      </c>
      <c r="E205" s="228">
        <f>IF(E$100=0,0,E$100/NMM_fec!E$100)</f>
        <v>0</v>
      </c>
      <c r="F205" s="228">
        <f>IF(F$100=0,0,F$100/NMM_fec!F$100)</f>
        <v>0</v>
      </c>
      <c r="G205" s="228">
        <f>IF(G$100=0,0,G$100/NMM_fec!G$100)</f>
        <v>0</v>
      </c>
      <c r="H205" s="228">
        <f>IF(H$100=0,0,H$100/NMM_fec!H$100)</f>
        <v>0</v>
      </c>
      <c r="I205" s="228">
        <f>IF(I$100=0,0,I$100/NMM_fec!I$100)</f>
        <v>0</v>
      </c>
      <c r="J205" s="228">
        <f>IF(J$100=0,0,J$100/NMM_fec!J$100)</f>
        <v>0</v>
      </c>
      <c r="K205" s="228">
        <f>IF(K$100=0,0,K$100/NMM_fec!K$100)</f>
        <v>0</v>
      </c>
      <c r="L205" s="228">
        <f>IF(L$100=0,0,L$100/NMM_fec!L$100)</f>
        <v>0</v>
      </c>
      <c r="M205" s="228">
        <f>IF(M$100=0,0,M$100/NMM_fec!M$100)</f>
        <v>0</v>
      </c>
      <c r="N205" s="228">
        <f>IF(N$100=0,0,N$100/NMM_fec!N$100)</f>
        <v>0</v>
      </c>
      <c r="O205" s="228">
        <f>IF(O$100=0,0,O$100/NMM_fec!O$100)</f>
        <v>0</v>
      </c>
      <c r="P205" s="228">
        <f>IF(P$100=0,0,P$100/NMM_fec!P$100)</f>
        <v>0</v>
      </c>
      <c r="Q205" s="228">
        <f>IF(Q$100=0,0,Q$100/NMM_fec!Q$100)</f>
        <v>0</v>
      </c>
    </row>
    <row r="206" spans="1:17" x14ac:dyDescent="0.25">
      <c r="A206" s="76" t="s">
        <v>80</v>
      </c>
      <c r="B206" s="228">
        <f>IF(B$101=0,0,B$101/NMM_fec!B$101)</f>
        <v>0</v>
      </c>
      <c r="C206" s="228">
        <f>IF(C$101=0,0,C$101/NMM_fec!C$101)</f>
        <v>0</v>
      </c>
      <c r="D206" s="228">
        <f>IF(D$101=0,0,D$101/NMM_fec!D$101)</f>
        <v>0</v>
      </c>
      <c r="E206" s="228">
        <f>IF(E$101=0,0,E$101/NMM_fec!E$101)</f>
        <v>0</v>
      </c>
      <c r="F206" s="228">
        <f>IF(F$101=0,0,F$101/NMM_fec!F$101)</f>
        <v>0</v>
      </c>
      <c r="G206" s="228">
        <f>IF(G$101=0,0,G$101/NMM_fec!G$101)</f>
        <v>0</v>
      </c>
      <c r="H206" s="228">
        <f>IF(H$101=0,0,H$101/NMM_fec!H$101)</f>
        <v>0</v>
      </c>
      <c r="I206" s="228">
        <f>IF(I$101=0,0,I$101/NMM_fec!I$101)</f>
        <v>0</v>
      </c>
      <c r="J206" s="228">
        <f>IF(J$101=0,0,J$101/NMM_fec!J$101)</f>
        <v>0</v>
      </c>
      <c r="K206" s="228">
        <f>IF(K$101=0,0,K$101/NMM_fec!K$101)</f>
        <v>0</v>
      </c>
      <c r="L206" s="228">
        <f>IF(L$101=0,0,L$101/NMM_fec!L$101)</f>
        <v>0</v>
      </c>
      <c r="M206" s="228">
        <f>IF(M$101=0,0,M$101/NMM_fec!M$101)</f>
        <v>0</v>
      </c>
      <c r="N206" s="228">
        <f>IF(N$101=0,0,N$101/NMM_fec!N$101)</f>
        <v>0</v>
      </c>
      <c r="O206" s="228">
        <f>IF(O$101=0,0,O$101/NMM_fec!O$101)</f>
        <v>0</v>
      </c>
      <c r="P206" s="228">
        <f>IF(P$101=0,0,P$101/NMM_fec!P$101)</f>
        <v>0</v>
      </c>
      <c r="Q206" s="228">
        <f>IF(Q$101=0,0,Q$101/NMM_fec!Q$101)</f>
        <v>0</v>
      </c>
    </row>
    <row r="207" spans="1:17" x14ac:dyDescent="0.25">
      <c r="A207" s="129" t="s">
        <v>79</v>
      </c>
      <c r="B207" s="227">
        <f>IF(B$102=0,0,B$102/NMM_fec!B$102)</f>
        <v>0</v>
      </c>
      <c r="C207" s="227">
        <f>IF(C$102=0,0,C$102/NMM_fec!C$102)</f>
        <v>0</v>
      </c>
      <c r="D207" s="227">
        <f>IF(D$102=0,0,D$102/NMM_fec!D$102)</f>
        <v>0</v>
      </c>
      <c r="E207" s="227">
        <f>IF(E$102=0,0,E$102/NMM_fec!E$102)</f>
        <v>0</v>
      </c>
      <c r="F207" s="227">
        <f>IF(F$102=0,0,F$102/NMM_fec!F$102)</f>
        <v>0</v>
      </c>
      <c r="G207" s="227">
        <f>IF(G$102=0,0,G$102/NMM_fec!G$102)</f>
        <v>0</v>
      </c>
      <c r="H207" s="227">
        <f>IF(H$102=0,0,H$102/NMM_fec!H$102)</f>
        <v>0</v>
      </c>
      <c r="I207" s="227">
        <f>IF(I$102=0,0,I$102/NMM_fec!I$102)</f>
        <v>0</v>
      </c>
      <c r="J207" s="227">
        <f>IF(J$102=0,0,J$102/NMM_fec!J$102)</f>
        <v>0</v>
      </c>
      <c r="K207" s="227">
        <f>IF(K$102=0,0,K$102/NMM_fec!K$102)</f>
        <v>0</v>
      </c>
      <c r="L207" s="227">
        <f>IF(L$102=0,0,L$102/NMM_fec!L$102)</f>
        <v>0</v>
      </c>
      <c r="M207" s="227">
        <f>IF(M$102=0,0,M$102/NMM_fec!M$102)</f>
        <v>0</v>
      </c>
      <c r="N207" s="227">
        <f>IF(N$102=0,0,N$102/NMM_fec!N$102)</f>
        <v>0</v>
      </c>
      <c r="O207" s="227">
        <f>IF(O$102=0,0,O$102/NMM_fec!O$102)</f>
        <v>0</v>
      </c>
      <c r="P207" s="227">
        <f>IF(P$102=0,0,P$102/NMM_fec!P$102)</f>
        <v>0</v>
      </c>
      <c r="Q207" s="227">
        <f>IF(Q$102=0,0,Q$102/NMM_fec!Q$102)</f>
        <v>0</v>
      </c>
    </row>
    <row r="208" spans="1:17" x14ac:dyDescent="0.25">
      <c r="A208" s="127" t="s">
        <v>206</v>
      </c>
      <c r="B208" s="226">
        <f>IF(B$107=0,0,B$107/NMM_fec!B$107)</f>
        <v>0</v>
      </c>
      <c r="C208" s="226">
        <f>IF(C$107=0,0,C$107/NMM_fec!C$107)</f>
        <v>0</v>
      </c>
      <c r="D208" s="226">
        <f>IF(D$107=0,0,D$107/NMM_fec!D$107)</f>
        <v>0</v>
      </c>
      <c r="E208" s="226">
        <f>IF(E$107=0,0,E$107/NMM_fec!E$107)</f>
        <v>0</v>
      </c>
      <c r="F208" s="226">
        <f>IF(F$107=0,0,F$107/NMM_fec!F$107)</f>
        <v>0</v>
      </c>
      <c r="G208" s="226">
        <f>IF(G$107=0,0,G$107/NMM_fec!G$107)</f>
        <v>0</v>
      </c>
      <c r="H208" s="226">
        <f>IF(H$107=0,0,H$107/NMM_fec!H$107)</f>
        <v>0</v>
      </c>
      <c r="I208" s="226">
        <f>IF(I$107=0,0,I$107/NMM_fec!I$107)</f>
        <v>0</v>
      </c>
      <c r="J208" s="226">
        <f>IF(J$107=0,0,J$107/NMM_fec!J$107)</f>
        <v>0</v>
      </c>
      <c r="K208" s="226">
        <f>IF(K$107=0,0,K$107/NMM_fec!K$107)</f>
        <v>0</v>
      </c>
      <c r="L208" s="226">
        <f>IF(L$107=0,0,L$107/NMM_fec!L$107)</f>
        <v>0</v>
      </c>
      <c r="M208" s="226">
        <f>IF(M$107=0,0,M$107/NMM_fec!M$107)</f>
        <v>0</v>
      </c>
      <c r="N208" s="226">
        <f>IF(N$107=0,0,N$107/NMM_fec!N$107)</f>
        <v>0</v>
      </c>
      <c r="O208" s="226">
        <f>IF(O$107=0,0,O$107/NMM_fec!O$107)</f>
        <v>0</v>
      </c>
      <c r="P208" s="226">
        <f>IF(P$107=0,0,P$107/NMM_fec!P$107)</f>
        <v>0</v>
      </c>
      <c r="Q208" s="226">
        <f>IF(Q$107=0,0,Q$107/NMM_fec!Q$107)</f>
        <v>0</v>
      </c>
    </row>
    <row r="209" spans="1:17" x14ac:dyDescent="0.25">
      <c r="A209" s="127" t="s">
        <v>205</v>
      </c>
      <c r="B209" s="226">
        <f>IF(B$115=0,0,B$115/NMM_fec!B$115)</f>
        <v>0</v>
      </c>
      <c r="C209" s="226">
        <f>IF(C$115=0,0,C$115/NMM_fec!C$115)</f>
        <v>0</v>
      </c>
      <c r="D209" s="226">
        <f>IF(D$115=0,0,D$115/NMM_fec!D$115)</f>
        <v>0</v>
      </c>
      <c r="E209" s="226">
        <f>IF(E$115=0,0,E$115/NMM_fec!E$115)</f>
        <v>0</v>
      </c>
      <c r="F209" s="226">
        <f>IF(F$115=0,0,F$115/NMM_fec!F$115)</f>
        <v>0</v>
      </c>
      <c r="G209" s="226">
        <f>IF(G$115=0,0,G$115/NMM_fec!G$115)</f>
        <v>0</v>
      </c>
      <c r="H209" s="226">
        <f>IF(H$115=0,0,H$115/NMM_fec!H$115)</f>
        <v>0</v>
      </c>
      <c r="I209" s="226">
        <f>IF(I$115=0,0,I$115/NMM_fec!I$115)</f>
        <v>0</v>
      </c>
      <c r="J209" s="226">
        <f>IF(J$115=0,0,J$115/NMM_fec!J$115)</f>
        <v>0</v>
      </c>
      <c r="K209" s="226">
        <f>IF(K$115=0,0,K$115/NMM_fec!K$115)</f>
        <v>0</v>
      </c>
      <c r="L209" s="226">
        <f>IF(L$115=0,0,L$115/NMM_fec!L$115)</f>
        <v>0</v>
      </c>
      <c r="M209" s="226">
        <f>IF(M$115=0,0,M$115/NMM_fec!M$115)</f>
        <v>0</v>
      </c>
      <c r="N209" s="226">
        <f>IF(N$115=0,0,N$115/NMM_fec!N$115)</f>
        <v>0</v>
      </c>
      <c r="O209" s="226">
        <f>IF(O$115=0,0,O$115/NMM_fec!O$115)</f>
        <v>0</v>
      </c>
      <c r="P209" s="226">
        <f>IF(P$115=0,0,P$115/NMM_fec!P$115)</f>
        <v>0</v>
      </c>
      <c r="Q209" s="226">
        <f>IF(Q$115=0,0,Q$115/NMM_fec!Q$115)</f>
        <v>0</v>
      </c>
    </row>
    <row r="210" spans="1:17" x14ac:dyDescent="0.25">
      <c r="A210" s="127" t="s">
        <v>204</v>
      </c>
      <c r="B210" s="226">
        <f>IF(B$116=0,0,B$116/NMM_fec!B$116)</f>
        <v>0</v>
      </c>
      <c r="C210" s="226">
        <f>IF(C$116=0,0,C$116/NMM_fec!C$116)</f>
        <v>0</v>
      </c>
      <c r="D210" s="226">
        <f>IF(D$116=0,0,D$116/NMM_fec!D$116)</f>
        <v>0</v>
      </c>
      <c r="E210" s="226">
        <f>IF(E$116=0,0,E$116/NMM_fec!E$116)</f>
        <v>0</v>
      </c>
      <c r="F210" s="226">
        <f>IF(F$116=0,0,F$116/NMM_fec!F$116)</f>
        <v>0</v>
      </c>
      <c r="G210" s="226">
        <f>IF(G$116=0,0,G$116/NMM_fec!G$116)</f>
        <v>0</v>
      </c>
      <c r="H210" s="226">
        <f>IF(H$116=0,0,H$116/NMM_fec!H$116)</f>
        <v>0</v>
      </c>
      <c r="I210" s="226">
        <f>IF(I$116=0,0,I$116/NMM_fec!I$116)</f>
        <v>0</v>
      </c>
      <c r="J210" s="226">
        <f>IF(J$116=0,0,J$116/NMM_fec!J$116)</f>
        <v>0</v>
      </c>
      <c r="K210" s="226">
        <f>IF(K$116=0,0,K$116/NMM_fec!K$116)</f>
        <v>0</v>
      </c>
      <c r="L210" s="226">
        <f>IF(L$116=0,0,L$116/NMM_fec!L$116)</f>
        <v>0</v>
      </c>
      <c r="M210" s="226">
        <f>IF(M$116=0,0,M$116/NMM_fec!M$116)</f>
        <v>0</v>
      </c>
      <c r="N210" s="226">
        <f>IF(N$116=0,0,N$116/NMM_fec!N$116)</f>
        <v>0</v>
      </c>
      <c r="O210" s="226">
        <f>IF(O$116=0,0,O$116/NMM_fec!O$116)</f>
        <v>0</v>
      </c>
      <c r="P210" s="226">
        <f>IF(P$116=0,0,P$116/NMM_fec!P$116)</f>
        <v>0</v>
      </c>
      <c r="Q210" s="226">
        <f>IF(Q$116=0,0,Q$116/NMM_fec!Q$116)</f>
        <v>0</v>
      </c>
    </row>
    <row r="211" spans="1:17" x14ac:dyDescent="0.25">
      <c r="A211" s="72" t="s">
        <v>203</v>
      </c>
      <c r="B211" s="224">
        <f>IF(B$124=0,0,B$124/NMM_fec!B$124)</f>
        <v>0</v>
      </c>
      <c r="C211" s="224">
        <f>IF(C$124=0,0,C$124/NMM_fec!C$124)</f>
        <v>0</v>
      </c>
      <c r="D211" s="224">
        <f>IF(D$124=0,0,D$124/NMM_fec!D$124)</f>
        <v>0</v>
      </c>
      <c r="E211" s="224">
        <f>IF(E$124=0,0,E$124/NMM_fec!E$124)</f>
        <v>0</v>
      </c>
      <c r="F211" s="224">
        <f>IF(F$124=0,0,F$124/NMM_fec!F$124)</f>
        <v>0</v>
      </c>
      <c r="G211" s="224">
        <f>IF(G$124=0,0,G$124/NMM_fec!G$124)</f>
        <v>0</v>
      </c>
      <c r="H211" s="224">
        <f>IF(H$124=0,0,H$124/NMM_fec!H$124)</f>
        <v>0</v>
      </c>
      <c r="I211" s="224">
        <f>IF(I$124=0,0,I$124/NMM_fec!I$124)</f>
        <v>0</v>
      </c>
      <c r="J211" s="224">
        <f>IF(J$124=0,0,J$124/NMM_fec!J$124)</f>
        <v>0</v>
      </c>
      <c r="K211" s="224">
        <f>IF(K$124=0,0,K$124/NMM_fec!K$124)</f>
        <v>0</v>
      </c>
      <c r="L211" s="224">
        <f>IF(L$124=0,0,L$124/NMM_fec!L$124)</f>
        <v>0</v>
      </c>
      <c r="M211" s="224">
        <f>IF(M$124=0,0,M$124/NMM_fec!M$124)</f>
        <v>0</v>
      </c>
      <c r="N211" s="224">
        <f>IF(N$124=0,0,N$124/NMM_fec!N$124)</f>
        <v>0</v>
      </c>
      <c r="O211" s="224">
        <f>IF(O$124=0,0,O$124/NMM_fec!O$124)</f>
        <v>0</v>
      </c>
      <c r="P211" s="224">
        <f>IF(P$124=0,0,P$124/NMM_fec!P$124)</f>
        <v>0</v>
      </c>
      <c r="Q211" s="224">
        <f>IF(Q$124=0,0,Q$124/NMM_fec!Q$124)</f>
        <v>0</v>
      </c>
    </row>
  </sheetData>
  <pageMargins left="0.39370078740157483" right="0.39370078740157483" top="0.39370078740157483" bottom="0.39370078740157483" header="0.31496062992125984" footer="0.31496062992125984"/>
  <pageSetup paperSize="9" scale="34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39997558519241921"/>
    <pageSetUpPr fitToPage="1"/>
  </sheetPr>
  <dimension ref="A1:Q7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371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271"/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</row>
    <row r="3" spans="1:17" x14ac:dyDescent="0.25">
      <c r="A3" s="31" t="s">
        <v>78</v>
      </c>
      <c r="B3" s="46">
        <f>SUM(B4,B7)</f>
        <v>68.13437327903074</v>
      </c>
      <c r="C3" s="46">
        <f t="shared" ref="C3:Q3" si="0">SUM(C4,C7)</f>
        <v>70.959002845816414</v>
      </c>
      <c r="D3" s="46">
        <f t="shared" si="0"/>
        <v>73.302325581395351</v>
      </c>
      <c r="E3" s="46">
        <f t="shared" si="0"/>
        <v>69.568168321031649</v>
      </c>
      <c r="F3" s="46">
        <f t="shared" si="0"/>
        <v>69.99445237898513</v>
      </c>
      <c r="G3" s="46">
        <f t="shared" si="0"/>
        <v>66.610301174534982</v>
      </c>
      <c r="H3" s="46">
        <f t="shared" si="0"/>
        <v>66.12101141888823</v>
      </c>
      <c r="I3" s="46">
        <f t="shared" si="0"/>
        <v>68.015422605380607</v>
      </c>
      <c r="J3" s="46">
        <f t="shared" si="0"/>
        <v>70.128708029424942</v>
      </c>
      <c r="K3" s="46">
        <f t="shared" si="0"/>
        <v>60.288978357278594</v>
      </c>
      <c r="L3" s="46">
        <f t="shared" si="0"/>
        <v>60</v>
      </c>
      <c r="M3" s="46">
        <f t="shared" si="0"/>
        <v>54.407069999221363</v>
      </c>
      <c r="N3" s="46">
        <f t="shared" si="0"/>
        <v>45.430200084165428</v>
      </c>
      <c r="O3" s="46">
        <f t="shared" si="0"/>
        <v>38.562765721557561</v>
      </c>
      <c r="P3" s="46">
        <f t="shared" si="0"/>
        <v>38.724667613269645</v>
      </c>
      <c r="Q3" s="46">
        <f t="shared" si="0"/>
        <v>36.640700289110178</v>
      </c>
    </row>
    <row r="4" spans="1:17" x14ac:dyDescent="0.25">
      <c r="A4" s="269" t="s">
        <v>234</v>
      </c>
      <c r="B4" s="214">
        <f>SUM(B5:B6)</f>
        <v>0</v>
      </c>
      <c r="C4" s="214">
        <f t="shared" ref="C4:Q4" si="1">SUM(C5:C6)</f>
        <v>0</v>
      </c>
      <c r="D4" s="214">
        <f t="shared" si="1"/>
        <v>0</v>
      </c>
      <c r="E4" s="214">
        <f t="shared" si="1"/>
        <v>0</v>
      </c>
      <c r="F4" s="214">
        <f t="shared" si="1"/>
        <v>0</v>
      </c>
      <c r="G4" s="214">
        <f t="shared" si="1"/>
        <v>0</v>
      </c>
      <c r="H4" s="214">
        <f t="shared" si="1"/>
        <v>0</v>
      </c>
      <c r="I4" s="214">
        <f t="shared" si="1"/>
        <v>0</v>
      </c>
      <c r="J4" s="214">
        <f t="shared" si="1"/>
        <v>0</v>
      </c>
      <c r="K4" s="214">
        <f t="shared" si="1"/>
        <v>0</v>
      </c>
      <c r="L4" s="214">
        <f t="shared" si="1"/>
        <v>0</v>
      </c>
      <c r="M4" s="214">
        <f t="shared" si="1"/>
        <v>0</v>
      </c>
      <c r="N4" s="214">
        <f t="shared" si="1"/>
        <v>0</v>
      </c>
      <c r="O4" s="214">
        <f t="shared" si="1"/>
        <v>0</v>
      </c>
      <c r="P4" s="214">
        <f t="shared" si="1"/>
        <v>0</v>
      </c>
      <c r="Q4" s="214">
        <f t="shared" si="1"/>
        <v>0</v>
      </c>
    </row>
    <row r="5" spans="1:17" x14ac:dyDescent="0.25">
      <c r="A5" s="268" t="s">
        <v>35</v>
      </c>
      <c r="B5" s="214">
        <v>0</v>
      </c>
      <c r="C5" s="214">
        <v>0</v>
      </c>
      <c r="D5" s="214">
        <v>0</v>
      </c>
      <c r="E5" s="214">
        <v>0</v>
      </c>
      <c r="F5" s="214">
        <v>0</v>
      </c>
      <c r="G5" s="214">
        <v>0</v>
      </c>
      <c r="H5" s="214">
        <v>0</v>
      </c>
      <c r="I5" s="214">
        <v>0</v>
      </c>
      <c r="J5" s="214">
        <v>0</v>
      </c>
      <c r="K5" s="214">
        <v>0</v>
      </c>
      <c r="L5" s="214">
        <v>0</v>
      </c>
      <c r="M5" s="214">
        <v>0</v>
      </c>
      <c r="N5" s="214">
        <v>0</v>
      </c>
      <c r="O5" s="214">
        <v>0</v>
      </c>
      <c r="P5" s="214">
        <v>0</v>
      </c>
      <c r="Q5" s="214">
        <v>0</v>
      </c>
    </row>
    <row r="6" spans="1:17" x14ac:dyDescent="0.25">
      <c r="A6" s="268" t="s">
        <v>56</v>
      </c>
      <c r="B6" s="214">
        <v>0</v>
      </c>
      <c r="C6" s="214">
        <v>0</v>
      </c>
      <c r="D6" s="214">
        <v>0</v>
      </c>
      <c r="E6" s="214">
        <v>0</v>
      </c>
      <c r="F6" s="214">
        <v>0</v>
      </c>
      <c r="G6" s="214">
        <v>0</v>
      </c>
      <c r="H6" s="214">
        <v>0</v>
      </c>
      <c r="I6" s="214">
        <v>0</v>
      </c>
      <c r="J6" s="214">
        <v>0</v>
      </c>
      <c r="K6" s="214">
        <v>0</v>
      </c>
      <c r="L6" s="214">
        <v>0</v>
      </c>
      <c r="M6" s="214">
        <v>0</v>
      </c>
      <c r="N6" s="214">
        <v>0</v>
      </c>
      <c r="O6" s="214">
        <v>0</v>
      </c>
      <c r="P6" s="214">
        <v>0</v>
      </c>
      <c r="Q6" s="214">
        <v>0</v>
      </c>
    </row>
    <row r="7" spans="1:17" x14ac:dyDescent="0.25">
      <c r="A7" s="223" t="s">
        <v>55</v>
      </c>
      <c r="B7" s="213">
        <v>68.13437327903074</v>
      </c>
      <c r="C7" s="213">
        <v>70.959002845816414</v>
      </c>
      <c r="D7" s="213">
        <v>73.302325581395351</v>
      </c>
      <c r="E7" s="213">
        <v>69.568168321031649</v>
      </c>
      <c r="F7" s="213">
        <v>69.99445237898513</v>
      </c>
      <c r="G7" s="213">
        <v>66.610301174534982</v>
      </c>
      <c r="H7" s="213">
        <v>66.12101141888823</v>
      </c>
      <c r="I7" s="213">
        <v>68.015422605380607</v>
      </c>
      <c r="J7" s="213">
        <v>70.128708029424942</v>
      </c>
      <c r="K7" s="213">
        <v>60.288978357278594</v>
      </c>
      <c r="L7" s="213">
        <v>60</v>
      </c>
      <c r="M7" s="213">
        <v>54.407069999221363</v>
      </c>
      <c r="N7" s="213">
        <v>45.430200084165428</v>
      </c>
      <c r="O7" s="213">
        <v>38.562765721557561</v>
      </c>
      <c r="P7" s="213">
        <v>38.724667613269645</v>
      </c>
      <c r="Q7" s="213">
        <v>36.640700289110178</v>
      </c>
    </row>
    <row r="8" spans="1:17" x14ac:dyDescent="0.25">
      <c r="A8" s="63"/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</row>
    <row r="9" spans="1:17" x14ac:dyDescent="0.25">
      <c r="A9" s="31" t="s">
        <v>143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</row>
    <row r="10" spans="1:17" x14ac:dyDescent="0.25">
      <c r="A10" s="110" t="s">
        <v>233</v>
      </c>
      <c r="B10" s="215">
        <v>0</v>
      </c>
      <c r="C10" s="215">
        <v>0</v>
      </c>
      <c r="D10" s="215">
        <v>0</v>
      </c>
      <c r="E10" s="215">
        <v>0</v>
      </c>
      <c r="F10" s="215">
        <v>0</v>
      </c>
      <c r="G10" s="215">
        <v>0</v>
      </c>
      <c r="H10" s="215">
        <v>0</v>
      </c>
      <c r="I10" s="215">
        <v>0</v>
      </c>
      <c r="J10" s="215">
        <v>0</v>
      </c>
      <c r="K10" s="215">
        <v>0</v>
      </c>
      <c r="L10" s="215">
        <v>0</v>
      </c>
      <c r="M10" s="215">
        <v>0</v>
      </c>
      <c r="N10" s="215">
        <v>0</v>
      </c>
      <c r="O10" s="215">
        <v>0</v>
      </c>
      <c r="P10" s="215">
        <v>0</v>
      </c>
      <c r="Q10" s="215">
        <v>0</v>
      </c>
    </row>
    <row r="11" spans="1:17" x14ac:dyDescent="0.25">
      <c r="A11" s="222" t="s">
        <v>232</v>
      </c>
      <c r="B11" s="214">
        <v>0</v>
      </c>
      <c r="C11" s="214">
        <v>0</v>
      </c>
      <c r="D11" s="214">
        <v>0</v>
      </c>
      <c r="E11" s="214">
        <v>0</v>
      </c>
      <c r="F11" s="214">
        <v>0</v>
      </c>
      <c r="G11" s="214">
        <v>0</v>
      </c>
      <c r="H11" s="214">
        <v>0</v>
      </c>
      <c r="I11" s="214">
        <v>0</v>
      </c>
      <c r="J11" s="214">
        <v>0</v>
      </c>
      <c r="K11" s="214">
        <v>0</v>
      </c>
      <c r="L11" s="214">
        <v>0</v>
      </c>
      <c r="M11" s="214">
        <v>0</v>
      </c>
      <c r="N11" s="214">
        <v>0</v>
      </c>
      <c r="O11" s="214">
        <v>0</v>
      </c>
      <c r="P11" s="214">
        <v>0</v>
      </c>
      <c r="Q11" s="214">
        <v>0</v>
      </c>
    </row>
    <row r="12" spans="1:17" x14ac:dyDescent="0.25">
      <c r="A12" s="221" t="s">
        <v>231</v>
      </c>
      <c r="B12" s="213">
        <v>7.6917901371083506</v>
      </c>
      <c r="C12" s="213">
        <v>8.2690753498402234</v>
      </c>
      <c r="D12" s="213">
        <v>8.4086790087908003</v>
      </c>
      <c r="E12" s="213">
        <v>8.7403561801733129</v>
      </c>
      <c r="F12" s="213">
        <v>9.6860494916294062</v>
      </c>
      <c r="G12" s="213">
        <v>9.8241704208618597</v>
      </c>
      <c r="H12" s="213">
        <v>10.835562686999165</v>
      </c>
      <c r="I12" s="213">
        <v>10.650630633763168</v>
      </c>
      <c r="J12" s="213">
        <v>11.236937921684989</v>
      </c>
      <c r="K12" s="213">
        <v>11.416703840416924</v>
      </c>
      <c r="L12" s="213">
        <v>10.924981791697014</v>
      </c>
      <c r="M12" s="213">
        <v>9.9066041513513046</v>
      </c>
      <c r="N12" s="213">
        <v>8.2732553911162139</v>
      </c>
      <c r="O12" s="213">
        <v>7.0214221483318981</v>
      </c>
      <c r="P12" s="213">
        <v>7.0483053911157798</v>
      </c>
      <c r="Q12" s="213">
        <v>6.9577818285042605</v>
      </c>
    </row>
    <row r="13" spans="1:17" x14ac:dyDescent="0.25">
      <c r="A13" s="123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</row>
    <row r="14" spans="1:17" x14ac:dyDescent="0.25">
      <c r="A14" s="31" t="s">
        <v>142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</row>
    <row r="15" spans="1:17" x14ac:dyDescent="0.25">
      <c r="A15" s="110" t="s">
        <v>233</v>
      </c>
      <c r="B15" s="120">
        <v>0</v>
      </c>
      <c r="C15" s="120">
        <v>0</v>
      </c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</row>
    <row r="16" spans="1:17" x14ac:dyDescent="0.25">
      <c r="A16" s="180" t="s">
        <v>232</v>
      </c>
      <c r="B16" s="189">
        <v>0</v>
      </c>
      <c r="C16" s="189">
        <v>0</v>
      </c>
      <c r="D16" s="189">
        <v>0</v>
      </c>
      <c r="E16" s="189">
        <v>0</v>
      </c>
      <c r="F16" s="189">
        <v>0</v>
      </c>
      <c r="G16" s="189">
        <v>0</v>
      </c>
      <c r="H16" s="189">
        <v>0</v>
      </c>
      <c r="I16" s="189">
        <v>0</v>
      </c>
      <c r="J16" s="189">
        <v>0</v>
      </c>
      <c r="K16" s="189">
        <v>0</v>
      </c>
      <c r="L16" s="189">
        <v>0</v>
      </c>
      <c r="M16" s="189">
        <v>0</v>
      </c>
      <c r="N16" s="189">
        <v>0</v>
      </c>
      <c r="O16" s="189">
        <v>0</v>
      </c>
      <c r="P16" s="189">
        <v>0</v>
      </c>
      <c r="Q16" s="189">
        <v>0</v>
      </c>
    </row>
    <row r="17" spans="1:17" x14ac:dyDescent="0.25">
      <c r="A17" s="108" t="s">
        <v>231</v>
      </c>
      <c r="B17" s="118">
        <v>8.5464334856759443</v>
      </c>
      <c r="C17" s="118">
        <v>9.3561811091521179</v>
      </c>
      <c r="D17" s="118">
        <v>9.3561811091521179</v>
      </c>
      <c r="E17" s="118">
        <v>9.3561811091521179</v>
      </c>
      <c r="F17" s="118">
        <v>10.975676356104463</v>
      </c>
      <c r="G17" s="118">
        <v>10.975676356104463</v>
      </c>
      <c r="H17" s="118">
        <v>11.785423979580635</v>
      </c>
      <c r="I17" s="118">
        <v>11.785423979580635</v>
      </c>
      <c r="J17" s="118">
        <v>12.595171603056807</v>
      </c>
      <c r="K17" s="118">
        <v>12.595171603056807</v>
      </c>
      <c r="L17" s="118">
        <v>11.785423979580633</v>
      </c>
      <c r="M17" s="118">
        <v>10.975676356104461</v>
      </c>
      <c r="N17" s="118">
        <v>10.975676356104461</v>
      </c>
      <c r="O17" s="118">
        <v>10.165928732628286</v>
      </c>
      <c r="P17" s="118">
        <v>10.165928732628288</v>
      </c>
      <c r="Q17" s="118">
        <v>9.3561811091521143</v>
      </c>
    </row>
    <row r="18" spans="1:17" x14ac:dyDescent="0.25">
      <c r="A18" s="124" t="s">
        <v>141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</row>
    <row r="19" spans="1:17" x14ac:dyDescent="0.25">
      <c r="A19" s="121" t="s">
        <v>233</v>
      </c>
      <c r="B19" s="120"/>
      <c r="C19" s="120">
        <v>0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0">
        <v>0</v>
      </c>
      <c r="L19" s="120">
        <v>0</v>
      </c>
      <c r="M19" s="120">
        <v>0</v>
      </c>
      <c r="N19" s="120">
        <v>0</v>
      </c>
      <c r="O19" s="120">
        <v>0</v>
      </c>
      <c r="P19" s="120">
        <v>0</v>
      </c>
      <c r="Q19" s="120">
        <v>0</v>
      </c>
    </row>
    <row r="20" spans="1:17" x14ac:dyDescent="0.25">
      <c r="A20" s="179" t="s">
        <v>232</v>
      </c>
      <c r="B20" s="189"/>
      <c r="C20" s="189">
        <v>0</v>
      </c>
      <c r="D20" s="189">
        <v>0</v>
      </c>
      <c r="E20" s="189">
        <v>0</v>
      </c>
      <c r="F20" s="189">
        <v>0</v>
      </c>
      <c r="G20" s="189">
        <v>0</v>
      </c>
      <c r="H20" s="189">
        <v>0</v>
      </c>
      <c r="I20" s="189">
        <v>0</v>
      </c>
      <c r="J20" s="189">
        <v>0</v>
      </c>
      <c r="K20" s="189">
        <v>0</v>
      </c>
      <c r="L20" s="189">
        <v>0</v>
      </c>
      <c r="M20" s="189">
        <v>0</v>
      </c>
      <c r="N20" s="189">
        <v>0</v>
      </c>
      <c r="O20" s="189">
        <v>0</v>
      </c>
      <c r="P20" s="189">
        <v>0</v>
      </c>
      <c r="Q20" s="189">
        <v>0</v>
      </c>
    </row>
    <row r="21" spans="1:17" x14ac:dyDescent="0.25">
      <c r="A21" s="119" t="s">
        <v>231</v>
      </c>
      <c r="B21" s="118"/>
      <c r="C21" s="118">
        <v>0.80974762347617357</v>
      </c>
      <c r="D21" s="118">
        <v>0.80974762347617268</v>
      </c>
      <c r="E21" s="118">
        <v>0</v>
      </c>
      <c r="F21" s="118">
        <v>2.4292428704285181</v>
      </c>
      <c r="G21" s="118">
        <v>0</v>
      </c>
      <c r="H21" s="118">
        <v>1.6194952469523456</v>
      </c>
      <c r="I21" s="118">
        <v>0</v>
      </c>
      <c r="J21" s="118">
        <v>1.6194952469523451</v>
      </c>
      <c r="K21" s="118">
        <v>0</v>
      </c>
      <c r="L21" s="118">
        <v>0</v>
      </c>
      <c r="M21" s="118">
        <v>0</v>
      </c>
      <c r="N21" s="118">
        <v>0</v>
      </c>
      <c r="O21" s="118">
        <v>0</v>
      </c>
      <c r="P21" s="118">
        <v>1.7763568394002505E-15</v>
      </c>
      <c r="Q21" s="118">
        <v>0</v>
      </c>
    </row>
    <row r="22" spans="1:17" x14ac:dyDescent="0.25">
      <c r="A22" s="124" t="s">
        <v>140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</row>
    <row r="23" spans="1:17" x14ac:dyDescent="0.25">
      <c r="A23" s="121" t="s">
        <v>233</v>
      </c>
      <c r="B23" s="120"/>
      <c r="C23" s="120">
        <f>B15+C19-C15</f>
        <v>0</v>
      </c>
      <c r="D23" s="120">
        <f t="shared" ref="D23:Q23" si="2">C15+D19-D15</f>
        <v>0</v>
      </c>
      <c r="E23" s="120">
        <f t="shared" si="2"/>
        <v>0</v>
      </c>
      <c r="F23" s="120">
        <f t="shared" si="2"/>
        <v>0</v>
      </c>
      <c r="G23" s="120">
        <f t="shared" si="2"/>
        <v>0</v>
      </c>
      <c r="H23" s="120">
        <f t="shared" si="2"/>
        <v>0</v>
      </c>
      <c r="I23" s="120">
        <f t="shared" si="2"/>
        <v>0</v>
      </c>
      <c r="J23" s="120">
        <f t="shared" si="2"/>
        <v>0</v>
      </c>
      <c r="K23" s="120">
        <f t="shared" si="2"/>
        <v>0</v>
      </c>
      <c r="L23" s="120">
        <f t="shared" si="2"/>
        <v>0</v>
      </c>
      <c r="M23" s="120">
        <f t="shared" si="2"/>
        <v>0</v>
      </c>
      <c r="N23" s="120">
        <f t="shared" si="2"/>
        <v>0</v>
      </c>
      <c r="O23" s="120">
        <f t="shared" si="2"/>
        <v>0</v>
      </c>
      <c r="P23" s="120">
        <f t="shared" si="2"/>
        <v>0</v>
      </c>
      <c r="Q23" s="120">
        <f t="shared" si="2"/>
        <v>0</v>
      </c>
    </row>
    <row r="24" spans="1:17" x14ac:dyDescent="0.25">
      <c r="A24" s="179" t="s">
        <v>232</v>
      </c>
      <c r="B24" s="189"/>
      <c r="C24" s="189">
        <f t="shared" ref="C24:Q24" si="3">B16+C20-C16</f>
        <v>0</v>
      </c>
      <c r="D24" s="189">
        <f t="shared" si="3"/>
        <v>0</v>
      </c>
      <c r="E24" s="189">
        <f t="shared" si="3"/>
        <v>0</v>
      </c>
      <c r="F24" s="189">
        <f t="shared" si="3"/>
        <v>0</v>
      </c>
      <c r="G24" s="189">
        <f t="shared" si="3"/>
        <v>0</v>
      </c>
      <c r="H24" s="189">
        <f t="shared" si="3"/>
        <v>0</v>
      </c>
      <c r="I24" s="189">
        <f t="shared" si="3"/>
        <v>0</v>
      </c>
      <c r="J24" s="189">
        <f t="shared" si="3"/>
        <v>0</v>
      </c>
      <c r="K24" s="189">
        <f t="shared" si="3"/>
        <v>0</v>
      </c>
      <c r="L24" s="189">
        <f t="shared" si="3"/>
        <v>0</v>
      </c>
      <c r="M24" s="189">
        <f t="shared" si="3"/>
        <v>0</v>
      </c>
      <c r="N24" s="189">
        <f t="shared" si="3"/>
        <v>0</v>
      </c>
      <c r="O24" s="189">
        <f t="shared" si="3"/>
        <v>0</v>
      </c>
      <c r="P24" s="189">
        <f t="shared" si="3"/>
        <v>0</v>
      </c>
      <c r="Q24" s="189">
        <f t="shared" si="3"/>
        <v>0</v>
      </c>
    </row>
    <row r="25" spans="1:17" x14ac:dyDescent="0.25">
      <c r="A25" s="119" t="s">
        <v>231</v>
      </c>
      <c r="B25" s="118"/>
      <c r="C25" s="118">
        <f t="shared" ref="C25:Q25" si="4">B17+C21-C17</f>
        <v>0</v>
      </c>
      <c r="D25" s="118">
        <f t="shared" si="4"/>
        <v>0.80974762347617357</v>
      </c>
      <c r="E25" s="118">
        <f t="shared" si="4"/>
        <v>0</v>
      </c>
      <c r="F25" s="118">
        <f t="shared" si="4"/>
        <v>0.8097476234761718</v>
      </c>
      <c r="G25" s="118">
        <f t="shared" si="4"/>
        <v>0</v>
      </c>
      <c r="H25" s="118">
        <f t="shared" si="4"/>
        <v>0.80974762347617357</v>
      </c>
      <c r="I25" s="118">
        <f t="shared" si="4"/>
        <v>0</v>
      </c>
      <c r="J25" s="118">
        <f t="shared" si="4"/>
        <v>0.80974762347617357</v>
      </c>
      <c r="K25" s="118">
        <f t="shared" si="4"/>
        <v>0</v>
      </c>
      <c r="L25" s="118">
        <f t="shared" si="4"/>
        <v>0.80974762347617357</v>
      </c>
      <c r="M25" s="118">
        <f t="shared" si="4"/>
        <v>0.8097476234761718</v>
      </c>
      <c r="N25" s="118">
        <f t="shared" si="4"/>
        <v>0</v>
      </c>
      <c r="O25" s="118">
        <f t="shared" si="4"/>
        <v>0.80974762347617535</v>
      </c>
      <c r="P25" s="118">
        <f t="shared" si="4"/>
        <v>0</v>
      </c>
      <c r="Q25" s="118">
        <f t="shared" si="4"/>
        <v>0.80974762347617357</v>
      </c>
    </row>
    <row r="26" spans="1:17" x14ac:dyDescent="0.25">
      <c r="A26" s="31" t="s">
        <v>138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</row>
    <row r="27" spans="1:17" x14ac:dyDescent="0.25">
      <c r="A27" s="110" t="s">
        <v>233</v>
      </c>
      <c r="B27" s="120">
        <f>B15-B10</f>
        <v>0</v>
      </c>
      <c r="C27" s="120">
        <f t="shared" ref="C27:Q27" si="5">C15-C10</f>
        <v>0</v>
      </c>
      <c r="D27" s="120">
        <f t="shared" si="5"/>
        <v>0</v>
      </c>
      <c r="E27" s="120">
        <f t="shared" si="5"/>
        <v>0</v>
      </c>
      <c r="F27" s="120">
        <f t="shared" si="5"/>
        <v>0</v>
      </c>
      <c r="G27" s="120">
        <f t="shared" si="5"/>
        <v>0</v>
      </c>
      <c r="H27" s="120">
        <f t="shared" si="5"/>
        <v>0</v>
      </c>
      <c r="I27" s="120">
        <f t="shared" si="5"/>
        <v>0</v>
      </c>
      <c r="J27" s="120">
        <f t="shared" si="5"/>
        <v>0</v>
      </c>
      <c r="K27" s="120">
        <f t="shared" si="5"/>
        <v>0</v>
      </c>
      <c r="L27" s="120">
        <f t="shared" si="5"/>
        <v>0</v>
      </c>
      <c r="M27" s="120">
        <f t="shared" si="5"/>
        <v>0</v>
      </c>
      <c r="N27" s="120">
        <f t="shared" si="5"/>
        <v>0</v>
      </c>
      <c r="O27" s="120">
        <f t="shared" si="5"/>
        <v>0</v>
      </c>
      <c r="P27" s="120">
        <f t="shared" si="5"/>
        <v>0</v>
      </c>
      <c r="Q27" s="120">
        <f t="shared" si="5"/>
        <v>0</v>
      </c>
    </row>
    <row r="28" spans="1:17" x14ac:dyDescent="0.25">
      <c r="A28" s="180" t="s">
        <v>232</v>
      </c>
      <c r="B28" s="189">
        <f t="shared" ref="B28:Q28" si="6">B16-B11</f>
        <v>0</v>
      </c>
      <c r="C28" s="189">
        <f t="shared" si="6"/>
        <v>0</v>
      </c>
      <c r="D28" s="189">
        <f t="shared" si="6"/>
        <v>0</v>
      </c>
      <c r="E28" s="189">
        <f t="shared" si="6"/>
        <v>0</v>
      </c>
      <c r="F28" s="189">
        <f t="shared" si="6"/>
        <v>0</v>
      </c>
      <c r="G28" s="189">
        <f t="shared" si="6"/>
        <v>0</v>
      </c>
      <c r="H28" s="189">
        <f t="shared" si="6"/>
        <v>0</v>
      </c>
      <c r="I28" s="189">
        <f t="shared" si="6"/>
        <v>0</v>
      </c>
      <c r="J28" s="189">
        <f t="shared" si="6"/>
        <v>0</v>
      </c>
      <c r="K28" s="189">
        <f t="shared" si="6"/>
        <v>0</v>
      </c>
      <c r="L28" s="189">
        <f t="shared" si="6"/>
        <v>0</v>
      </c>
      <c r="M28" s="189">
        <f t="shared" si="6"/>
        <v>0</v>
      </c>
      <c r="N28" s="189">
        <f t="shared" si="6"/>
        <v>0</v>
      </c>
      <c r="O28" s="189">
        <f t="shared" si="6"/>
        <v>0</v>
      </c>
      <c r="P28" s="189">
        <f t="shared" si="6"/>
        <v>0</v>
      </c>
      <c r="Q28" s="189">
        <f t="shared" si="6"/>
        <v>0</v>
      </c>
    </row>
    <row r="29" spans="1:17" x14ac:dyDescent="0.25">
      <c r="A29" s="108" t="s">
        <v>231</v>
      </c>
      <c r="B29" s="118">
        <f t="shared" ref="B29:Q29" si="7">B17-B12</f>
        <v>0.85464334856759372</v>
      </c>
      <c r="C29" s="118">
        <f t="shared" si="7"/>
        <v>1.0871057593118945</v>
      </c>
      <c r="D29" s="118">
        <f t="shared" si="7"/>
        <v>0.94750210036131755</v>
      </c>
      <c r="E29" s="118">
        <f t="shared" si="7"/>
        <v>0.61582492897880492</v>
      </c>
      <c r="F29" s="118">
        <f t="shared" si="7"/>
        <v>1.289626864475057</v>
      </c>
      <c r="G29" s="118">
        <f t="shared" si="7"/>
        <v>1.1515059352426036</v>
      </c>
      <c r="H29" s="118">
        <f t="shared" si="7"/>
        <v>0.94986129258147045</v>
      </c>
      <c r="I29" s="118">
        <f t="shared" si="7"/>
        <v>1.1347933458174673</v>
      </c>
      <c r="J29" s="118">
        <f t="shared" si="7"/>
        <v>1.3582336813718179</v>
      </c>
      <c r="K29" s="118">
        <f t="shared" si="7"/>
        <v>1.1784677626398832</v>
      </c>
      <c r="L29" s="118">
        <f t="shared" si="7"/>
        <v>0.86044218788361881</v>
      </c>
      <c r="M29" s="118">
        <f t="shared" si="7"/>
        <v>1.0690722047531569</v>
      </c>
      <c r="N29" s="118">
        <f t="shared" si="7"/>
        <v>2.7024209649882476</v>
      </c>
      <c r="O29" s="118">
        <f t="shared" si="7"/>
        <v>3.144506584296388</v>
      </c>
      <c r="P29" s="118">
        <f t="shared" si="7"/>
        <v>3.1176233415125081</v>
      </c>
      <c r="Q29" s="118">
        <f t="shared" si="7"/>
        <v>2.3983992806478538</v>
      </c>
    </row>
    <row r="30" spans="1:17" x14ac:dyDescent="0.25">
      <c r="A30" s="123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</row>
    <row r="31" spans="1:17" x14ac:dyDescent="0.25">
      <c r="A31" s="31" t="s">
        <v>77</v>
      </c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</row>
    <row r="32" spans="1:17" x14ac:dyDescent="0.25">
      <c r="A32" s="50" t="s">
        <v>69</v>
      </c>
      <c r="B32" s="38">
        <v>1.2896556664697159</v>
      </c>
      <c r="C32" s="38">
        <v>1.3997200000000001</v>
      </c>
      <c r="D32" s="38">
        <v>1.4034599999999999</v>
      </c>
      <c r="E32" s="38">
        <v>1.5005200000000001</v>
      </c>
      <c r="F32" s="38">
        <v>1.5028300000000001</v>
      </c>
      <c r="G32" s="38">
        <v>1.5516980587797258</v>
      </c>
      <c r="H32" s="38">
        <v>1.69946</v>
      </c>
      <c r="I32" s="38">
        <v>1.7020999999999999</v>
      </c>
      <c r="J32" s="38">
        <v>1.8928499999999999</v>
      </c>
      <c r="K32" s="38">
        <v>1.8960600000000001</v>
      </c>
      <c r="L32" s="38">
        <v>1.816279271110705</v>
      </c>
      <c r="M32" s="38">
        <v>1.6242468766863059</v>
      </c>
      <c r="N32" s="38">
        <v>1.721105718740394</v>
      </c>
      <c r="O32" s="38">
        <v>1.3850950930836692</v>
      </c>
      <c r="P32" s="38">
        <v>1.3856894197608094</v>
      </c>
      <c r="Q32" s="38">
        <v>1.3850797276533338</v>
      </c>
    </row>
    <row r="33" spans="1:17" x14ac:dyDescent="0.25">
      <c r="A33" s="55" t="s">
        <v>33</v>
      </c>
      <c r="B33" s="54">
        <v>0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</row>
    <row r="34" spans="1:17" x14ac:dyDescent="0.25">
      <c r="A34" s="52" t="s">
        <v>32</v>
      </c>
      <c r="B34" s="51">
        <v>0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</row>
    <row r="35" spans="1:17" x14ac:dyDescent="0.25">
      <c r="A35" s="53" t="s">
        <v>31</v>
      </c>
      <c r="B35" s="51">
        <v>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</row>
    <row r="36" spans="1:17" x14ac:dyDescent="0.25">
      <c r="A36" s="53" t="s">
        <v>30</v>
      </c>
      <c r="B36" s="51">
        <v>0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</row>
    <row r="37" spans="1:17" x14ac:dyDescent="0.25">
      <c r="A37" s="53" t="s">
        <v>76</v>
      </c>
      <c r="B37" s="51">
        <v>0</v>
      </c>
      <c r="C37" s="51">
        <v>0</v>
      </c>
      <c r="D37" s="51">
        <v>0</v>
      </c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</row>
    <row r="38" spans="1:17" x14ac:dyDescent="0.25">
      <c r="A38" s="53" t="s">
        <v>29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</row>
    <row r="39" spans="1:17" x14ac:dyDescent="0.25">
      <c r="A39" s="53" t="s">
        <v>28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</row>
    <row r="40" spans="1:17" x14ac:dyDescent="0.25">
      <c r="A40" s="52" t="s">
        <v>27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</row>
    <row r="41" spans="1:17" x14ac:dyDescent="0.25">
      <c r="A41" s="53" t="s">
        <v>66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</row>
    <row r="42" spans="1:17" x14ac:dyDescent="0.25">
      <c r="A42" s="53" t="s">
        <v>25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</row>
    <row r="43" spans="1:17" x14ac:dyDescent="0.25">
      <c r="A43" s="52" t="s">
        <v>24</v>
      </c>
      <c r="B43" s="51">
        <v>0</v>
      </c>
      <c r="C43" s="51">
        <v>0</v>
      </c>
      <c r="D43" s="51">
        <v>0</v>
      </c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</row>
    <row r="44" spans="1:17" x14ac:dyDescent="0.25">
      <c r="A44" s="53" t="s">
        <v>23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</row>
    <row r="45" spans="1:17" x14ac:dyDescent="0.25">
      <c r="A45" s="53" t="s">
        <v>74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</row>
    <row r="46" spans="1:17" x14ac:dyDescent="0.25">
      <c r="A46" s="53" t="s">
        <v>73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</row>
    <row r="47" spans="1:17" x14ac:dyDescent="0.25">
      <c r="A47" s="53" t="s">
        <v>72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</row>
    <row r="48" spans="1:17" x14ac:dyDescent="0.25">
      <c r="A48" s="53" t="s">
        <v>71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</row>
    <row r="49" spans="1:17" x14ac:dyDescent="0.25">
      <c r="A49" s="52" t="s">
        <v>22</v>
      </c>
      <c r="B49" s="51">
        <v>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</row>
    <row r="50" spans="1:17" x14ac:dyDescent="0.25">
      <c r="A50" s="63" t="s">
        <v>21</v>
      </c>
      <c r="B50" s="62">
        <v>1.2896556664697159</v>
      </c>
      <c r="C50" s="62">
        <v>1.3997200000000001</v>
      </c>
      <c r="D50" s="62">
        <v>1.4034599999999999</v>
      </c>
      <c r="E50" s="62">
        <v>1.5005200000000001</v>
      </c>
      <c r="F50" s="62">
        <v>1.5028300000000001</v>
      </c>
      <c r="G50" s="62">
        <v>1.5516980587797258</v>
      </c>
      <c r="H50" s="62">
        <v>1.69946</v>
      </c>
      <c r="I50" s="62">
        <v>1.7020999999999999</v>
      </c>
      <c r="J50" s="62">
        <v>1.8928499999999999</v>
      </c>
      <c r="K50" s="62">
        <v>1.8960600000000001</v>
      </c>
      <c r="L50" s="62">
        <v>1.816279271110705</v>
      </c>
      <c r="M50" s="62">
        <v>1.6242468766863059</v>
      </c>
      <c r="N50" s="62">
        <v>1.721105718740394</v>
      </c>
      <c r="O50" s="62">
        <v>1.3850950930836692</v>
      </c>
      <c r="P50" s="62">
        <v>1.3856894197608094</v>
      </c>
      <c r="Q50" s="62">
        <v>1.3850797276533338</v>
      </c>
    </row>
    <row r="51" spans="1:17" x14ac:dyDescent="0.25">
      <c r="A51" s="191" t="s">
        <v>105</v>
      </c>
      <c r="B51" s="190">
        <f t="shared" ref="B51:Q51" si="8">SUM(B52:B54)</f>
        <v>1.2896556664697159</v>
      </c>
      <c r="C51" s="190">
        <f t="shared" si="8"/>
        <v>1.3997200000000001</v>
      </c>
      <c r="D51" s="190">
        <f t="shared" si="8"/>
        <v>1.4034599999999999</v>
      </c>
      <c r="E51" s="190">
        <f t="shared" si="8"/>
        <v>1.5005200000000001</v>
      </c>
      <c r="F51" s="190">
        <f t="shared" si="8"/>
        <v>1.5028300000000001</v>
      </c>
      <c r="G51" s="190">
        <f t="shared" si="8"/>
        <v>1.5516980587797258</v>
      </c>
      <c r="H51" s="190">
        <f t="shared" si="8"/>
        <v>1.69946</v>
      </c>
      <c r="I51" s="190">
        <f t="shared" si="8"/>
        <v>1.7021000000000002</v>
      </c>
      <c r="J51" s="190">
        <f t="shared" si="8"/>
        <v>1.8928500000000001</v>
      </c>
      <c r="K51" s="190">
        <f t="shared" si="8"/>
        <v>1.8960600000000001</v>
      </c>
      <c r="L51" s="190">
        <f t="shared" si="8"/>
        <v>1.8162792711107052</v>
      </c>
      <c r="M51" s="190">
        <f t="shared" si="8"/>
        <v>1.6242468766863059</v>
      </c>
      <c r="N51" s="190">
        <f t="shared" si="8"/>
        <v>1.721105718740394</v>
      </c>
      <c r="O51" s="190">
        <f t="shared" si="8"/>
        <v>1.3850950930836692</v>
      </c>
      <c r="P51" s="190">
        <f t="shared" si="8"/>
        <v>1.3856894197608094</v>
      </c>
      <c r="Q51" s="190">
        <f t="shared" si="8"/>
        <v>1.3850797276533338</v>
      </c>
    </row>
    <row r="52" spans="1:17" x14ac:dyDescent="0.25">
      <c r="A52" s="216" t="s">
        <v>35</v>
      </c>
      <c r="B52" s="215">
        <v>0</v>
      </c>
      <c r="C52" s="215">
        <v>0</v>
      </c>
      <c r="D52" s="215">
        <v>0</v>
      </c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179" t="s">
        <v>56</v>
      </c>
      <c r="B53" s="214">
        <v>0</v>
      </c>
      <c r="C53" s="214">
        <v>0</v>
      </c>
      <c r="D53" s="214">
        <v>0</v>
      </c>
      <c r="E53" s="214">
        <v>0</v>
      </c>
      <c r="F53" s="214">
        <v>0</v>
      </c>
      <c r="G53" s="214">
        <v>0</v>
      </c>
      <c r="H53" s="214">
        <v>0</v>
      </c>
      <c r="I53" s="214">
        <v>0</v>
      </c>
      <c r="J53" s="214">
        <v>0</v>
      </c>
      <c r="K53" s="214">
        <v>0</v>
      </c>
      <c r="L53" s="214">
        <v>0</v>
      </c>
      <c r="M53" s="214">
        <v>0</v>
      </c>
      <c r="N53" s="214">
        <v>0</v>
      </c>
      <c r="O53" s="214">
        <v>0</v>
      </c>
      <c r="P53" s="214">
        <v>0</v>
      </c>
      <c r="Q53" s="214">
        <v>0</v>
      </c>
    </row>
    <row r="54" spans="1:17" x14ac:dyDescent="0.25">
      <c r="A54" s="119" t="s">
        <v>55</v>
      </c>
      <c r="B54" s="213">
        <v>1.2896556664697159</v>
      </c>
      <c r="C54" s="213">
        <v>1.3997200000000001</v>
      </c>
      <c r="D54" s="213">
        <v>1.4034599999999999</v>
      </c>
      <c r="E54" s="213">
        <v>1.5005200000000001</v>
      </c>
      <c r="F54" s="213">
        <v>1.5028300000000001</v>
      </c>
      <c r="G54" s="213">
        <v>1.5516980587797258</v>
      </c>
      <c r="H54" s="213">
        <v>1.69946</v>
      </c>
      <c r="I54" s="213">
        <v>1.7021000000000002</v>
      </c>
      <c r="J54" s="213">
        <v>1.8928500000000001</v>
      </c>
      <c r="K54" s="213">
        <v>1.8960600000000001</v>
      </c>
      <c r="L54" s="213">
        <v>1.8162792711107052</v>
      </c>
      <c r="M54" s="213">
        <v>1.6242468766863059</v>
      </c>
      <c r="N54" s="213">
        <v>1.721105718740394</v>
      </c>
      <c r="O54" s="213">
        <v>1.3850950930836692</v>
      </c>
      <c r="P54" s="213">
        <v>1.3856894197608094</v>
      </c>
      <c r="Q54" s="213">
        <v>1.3850797276533338</v>
      </c>
    </row>
    <row r="55" spans="1:17" x14ac:dyDescent="0.25">
      <c r="B55" s="13"/>
    </row>
    <row r="56" spans="1:17" x14ac:dyDescent="0.25">
      <c r="A56" s="31" t="s">
        <v>63</v>
      </c>
      <c r="B56" s="70">
        <f>SUM(B57:B59)</f>
        <v>0</v>
      </c>
      <c r="C56" s="70">
        <f t="shared" ref="C56:Q56" si="9">SUM(C57:C59)</f>
        <v>0</v>
      </c>
      <c r="D56" s="70">
        <f t="shared" si="9"/>
        <v>0</v>
      </c>
      <c r="E56" s="70">
        <f t="shared" si="9"/>
        <v>0</v>
      </c>
      <c r="F56" s="70">
        <f t="shared" si="9"/>
        <v>0</v>
      </c>
      <c r="G56" s="70">
        <f t="shared" si="9"/>
        <v>0</v>
      </c>
      <c r="H56" s="70">
        <f t="shared" si="9"/>
        <v>0</v>
      </c>
      <c r="I56" s="70">
        <f t="shared" si="9"/>
        <v>0</v>
      </c>
      <c r="J56" s="70">
        <f t="shared" si="9"/>
        <v>0</v>
      </c>
      <c r="K56" s="70">
        <f t="shared" si="9"/>
        <v>0</v>
      </c>
      <c r="L56" s="70">
        <f t="shared" si="9"/>
        <v>0</v>
      </c>
      <c r="M56" s="70">
        <f t="shared" si="9"/>
        <v>0</v>
      </c>
      <c r="N56" s="70">
        <f t="shared" si="9"/>
        <v>0</v>
      </c>
      <c r="O56" s="70">
        <f t="shared" si="9"/>
        <v>0</v>
      </c>
      <c r="P56" s="70">
        <f t="shared" si="9"/>
        <v>0</v>
      </c>
      <c r="Q56" s="70">
        <f t="shared" si="9"/>
        <v>0</v>
      </c>
    </row>
    <row r="57" spans="1:17" x14ac:dyDescent="0.25">
      <c r="A57" s="121" t="s">
        <v>35</v>
      </c>
      <c r="B57" s="120">
        <f>PPA_emi!B5</f>
        <v>0</v>
      </c>
      <c r="C57" s="120">
        <f>PPA_emi!C5</f>
        <v>0</v>
      </c>
      <c r="D57" s="120">
        <f>PPA_emi!D5</f>
        <v>0</v>
      </c>
      <c r="E57" s="120">
        <f>PPA_emi!E5</f>
        <v>0</v>
      </c>
      <c r="F57" s="120">
        <f>PPA_emi!F5</f>
        <v>0</v>
      </c>
      <c r="G57" s="120">
        <f>PPA_emi!G5</f>
        <v>0</v>
      </c>
      <c r="H57" s="120">
        <f>PPA_emi!H5</f>
        <v>0</v>
      </c>
      <c r="I57" s="120">
        <f>PPA_emi!I5</f>
        <v>0</v>
      </c>
      <c r="J57" s="120">
        <f>PPA_emi!J5</f>
        <v>0</v>
      </c>
      <c r="K57" s="120">
        <f>PPA_emi!K5</f>
        <v>0</v>
      </c>
      <c r="L57" s="120">
        <f>PPA_emi!L5</f>
        <v>0</v>
      </c>
      <c r="M57" s="120">
        <f>PPA_emi!M5</f>
        <v>0</v>
      </c>
      <c r="N57" s="120">
        <f>PPA_emi!N5</f>
        <v>0</v>
      </c>
      <c r="O57" s="120">
        <f>PPA_emi!O5</f>
        <v>0</v>
      </c>
      <c r="P57" s="120">
        <f>PPA_emi!P5</f>
        <v>0</v>
      </c>
      <c r="Q57" s="120">
        <f>PPA_emi!Q5</f>
        <v>0</v>
      </c>
    </row>
    <row r="58" spans="1:17" x14ac:dyDescent="0.25">
      <c r="A58" s="179" t="s">
        <v>56</v>
      </c>
      <c r="B58" s="189">
        <f>PPA_emi!B31</f>
        <v>0</v>
      </c>
      <c r="C58" s="189">
        <f>PPA_emi!C31</f>
        <v>0</v>
      </c>
      <c r="D58" s="189">
        <f>PPA_emi!D31</f>
        <v>0</v>
      </c>
      <c r="E58" s="189">
        <f>PPA_emi!E31</f>
        <v>0</v>
      </c>
      <c r="F58" s="189">
        <f>PPA_emi!F31</f>
        <v>0</v>
      </c>
      <c r="G58" s="189">
        <f>PPA_emi!G31</f>
        <v>0</v>
      </c>
      <c r="H58" s="189">
        <f>PPA_emi!H31</f>
        <v>0</v>
      </c>
      <c r="I58" s="189">
        <f>PPA_emi!I31</f>
        <v>0</v>
      </c>
      <c r="J58" s="189">
        <f>PPA_emi!J31</f>
        <v>0</v>
      </c>
      <c r="K58" s="189">
        <f>PPA_emi!K31</f>
        <v>0</v>
      </c>
      <c r="L58" s="189">
        <f>PPA_emi!L31</f>
        <v>0</v>
      </c>
      <c r="M58" s="189">
        <f>PPA_emi!M31</f>
        <v>0</v>
      </c>
      <c r="N58" s="189">
        <f>PPA_emi!N31</f>
        <v>0</v>
      </c>
      <c r="O58" s="189">
        <f>PPA_emi!O31</f>
        <v>0</v>
      </c>
      <c r="P58" s="189">
        <f>PPA_emi!P31</f>
        <v>0</v>
      </c>
      <c r="Q58" s="189">
        <f>PPA_emi!Q31</f>
        <v>0</v>
      </c>
    </row>
    <row r="59" spans="1:17" x14ac:dyDescent="0.25">
      <c r="A59" s="119" t="s">
        <v>55</v>
      </c>
      <c r="B59" s="118">
        <f>PPA_emi!B81</f>
        <v>0</v>
      </c>
      <c r="C59" s="118">
        <f>PPA_emi!C81</f>
        <v>0</v>
      </c>
      <c r="D59" s="118">
        <f>PPA_emi!D81</f>
        <v>0</v>
      </c>
      <c r="E59" s="118">
        <f>PPA_emi!E81</f>
        <v>0</v>
      </c>
      <c r="F59" s="118">
        <f>PPA_emi!F81</f>
        <v>0</v>
      </c>
      <c r="G59" s="118">
        <f>PPA_emi!G81</f>
        <v>0</v>
      </c>
      <c r="H59" s="118">
        <f>PPA_emi!H81</f>
        <v>0</v>
      </c>
      <c r="I59" s="118">
        <f>PPA_emi!I81</f>
        <v>0</v>
      </c>
      <c r="J59" s="118">
        <f>PPA_emi!J81</f>
        <v>0</v>
      </c>
      <c r="K59" s="118">
        <f>PPA_emi!K81</f>
        <v>0</v>
      </c>
      <c r="L59" s="118">
        <f>PPA_emi!L81</f>
        <v>0</v>
      </c>
      <c r="M59" s="118">
        <f>PPA_emi!M81</f>
        <v>0</v>
      </c>
      <c r="N59" s="118">
        <f>PPA_emi!N81</f>
        <v>0</v>
      </c>
      <c r="O59" s="118">
        <f>PPA_emi!O81</f>
        <v>0</v>
      </c>
      <c r="P59" s="118">
        <f>PPA_emi!P81</f>
        <v>0</v>
      </c>
      <c r="Q59" s="118">
        <f>PPA_emi!Q81</f>
        <v>0</v>
      </c>
    </row>
    <row r="60" spans="1:17" x14ac:dyDescent="0.25">
      <c r="A60" s="117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</row>
    <row r="61" spans="1:17" x14ac:dyDescent="0.25">
      <c r="A61" s="184" t="s">
        <v>104</v>
      </c>
      <c r="B61" s="212"/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</row>
    <row r="62" spans="1:17" x14ac:dyDescent="0.25">
      <c r="A62" s="110" t="s">
        <v>35</v>
      </c>
      <c r="B62" s="187" t="str">
        <f t="shared" ref="B62:Q62" si="10">IF(B$10=0,"",B$5/B$10*1000)</f>
        <v/>
      </c>
      <c r="C62" s="187" t="str">
        <f t="shared" si="10"/>
        <v/>
      </c>
      <c r="D62" s="187" t="str">
        <f t="shared" si="10"/>
        <v/>
      </c>
      <c r="E62" s="187" t="str">
        <f t="shared" si="10"/>
        <v/>
      </c>
      <c r="F62" s="187" t="str">
        <f t="shared" si="10"/>
        <v/>
      </c>
      <c r="G62" s="187" t="str">
        <f t="shared" si="10"/>
        <v/>
      </c>
      <c r="H62" s="187" t="str">
        <f t="shared" si="10"/>
        <v/>
      </c>
      <c r="I62" s="187" t="str">
        <f t="shared" si="10"/>
        <v/>
      </c>
      <c r="J62" s="187" t="str">
        <f t="shared" si="10"/>
        <v/>
      </c>
      <c r="K62" s="187" t="str">
        <f t="shared" si="10"/>
        <v/>
      </c>
      <c r="L62" s="187" t="str">
        <f t="shared" si="10"/>
        <v/>
      </c>
      <c r="M62" s="187" t="str">
        <f t="shared" si="10"/>
        <v/>
      </c>
      <c r="N62" s="187" t="str">
        <f t="shared" si="10"/>
        <v/>
      </c>
      <c r="O62" s="187" t="str">
        <f t="shared" si="10"/>
        <v/>
      </c>
      <c r="P62" s="187" t="str">
        <f t="shared" si="10"/>
        <v/>
      </c>
      <c r="Q62" s="187" t="str">
        <f t="shared" si="10"/>
        <v/>
      </c>
    </row>
    <row r="63" spans="1:17" x14ac:dyDescent="0.25">
      <c r="A63" s="180" t="s">
        <v>56</v>
      </c>
      <c r="B63" s="186" t="str">
        <f t="shared" ref="B63:Q63" si="11">IF(B$11=0,"",B$6/B$11*1000)</f>
        <v/>
      </c>
      <c r="C63" s="186" t="str">
        <f t="shared" si="11"/>
        <v/>
      </c>
      <c r="D63" s="186" t="str">
        <f t="shared" si="11"/>
        <v/>
      </c>
      <c r="E63" s="186" t="str">
        <f t="shared" si="11"/>
        <v/>
      </c>
      <c r="F63" s="186" t="str">
        <f t="shared" si="11"/>
        <v/>
      </c>
      <c r="G63" s="186" t="str">
        <f t="shared" si="11"/>
        <v/>
      </c>
      <c r="H63" s="186" t="str">
        <f t="shared" si="11"/>
        <v/>
      </c>
      <c r="I63" s="186" t="str">
        <f t="shared" si="11"/>
        <v/>
      </c>
      <c r="J63" s="186" t="str">
        <f t="shared" si="11"/>
        <v/>
      </c>
      <c r="K63" s="186" t="str">
        <f t="shared" si="11"/>
        <v/>
      </c>
      <c r="L63" s="186" t="str">
        <f t="shared" si="11"/>
        <v/>
      </c>
      <c r="M63" s="186" t="str">
        <f t="shared" si="11"/>
        <v/>
      </c>
      <c r="N63" s="186" t="str">
        <f t="shared" si="11"/>
        <v/>
      </c>
      <c r="O63" s="186" t="str">
        <f t="shared" si="11"/>
        <v/>
      </c>
      <c r="P63" s="186" t="str">
        <f t="shared" si="11"/>
        <v/>
      </c>
      <c r="Q63" s="186" t="str">
        <f t="shared" si="11"/>
        <v/>
      </c>
    </row>
    <row r="64" spans="1:17" x14ac:dyDescent="0.25">
      <c r="A64" s="108" t="s">
        <v>55</v>
      </c>
      <c r="B64" s="185">
        <f t="shared" ref="B64:Q64" si="12">IF(B$12=0,"",B$7/B$12*1000)</f>
        <v>8858.0645161290322</v>
      </c>
      <c r="C64" s="185">
        <f t="shared" si="12"/>
        <v>8581.2499999999982</v>
      </c>
      <c r="D64" s="185">
        <f t="shared" si="12"/>
        <v>8717.4603174603162</v>
      </c>
      <c r="E64" s="185">
        <f t="shared" si="12"/>
        <v>7959.420289855073</v>
      </c>
      <c r="F64" s="185">
        <f t="shared" si="12"/>
        <v>7226.3157894736842</v>
      </c>
      <c r="G64" s="185">
        <f t="shared" si="12"/>
        <v>6780.2469135802467</v>
      </c>
      <c r="H64" s="185">
        <f t="shared" si="12"/>
        <v>6102.2222222222217</v>
      </c>
      <c r="I64" s="185">
        <f t="shared" si="12"/>
        <v>6386.0465116279074</v>
      </c>
      <c r="J64" s="185">
        <f t="shared" si="12"/>
        <v>6240.9090909090901</v>
      </c>
      <c r="K64" s="185">
        <f t="shared" si="12"/>
        <v>5280.7692307692305</v>
      </c>
      <c r="L64" s="185">
        <f t="shared" si="12"/>
        <v>5492</v>
      </c>
      <c r="M64" s="185">
        <f t="shared" si="12"/>
        <v>5492</v>
      </c>
      <c r="N64" s="185">
        <f t="shared" si="12"/>
        <v>5491.2120968667523</v>
      </c>
      <c r="O64" s="185">
        <f t="shared" si="12"/>
        <v>5492.158840032007</v>
      </c>
      <c r="P64" s="185">
        <f t="shared" si="12"/>
        <v>5494.1812910208409</v>
      </c>
      <c r="Q64" s="185">
        <f t="shared" si="12"/>
        <v>5266.1467680694668</v>
      </c>
    </row>
    <row r="65" spans="1:17" x14ac:dyDescent="0.25">
      <c r="A65" s="184" t="s">
        <v>103</v>
      </c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</row>
    <row r="66" spans="1:17" x14ac:dyDescent="0.25">
      <c r="A66" s="110" t="s">
        <v>35</v>
      </c>
      <c r="B66" s="113" t="str">
        <f t="shared" ref="B66:Q66" si="13">IF(B$52=0,"",B$52/B$10)</f>
        <v/>
      </c>
      <c r="C66" s="113" t="str">
        <f t="shared" si="13"/>
        <v/>
      </c>
      <c r="D66" s="113" t="str">
        <f t="shared" si="13"/>
        <v/>
      </c>
      <c r="E66" s="113" t="str">
        <f t="shared" si="13"/>
        <v/>
      </c>
      <c r="F66" s="113" t="str">
        <f t="shared" si="13"/>
        <v/>
      </c>
      <c r="G66" s="113" t="str">
        <f t="shared" si="13"/>
        <v/>
      </c>
      <c r="H66" s="113" t="str">
        <f t="shared" si="13"/>
        <v/>
      </c>
      <c r="I66" s="113" t="str">
        <f t="shared" si="13"/>
        <v/>
      </c>
      <c r="J66" s="113" t="str">
        <f t="shared" si="13"/>
        <v/>
      </c>
      <c r="K66" s="113" t="str">
        <f t="shared" si="13"/>
        <v/>
      </c>
      <c r="L66" s="113" t="str">
        <f t="shared" si="13"/>
        <v/>
      </c>
      <c r="M66" s="113" t="str">
        <f t="shared" si="13"/>
        <v/>
      </c>
      <c r="N66" s="113" t="str">
        <f t="shared" si="13"/>
        <v/>
      </c>
      <c r="O66" s="113" t="str">
        <f t="shared" si="13"/>
        <v/>
      </c>
      <c r="P66" s="113" t="str">
        <f t="shared" si="13"/>
        <v/>
      </c>
      <c r="Q66" s="113" t="str">
        <f t="shared" si="13"/>
        <v/>
      </c>
    </row>
    <row r="67" spans="1:17" x14ac:dyDescent="0.25">
      <c r="A67" s="180" t="s">
        <v>56</v>
      </c>
      <c r="B67" s="182" t="str">
        <f t="shared" ref="B67:Q67" si="14">IF(B$53=0,"",B$53/B$11)</f>
        <v/>
      </c>
      <c r="C67" s="182" t="str">
        <f t="shared" si="14"/>
        <v/>
      </c>
      <c r="D67" s="182" t="str">
        <f t="shared" si="14"/>
        <v/>
      </c>
      <c r="E67" s="182" t="str">
        <f t="shared" si="14"/>
        <v/>
      </c>
      <c r="F67" s="182" t="str">
        <f t="shared" si="14"/>
        <v/>
      </c>
      <c r="G67" s="182" t="str">
        <f t="shared" si="14"/>
        <v/>
      </c>
      <c r="H67" s="182" t="str">
        <f t="shared" si="14"/>
        <v/>
      </c>
      <c r="I67" s="182" t="str">
        <f t="shared" si="14"/>
        <v/>
      </c>
      <c r="J67" s="182" t="str">
        <f t="shared" si="14"/>
        <v/>
      </c>
      <c r="K67" s="182" t="str">
        <f t="shared" si="14"/>
        <v/>
      </c>
      <c r="L67" s="182" t="str">
        <f t="shared" si="14"/>
        <v/>
      </c>
      <c r="M67" s="182" t="str">
        <f t="shared" si="14"/>
        <v/>
      </c>
      <c r="N67" s="182" t="str">
        <f t="shared" si="14"/>
        <v/>
      </c>
      <c r="O67" s="182" t="str">
        <f t="shared" si="14"/>
        <v/>
      </c>
      <c r="P67" s="182" t="str">
        <f t="shared" si="14"/>
        <v/>
      </c>
      <c r="Q67" s="182" t="str">
        <f t="shared" si="14"/>
        <v/>
      </c>
    </row>
    <row r="68" spans="1:17" x14ac:dyDescent="0.25">
      <c r="A68" s="108" t="s">
        <v>55</v>
      </c>
      <c r="B68" s="112">
        <f t="shared" ref="B68:Q68" si="15">IF(B$54=0,"",B$54/B$12)</f>
        <v>0.16766651760919579</v>
      </c>
      <c r="C68" s="112">
        <f t="shared" si="15"/>
        <v>0.16927164656046406</v>
      </c>
      <c r="D68" s="112">
        <f t="shared" si="15"/>
        <v>0.16690612146482955</v>
      </c>
      <c r="E68" s="112">
        <f t="shared" si="15"/>
        <v>0.17167721418536586</v>
      </c>
      <c r="F68" s="112">
        <f t="shared" si="15"/>
        <v>0.15515406991247896</v>
      </c>
      <c r="G68" s="112">
        <f t="shared" si="15"/>
        <v>0.15794698099746499</v>
      </c>
      <c r="H68" s="112">
        <f t="shared" si="15"/>
        <v>0.15684095501925926</v>
      </c>
      <c r="I68" s="112">
        <f t="shared" si="15"/>
        <v>0.15981213305850983</v>
      </c>
      <c r="J68" s="112">
        <f t="shared" si="15"/>
        <v>0.16844891492611944</v>
      </c>
      <c r="K68" s="112">
        <f t="shared" si="15"/>
        <v>0.16607770741040423</v>
      </c>
      <c r="L68" s="112">
        <f t="shared" si="15"/>
        <v>0.16625009594899987</v>
      </c>
      <c r="M68" s="112">
        <f t="shared" si="15"/>
        <v>0.16395596834912915</v>
      </c>
      <c r="N68" s="112">
        <f t="shared" si="15"/>
        <v>0.20803246574359471</v>
      </c>
      <c r="O68" s="112">
        <f t="shared" si="15"/>
        <v>0.19726702992964618</v>
      </c>
      <c r="P68" s="112">
        <f t="shared" si="15"/>
        <v>0.19659894724587809</v>
      </c>
      <c r="Q68" s="112">
        <f t="shared" si="15"/>
        <v>0.19906915189249177</v>
      </c>
    </row>
    <row r="69" spans="1:17" x14ac:dyDescent="0.25">
      <c r="A69" s="184" t="s">
        <v>102</v>
      </c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</row>
    <row r="70" spans="1:17" x14ac:dyDescent="0.25">
      <c r="A70" s="110" t="s">
        <v>35</v>
      </c>
      <c r="B70" s="113" t="str">
        <f>IF(PPA_ued!B$5=0,"",PPA_ued!B$5/B$10)</f>
        <v/>
      </c>
      <c r="C70" s="113" t="str">
        <f>IF(PPA_ued!C$5=0,"",PPA_ued!C$5/C$10)</f>
        <v/>
      </c>
      <c r="D70" s="113" t="str">
        <f>IF(PPA_ued!D$5=0,"",PPA_ued!D$5/D$10)</f>
        <v/>
      </c>
      <c r="E70" s="113" t="str">
        <f>IF(PPA_ued!E$5=0,"",PPA_ued!E$5/E$10)</f>
        <v/>
      </c>
      <c r="F70" s="113" t="str">
        <f>IF(PPA_ued!F$5=0,"",PPA_ued!F$5/F$10)</f>
        <v/>
      </c>
      <c r="G70" s="113" t="str">
        <f>IF(PPA_ued!G$5=0,"",PPA_ued!G$5/G$10)</f>
        <v/>
      </c>
      <c r="H70" s="113" t="str">
        <f>IF(PPA_ued!H$5=0,"",PPA_ued!H$5/H$10)</f>
        <v/>
      </c>
      <c r="I70" s="113" t="str">
        <f>IF(PPA_ued!I$5=0,"",PPA_ued!I$5/I$10)</f>
        <v/>
      </c>
      <c r="J70" s="113" t="str">
        <f>IF(PPA_ued!J$5=0,"",PPA_ued!J$5/J$10)</f>
        <v/>
      </c>
      <c r="K70" s="113" t="str">
        <f>IF(PPA_ued!K$5=0,"",PPA_ued!K$5/K$10)</f>
        <v/>
      </c>
      <c r="L70" s="113" t="str">
        <f>IF(PPA_ued!L$5=0,"",PPA_ued!L$5/L$10)</f>
        <v/>
      </c>
      <c r="M70" s="113" t="str">
        <f>IF(PPA_ued!M$5=0,"",PPA_ued!M$5/M$10)</f>
        <v/>
      </c>
      <c r="N70" s="113" t="str">
        <f>IF(PPA_ued!N$5=0,"",PPA_ued!N$5/N$10)</f>
        <v/>
      </c>
      <c r="O70" s="113" t="str">
        <f>IF(PPA_ued!O$5=0,"",PPA_ued!O$5/O$10)</f>
        <v/>
      </c>
      <c r="P70" s="113" t="str">
        <f>IF(PPA_ued!P$5=0,"",PPA_ued!P$5/P$10)</f>
        <v/>
      </c>
      <c r="Q70" s="113" t="str">
        <f>IF(PPA_ued!Q$5=0,"",PPA_ued!Q$5/Q$10)</f>
        <v/>
      </c>
    </row>
    <row r="71" spans="1:17" x14ac:dyDescent="0.25">
      <c r="A71" s="180" t="s">
        <v>56</v>
      </c>
      <c r="B71" s="182" t="str">
        <f>IF(PPA_ued!B$31=0,"",PPA_ued!B$31/B$11)</f>
        <v/>
      </c>
      <c r="C71" s="182" t="str">
        <f>IF(PPA_ued!C$31=0,"",PPA_ued!C$31/C$11)</f>
        <v/>
      </c>
      <c r="D71" s="182" t="str">
        <f>IF(PPA_ued!D$31=0,"",PPA_ued!D$31/D$11)</f>
        <v/>
      </c>
      <c r="E71" s="182" t="str">
        <f>IF(PPA_ued!E$31=0,"",PPA_ued!E$31/E$11)</f>
        <v/>
      </c>
      <c r="F71" s="182" t="str">
        <f>IF(PPA_ued!F$31=0,"",PPA_ued!F$31/F$11)</f>
        <v/>
      </c>
      <c r="G71" s="182" t="str">
        <f>IF(PPA_ued!G$31=0,"",PPA_ued!G$31/G$11)</f>
        <v/>
      </c>
      <c r="H71" s="182" t="str">
        <f>IF(PPA_ued!H$31=0,"",PPA_ued!H$31/H$11)</f>
        <v/>
      </c>
      <c r="I71" s="182" t="str">
        <f>IF(PPA_ued!I$31=0,"",PPA_ued!I$31/I$11)</f>
        <v/>
      </c>
      <c r="J71" s="182" t="str">
        <f>IF(PPA_ued!J$31=0,"",PPA_ued!J$31/J$11)</f>
        <v/>
      </c>
      <c r="K71" s="182" t="str">
        <f>IF(PPA_ued!K$31=0,"",PPA_ued!K$31/K$11)</f>
        <v/>
      </c>
      <c r="L71" s="182" t="str">
        <f>IF(PPA_ued!L$31=0,"",PPA_ued!L$31/L$11)</f>
        <v/>
      </c>
      <c r="M71" s="182" t="str">
        <f>IF(PPA_ued!M$31=0,"",PPA_ued!M$31/M$11)</f>
        <v/>
      </c>
      <c r="N71" s="182" t="str">
        <f>IF(PPA_ued!N$31=0,"",PPA_ued!N$31/N$11)</f>
        <v/>
      </c>
      <c r="O71" s="182" t="str">
        <f>IF(PPA_ued!O$31=0,"",PPA_ued!O$31/O$11)</f>
        <v/>
      </c>
      <c r="P71" s="182" t="str">
        <f>IF(PPA_ued!P$31=0,"",PPA_ued!P$31/P$11)</f>
        <v/>
      </c>
      <c r="Q71" s="182" t="str">
        <f>IF(PPA_ued!Q$31=0,"",PPA_ued!Q$31/Q$11)</f>
        <v/>
      </c>
    </row>
    <row r="72" spans="1:17" x14ac:dyDescent="0.25">
      <c r="A72" s="108" t="s">
        <v>55</v>
      </c>
      <c r="B72" s="112">
        <f>IF(PPA_ued!B$81=0,"",PPA_ued!B$81/B$12)</f>
        <v>7.955802892511081E-2</v>
      </c>
      <c r="C72" s="112">
        <f>IF(PPA_ued!C$81=0,"",PPA_ued!C$81/C$12)</f>
        <v>8.0495419487693842E-2</v>
      </c>
      <c r="D72" s="112">
        <f>IF(PPA_ued!D$81=0,"",PPA_ued!D$81/D$12)</f>
        <v>7.9706497504156482E-2</v>
      </c>
      <c r="E72" s="112">
        <f>IF(PPA_ued!E$81=0,"",PPA_ued!E$81/E$12)</f>
        <v>8.1984946530974601E-2</v>
      </c>
      <c r="F72" s="112">
        <f>IF(PPA_ued!F$81=0,"",PPA_ued!F$81/F$12)</f>
        <v>7.5700957005740616E-2</v>
      </c>
      <c r="G72" s="112">
        <f>IF(PPA_ued!G$81=0,"",PPA_ued!G$81/G$12)</f>
        <v>7.7063641478565911E-2</v>
      </c>
      <c r="H72" s="112">
        <f>IF(PPA_ued!H$81=0,"",PPA_ued!H$81/H$12)</f>
        <v>7.7887857066138488E-2</v>
      </c>
      <c r="I72" s="112">
        <f>IF(PPA_ued!I$81=0,"",PPA_ued!I$81/I$12)</f>
        <v>7.9363356181855929E-2</v>
      </c>
      <c r="J72" s="112">
        <f>IF(PPA_ued!J$81=0,"",PPA_ued!J$81/J$12)</f>
        <v>8.5446008759582331E-2</v>
      </c>
      <c r="K72" s="112">
        <f>IF(PPA_ued!K$81=0,"",PPA_ued!K$81/K$12)</f>
        <v>8.4243209571190691E-2</v>
      </c>
      <c r="L72" s="112">
        <f>IF(PPA_ued!L$81=0,"",PPA_ued!L$81/L$12)</f>
        <v>8.43306539609949E-2</v>
      </c>
      <c r="M72" s="112">
        <f>IF(PPA_ued!M$81=0,"",PPA_ued!M$81/M$12)</f>
        <v>8.3166953695664431E-2</v>
      </c>
      <c r="N72" s="112">
        <f>IF(PPA_ued!N$81=0,"",PPA_ued!N$81/N$12)</f>
        <v>0.10552483462420011</v>
      </c>
      <c r="O72" s="112">
        <f>IF(PPA_ued!O$81=0,"",PPA_ued!O$81/O$12)</f>
        <v>0.10006404834805928</v>
      </c>
      <c r="P72" s="112">
        <f>IF(PPA_ued!P$81=0,"",PPA_ued!P$81/P$12)</f>
        <v>9.9725162230126077E-2</v>
      </c>
      <c r="Q72" s="112">
        <f>IF(PPA_ued!Q$81=0,"",PPA_ued!Q$81/Q$12)</f>
        <v>0.10097817788751447</v>
      </c>
    </row>
    <row r="73" spans="1:17" x14ac:dyDescent="0.25">
      <c r="A73" s="39" t="s">
        <v>60</v>
      </c>
      <c r="B73" s="111">
        <f t="shared" ref="B73:Q73" si="16">IF(B$51=0,"",B$56/B$51)</f>
        <v>0</v>
      </c>
      <c r="C73" s="111">
        <f t="shared" si="16"/>
        <v>0</v>
      </c>
      <c r="D73" s="111">
        <f t="shared" si="16"/>
        <v>0</v>
      </c>
      <c r="E73" s="111">
        <f t="shared" si="16"/>
        <v>0</v>
      </c>
      <c r="F73" s="111">
        <f t="shared" si="16"/>
        <v>0</v>
      </c>
      <c r="G73" s="111">
        <f t="shared" si="16"/>
        <v>0</v>
      </c>
      <c r="H73" s="111">
        <f t="shared" si="16"/>
        <v>0</v>
      </c>
      <c r="I73" s="111">
        <f t="shared" si="16"/>
        <v>0</v>
      </c>
      <c r="J73" s="111">
        <f t="shared" si="16"/>
        <v>0</v>
      </c>
      <c r="K73" s="111">
        <f t="shared" si="16"/>
        <v>0</v>
      </c>
      <c r="L73" s="111">
        <f t="shared" si="16"/>
        <v>0</v>
      </c>
      <c r="M73" s="111">
        <f t="shared" si="16"/>
        <v>0</v>
      </c>
      <c r="N73" s="111">
        <f t="shared" si="16"/>
        <v>0</v>
      </c>
      <c r="O73" s="111">
        <f t="shared" si="16"/>
        <v>0</v>
      </c>
      <c r="P73" s="111">
        <f t="shared" si="16"/>
        <v>0</v>
      </c>
      <c r="Q73" s="111">
        <f t="shared" si="16"/>
        <v>0</v>
      </c>
    </row>
    <row r="74" spans="1:17" x14ac:dyDescent="0.25">
      <c r="A74" s="110" t="s">
        <v>35</v>
      </c>
      <c r="B74" s="109" t="str">
        <f t="shared" ref="B74:Q74" si="17">IF(B$52=0,"",B$57/B$52)</f>
        <v/>
      </c>
      <c r="C74" s="109" t="str">
        <f t="shared" si="17"/>
        <v/>
      </c>
      <c r="D74" s="109" t="str">
        <f t="shared" si="17"/>
        <v/>
      </c>
      <c r="E74" s="109" t="str">
        <f t="shared" si="17"/>
        <v/>
      </c>
      <c r="F74" s="109" t="str">
        <f t="shared" si="17"/>
        <v/>
      </c>
      <c r="G74" s="109" t="str">
        <f t="shared" si="17"/>
        <v/>
      </c>
      <c r="H74" s="109" t="str">
        <f t="shared" si="17"/>
        <v/>
      </c>
      <c r="I74" s="109" t="str">
        <f t="shared" si="17"/>
        <v/>
      </c>
      <c r="J74" s="109" t="str">
        <f t="shared" si="17"/>
        <v/>
      </c>
      <c r="K74" s="109" t="str">
        <f t="shared" si="17"/>
        <v/>
      </c>
      <c r="L74" s="109" t="str">
        <f t="shared" si="17"/>
        <v/>
      </c>
      <c r="M74" s="109" t="str">
        <f t="shared" si="17"/>
        <v/>
      </c>
      <c r="N74" s="109" t="str">
        <f t="shared" si="17"/>
        <v/>
      </c>
      <c r="O74" s="109" t="str">
        <f t="shared" si="17"/>
        <v/>
      </c>
      <c r="P74" s="109" t="str">
        <f t="shared" si="17"/>
        <v/>
      </c>
      <c r="Q74" s="109" t="str">
        <f t="shared" si="17"/>
        <v/>
      </c>
    </row>
    <row r="75" spans="1:17" x14ac:dyDescent="0.25">
      <c r="A75" s="180" t="s">
        <v>56</v>
      </c>
      <c r="B75" s="178" t="str">
        <f t="shared" ref="B75:Q75" si="18">IF(B$53=0,"",B$58/B$53)</f>
        <v/>
      </c>
      <c r="C75" s="178" t="str">
        <f t="shared" si="18"/>
        <v/>
      </c>
      <c r="D75" s="178" t="str">
        <f t="shared" si="18"/>
        <v/>
      </c>
      <c r="E75" s="178" t="str">
        <f t="shared" si="18"/>
        <v/>
      </c>
      <c r="F75" s="178" t="str">
        <f t="shared" si="18"/>
        <v/>
      </c>
      <c r="G75" s="178" t="str">
        <f t="shared" si="18"/>
        <v/>
      </c>
      <c r="H75" s="178" t="str">
        <f t="shared" si="18"/>
        <v/>
      </c>
      <c r="I75" s="178" t="str">
        <f t="shared" si="18"/>
        <v/>
      </c>
      <c r="J75" s="178" t="str">
        <f t="shared" si="18"/>
        <v/>
      </c>
      <c r="K75" s="178" t="str">
        <f t="shared" si="18"/>
        <v/>
      </c>
      <c r="L75" s="178" t="str">
        <f t="shared" si="18"/>
        <v/>
      </c>
      <c r="M75" s="178" t="str">
        <f t="shared" si="18"/>
        <v/>
      </c>
      <c r="N75" s="178" t="str">
        <f t="shared" si="18"/>
        <v/>
      </c>
      <c r="O75" s="178" t="str">
        <f t="shared" si="18"/>
        <v/>
      </c>
      <c r="P75" s="178" t="str">
        <f t="shared" si="18"/>
        <v/>
      </c>
      <c r="Q75" s="178" t="str">
        <f t="shared" si="18"/>
        <v/>
      </c>
    </row>
    <row r="76" spans="1:17" x14ac:dyDescent="0.25">
      <c r="A76" s="108" t="s">
        <v>55</v>
      </c>
      <c r="B76" s="107">
        <f t="shared" ref="B76:Q76" si="19">IF(B$54=0,"",B$59/B$54)</f>
        <v>0</v>
      </c>
      <c r="C76" s="107">
        <f t="shared" si="19"/>
        <v>0</v>
      </c>
      <c r="D76" s="107">
        <f t="shared" si="19"/>
        <v>0</v>
      </c>
      <c r="E76" s="107">
        <f t="shared" si="19"/>
        <v>0</v>
      </c>
      <c r="F76" s="107">
        <f t="shared" si="19"/>
        <v>0</v>
      </c>
      <c r="G76" s="107">
        <f t="shared" si="19"/>
        <v>0</v>
      </c>
      <c r="H76" s="107">
        <f t="shared" si="19"/>
        <v>0</v>
      </c>
      <c r="I76" s="107">
        <f t="shared" si="19"/>
        <v>0</v>
      </c>
      <c r="J76" s="107">
        <f t="shared" si="19"/>
        <v>0</v>
      </c>
      <c r="K76" s="107">
        <f t="shared" si="19"/>
        <v>0</v>
      </c>
      <c r="L76" s="107">
        <f t="shared" si="19"/>
        <v>0</v>
      </c>
      <c r="M76" s="107">
        <f t="shared" si="19"/>
        <v>0</v>
      </c>
      <c r="N76" s="107">
        <f t="shared" si="19"/>
        <v>0</v>
      </c>
      <c r="O76" s="107">
        <f t="shared" si="19"/>
        <v>0</v>
      </c>
      <c r="P76" s="107">
        <f t="shared" si="19"/>
        <v>0</v>
      </c>
      <c r="Q76" s="107">
        <f t="shared" si="19"/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4" tint="0.39997558519241921"/>
    <pageSetUpPr fitToPage="1"/>
  </sheetPr>
  <dimension ref="A1:Q15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372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80" t="s">
        <v>127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32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35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241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156" t="s">
        <v>240</v>
      </c>
      <c r="B16" s="206">
        <v>0</v>
      </c>
      <c r="C16" s="206">
        <v>0</v>
      </c>
      <c r="D16" s="206">
        <v>0</v>
      </c>
      <c r="E16" s="206">
        <v>0</v>
      </c>
      <c r="F16" s="206">
        <v>0</v>
      </c>
      <c r="G16" s="206">
        <v>0</v>
      </c>
      <c r="H16" s="206">
        <v>0</v>
      </c>
      <c r="I16" s="206">
        <v>0</v>
      </c>
      <c r="J16" s="206">
        <v>0</v>
      </c>
      <c r="K16" s="206">
        <v>0</v>
      </c>
      <c r="L16" s="206">
        <v>0</v>
      </c>
      <c r="M16" s="206">
        <v>0</v>
      </c>
      <c r="N16" s="206">
        <v>0</v>
      </c>
      <c r="O16" s="206">
        <v>0</v>
      </c>
      <c r="P16" s="206">
        <v>0</v>
      </c>
      <c r="Q16" s="206">
        <v>0</v>
      </c>
    </row>
    <row r="17" spans="1:17" x14ac:dyDescent="0.25">
      <c r="A17" s="152" t="s">
        <v>249</v>
      </c>
      <c r="B17" s="264">
        <v>0</v>
      </c>
      <c r="C17" s="264">
        <v>0</v>
      </c>
      <c r="D17" s="264">
        <v>0</v>
      </c>
      <c r="E17" s="264">
        <v>0</v>
      </c>
      <c r="F17" s="264">
        <v>0</v>
      </c>
      <c r="G17" s="264">
        <v>0</v>
      </c>
      <c r="H17" s="264">
        <v>0</v>
      </c>
      <c r="I17" s="264">
        <v>0</v>
      </c>
      <c r="J17" s="264">
        <v>0</v>
      </c>
      <c r="K17" s="264">
        <v>0</v>
      </c>
      <c r="L17" s="264">
        <v>0</v>
      </c>
      <c r="M17" s="264">
        <v>0</v>
      </c>
      <c r="N17" s="264">
        <v>0</v>
      </c>
      <c r="O17" s="264">
        <v>0</v>
      </c>
      <c r="P17" s="264">
        <v>0</v>
      </c>
      <c r="Q17" s="264">
        <v>0</v>
      </c>
    </row>
    <row r="18" spans="1:17" x14ac:dyDescent="0.25">
      <c r="A18" s="150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150" t="s">
        <v>31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150" t="s">
        <v>30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150" t="s">
        <v>125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150" t="s">
        <v>29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150" t="s">
        <v>28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150" t="s">
        <v>26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150" t="s">
        <v>25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0" t="s">
        <v>86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</row>
    <row r="27" spans="1:17" x14ac:dyDescent="0.25">
      <c r="A27" s="150" t="s">
        <v>22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152" t="s">
        <v>248</v>
      </c>
      <c r="B28" s="151">
        <v>0</v>
      </c>
      <c r="C28" s="151">
        <v>0</v>
      </c>
      <c r="D28" s="151">
        <v>0</v>
      </c>
      <c r="E28" s="151">
        <v>0</v>
      </c>
      <c r="F28" s="151">
        <v>0</v>
      </c>
      <c r="G28" s="151"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v>0</v>
      </c>
      <c r="Q28" s="151">
        <v>0</v>
      </c>
    </row>
    <row r="29" spans="1:17" x14ac:dyDescent="0.25">
      <c r="A29" s="243" t="s">
        <v>239</v>
      </c>
      <c r="B29" s="278">
        <v>0</v>
      </c>
      <c r="C29" s="278">
        <v>0</v>
      </c>
      <c r="D29" s="278">
        <v>0</v>
      </c>
      <c r="E29" s="278">
        <v>0</v>
      </c>
      <c r="F29" s="278">
        <v>0</v>
      </c>
      <c r="G29" s="278">
        <v>0</v>
      </c>
      <c r="H29" s="278">
        <v>0</v>
      </c>
      <c r="I29" s="278">
        <v>0</v>
      </c>
      <c r="J29" s="278">
        <v>0</v>
      </c>
      <c r="K29" s="278">
        <v>0</v>
      </c>
      <c r="L29" s="278">
        <v>0</v>
      </c>
      <c r="M29" s="278">
        <v>0</v>
      </c>
      <c r="N29" s="278">
        <v>0</v>
      </c>
      <c r="O29" s="278">
        <v>0</v>
      </c>
      <c r="P29" s="278">
        <v>0</v>
      </c>
      <c r="Q29" s="278">
        <v>0</v>
      </c>
    </row>
    <row r="30" spans="1:17" x14ac:dyDescent="0.25">
      <c r="A30" s="40"/>
      <c r="B30" s="32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1:17" ht="12.75" x14ac:dyDescent="0.25">
      <c r="A31" s="97" t="s">
        <v>34</v>
      </c>
      <c r="B31" s="96">
        <v>0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96">
        <v>0</v>
      </c>
      <c r="P31" s="96">
        <v>0</v>
      </c>
      <c r="Q31" s="96">
        <v>0</v>
      </c>
    </row>
    <row r="32" spans="1:17" x14ac:dyDescent="0.25">
      <c r="A32" s="132" t="s">
        <v>83</v>
      </c>
      <c r="B32" s="160">
        <v>0</v>
      </c>
      <c r="C32" s="160">
        <v>0</v>
      </c>
      <c r="D32" s="160">
        <v>0</v>
      </c>
      <c r="E32" s="160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</row>
    <row r="33" spans="1:17" x14ac:dyDescent="0.25">
      <c r="A33" s="76" t="s">
        <v>82</v>
      </c>
      <c r="B33" s="159">
        <v>0</v>
      </c>
      <c r="C33" s="159">
        <v>0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</row>
    <row r="34" spans="1:17" x14ac:dyDescent="0.25">
      <c r="A34" s="76" t="s">
        <v>81</v>
      </c>
      <c r="B34" s="159">
        <v>0</v>
      </c>
      <c r="C34" s="159">
        <v>0</v>
      </c>
      <c r="D34" s="159">
        <v>0</v>
      </c>
      <c r="E34" s="159">
        <v>0</v>
      </c>
      <c r="F34" s="159">
        <v>0</v>
      </c>
      <c r="G34" s="159">
        <v>0</v>
      </c>
      <c r="H34" s="159">
        <v>0</v>
      </c>
      <c r="I34" s="159">
        <v>0</v>
      </c>
      <c r="J34" s="159">
        <v>0</v>
      </c>
      <c r="K34" s="159">
        <v>0</v>
      </c>
      <c r="L34" s="159">
        <v>0</v>
      </c>
      <c r="M34" s="159">
        <v>0</v>
      </c>
      <c r="N34" s="159">
        <v>0</v>
      </c>
      <c r="O34" s="159">
        <v>0</v>
      </c>
      <c r="P34" s="159">
        <v>0</v>
      </c>
      <c r="Q34" s="159">
        <v>0</v>
      </c>
    </row>
    <row r="35" spans="1:17" x14ac:dyDescent="0.25">
      <c r="A35" s="76" t="s">
        <v>80</v>
      </c>
      <c r="B35" s="159">
        <v>0</v>
      </c>
      <c r="C35" s="159">
        <v>0</v>
      </c>
      <c r="D35" s="159">
        <v>0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59">
        <v>0</v>
      </c>
      <c r="P35" s="159">
        <v>0</v>
      </c>
      <c r="Q35" s="159">
        <v>0</v>
      </c>
    </row>
    <row r="36" spans="1:17" x14ac:dyDescent="0.25">
      <c r="A36" s="129" t="s">
        <v>79</v>
      </c>
      <c r="B36" s="158">
        <v>0</v>
      </c>
      <c r="C36" s="158">
        <v>0</v>
      </c>
      <c r="D36" s="158">
        <v>0</v>
      </c>
      <c r="E36" s="158">
        <v>0</v>
      </c>
      <c r="F36" s="158">
        <v>0</v>
      </c>
      <c r="G36" s="158">
        <v>0</v>
      </c>
      <c r="H36" s="158">
        <v>0</v>
      </c>
      <c r="I36" s="158">
        <v>0</v>
      </c>
      <c r="J36" s="158">
        <v>0</v>
      </c>
      <c r="K36" s="158">
        <v>0</v>
      </c>
      <c r="L36" s="158">
        <v>0</v>
      </c>
      <c r="M36" s="158">
        <v>0</v>
      </c>
      <c r="N36" s="158">
        <v>0</v>
      </c>
      <c r="O36" s="158">
        <v>0</v>
      </c>
      <c r="P36" s="158">
        <v>0</v>
      </c>
      <c r="Q36" s="158">
        <v>0</v>
      </c>
    </row>
    <row r="37" spans="1:17" x14ac:dyDescent="0.25">
      <c r="A37" s="92" t="s">
        <v>125</v>
      </c>
      <c r="B37" s="91">
        <v>0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1:17" x14ac:dyDescent="0.25">
      <c r="A38" s="92" t="s">
        <v>26</v>
      </c>
      <c r="B38" s="91">
        <v>0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1:17" x14ac:dyDescent="0.25">
      <c r="A39" s="92" t="s">
        <v>126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1:17" x14ac:dyDescent="0.25">
      <c r="A40" s="92" t="s">
        <v>21</v>
      </c>
      <c r="B40" s="157">
        <v>0</v>
      </c>
      <c r="C40" s="157">
        <v>0</v>
      </c>
      <c r="D40" s="157">
        <v>0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</row>
    <row r="41" spans="1:17" x14ac:dyDescent="0.25">
      <c r="A41" s="156" t="s">
        <v>238</v>
      </c>
      <c r="B41" s="204">
        <v>0</v>
      </c>
      <c r="C41" s="204">
        <v>0</v>
      </c>
      <c r="D41" s="204">
        <v>0</v>
      </c>
      <c r="E41" s="204">
        <v>0</v>
      </c>
      <c r="F41" s="204">
        <v>0</v>
      </c>
      <c r="G41" s="204">
        <v>0</v>
      </c>
      <c r="H41" s="204">
        <v>0</v>
      </c>
      <c r="I41" s="204">
        <v>0</v>
      </c>
      <c r="J41" s="204">
        <v>0</v>
      </c>
      <c r="K41" s="204">
        <v>0</v>
      </c>
      <c r="L41" s="204">
        <v>0</v>
      </c>
      <c r="M41" s="204">
        <v>0</v>
      </c>
      <c r="N41" s="204">
        <v>0</v>
      </c>
      <c r="O41" s="204">
        <v>0</v>
      </c>
      <c r="P41" s="204">
        <v>0</v>
      </c>
      <c r="Q41" s="204">
        <v>0</v>
      </c>
    </row>
    <row r="42" spans="1:17" x14ac:dyDescent="0.25">
      <c r="A42" s="152" t="s">
        <v>247</v>
      </c>
      <c r="B42" s="151">
        <v>0</v>
      </c>
      <c r="C42" s="151">
        <v>0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v>0</v>
      </c>
      <c r="Q42" s="151">
        <v>0</v>
      </c>
    </row>
    <row r="43" spans="1:17" x14ac:dyDescent="0.25">
      <c r="A43" s="150" t="s">
        <v>33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31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30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125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29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28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26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25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86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22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2" t="s">
        <v>246</v>
      </c>
      <c r="B53" s="151">
        <v>0</v>
      </c>
      <c r="C53" s="151">
        <v>0</v>
      </c>
      <c r="D53" s="151">
        <v>0</v>
      </c>
      <c r="E53" s="151">
        <v>0</v>
      </c>
      <c r="F53" s="151">
        <v>0</v>
      </c>
      <c r="G53" s="151">
        <v>0</v>
      </c>
      <c r="H53" s="151">
        <v>0</v>
      </c>
      <c r="I53" s="151">
        <v>0</v>
      </c>
      <c r="J53" s="151">
        <v>0</v>
      </c>
      <c r="K53" s="151">
        <v>0</v>
      </c>
      <c r="L53" s="151">
        <v>0</v>
      </c>
      <c r="M53" s="151">
        <v>0</v>
      </c>
      <c r="N53" s="151">
        <v>0</v>
      </c>
      <c r="O53" s="151">
        <v>0</v>
      </c>
      <c r="P53" s="151">
        <v>0</v>
      </c>
      <c r="Q53" s="151">
        <v>0</v>
      </c>
    </row>
    <row r="54" spans="1:17" x14ac:dyDescent="0.25">
      <c r="A54" s="156" t="s">
        <v>237</v>
      </c>
      <c r="B54" s="204">
        <v>0</v>
      </c>
      <c r="C54" s="204">
        <v>0</v>
      </c>
      <c r="D54" s="204">
        <v>0</v>
      </c>
      <c r="E54" s="204">
        <v>0</v>
      </c>
      <c r="F54" s="204">
        <v>0</v>
      </c>
      <c r="G54" s="204">
        <v>0</v>
      </c>
      <c r="H54" s="204">
        <v>0</v>
      </c>
      <c r="I54" s="204">
        <v>0</v>
      </c>
      <c r="J54" s="204">
        <v>0</v>
      </c>
      <c r="K54" s="204">
        <v>0</v>
      </c>
      <c r="L54" s="204">
        <v>0</v>
      </c>
      <c r="M54" s="204">
        <v>0</v>
      </c>
      <c r="N54" s="204">
        <v>0</v>
      </c>
      <c r="O54" s="204">
        <v>0</v>
      </c>
      <c r="P54" s="204">
        <v>0</v>
      </c>
      <c r="Q54" s="204">
        <v>0</v>
      </c>
    </row>
    <row r="55" spans="1:17" x14ac:dyDescent="0.25">
      <c r="A55" s="152" t="s">
        <v>245</v>
      </c>
      <c r="B55" s="151">
        <v>0</v>
      </c>
      <c r="C55" s="151">
        <v>0</v>
      </c>
      <c r="D55" s="151">
        <v>0</v>
      </c>
      <c r="E55" s="151">
        <v>0</v>
      </c>
      <c r="F55" s="151">
        <v>0</v>
      </c>
      <c r="G55" s="151">
        <v>0</v>
      </c>
      <c r="H55" s="151">
        <v>0</v>
      </c>
      <c r="I55" s="151">
        <v>0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1">
        <v>0</v>
      </c>
      <c r="P55" s="151">
        <v>0</v>
      </c>
      <c r="Q55" s="151">
        <v>0</v>
      </c>
    </row>
    <row r="56" spans="1:17" x14ac:dyDescent="0.25">
      <c r="A56" s="150" t="s">
        <v>33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31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30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125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29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28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26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25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86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22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2" t="s">
        <v>244</v>
      </c>
      <c r="B66" s="151">
        <v>0</v>
      </c>
      <c r="C66" s="151">
        <v>0</v>
      </c>
      <c r="D66" s="151">
        <v>0</v>
      </c>
      <c r="E66" s="151">
        <v>0</v>
      </c>
      <c r="F66" s="151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L66" s="151">
        <v>0</v>
      </c>
      <c r="M66" s="151">
        <v>0</v>
      </c>
      <c r="N66" s="151">
        <v>0</v>
      </c>
      <c r="O66" s="151">
        <v>0</v>
      </c>
      <c r="P66" s="151">
        <v>0</v>
      </c>
      <c r="Q66" s="151">
        <v>0</v>
      </c>
    </row>
    <row r="67" spans="1:17" x14ac:dyDescent="0.25">
      <c r="A67" s="156" t="s">
        <v>236</v>
      </c>
      <c r="B67" s="204">
        <v>0</v>
      </c>
      <c r="C67" s="204">
        <v>0</v>
      </c>
      <c r="D67" s="204">
        <v>0</v>
      </c>
      <c r="E67" s="204">
        <v>0</v>
      </c>
      <c r="F67" s="204">
        <v>0</v>
      </c>
      <c r="G67" s="204">
        <v>0</v>
      </c>
      <c r="H67" s="204">
        <v>0</v>
      </c>
      <c r="I67" s="204">
        <v>0</v>
      </c>
      <c r="J67" s="204">
        <v>0</v>
      </c>
      <c r="K67" s="204">
        <v>0</v>
      </c>
      <c r="L67" s="204">
        <v>0</v>
      </c>
      <c r="M67" s="204">
        <v>0</v>
      </c>
      <c r="N67" s="204">
        <v>0</v>
      </c>
      <c r="O67" s="204">
        <v>0</v>
      </c>
      <c r="P67" s="204">
        <v>0</v>
      </c>
      <c r="Q67" s="204">
        <v>0</v>
      </c>
    </row>
    <row r="68" spans="1:17" x14ac:dyDescent="0.25">
      <c r="A68" s="152" t="s">
        <v>243</v>
      </c>
      <c r="B68" s="151">
        <v>0</v>
      </c>
      <c r="C68" s="151">
        <v>0</v>
      </c>
      <c r="D68" s="151">
        <v>0</v>
      </c>
      <c r="E68" s="151">
        <v>0</v>
      </c>
      <c r="F68" s="151">
        <v>0</v>
      </c>
      <c r="G68" s="151">
        <v>0</v>
      </c>
      <c r="H68" s="151">
        <v>0</v>
      </c>
      <c r="I68" s="151">
        <v>0</v>
      </c>
      <c r="J68" s="151">
        <v>0</v>
      </c>
      <c r="K68" s="151">
        <v>0</v>
      </c>
      <c r="L68" s="151">
        <v>0</v>
      </c>
      <c r="M68" s="151">
        <v>0</v>
      </c>
      <c r="N68" s="151">
        <v>0</v>
      </c>
      <c r="O68" s="151">
        <v>0</v>
      </c>
      <c r="P68" s="151">
        <v>0</v>
      </c>
      <c r="Q68" s="151">
        <v>0</v>
      </c>
    </row>
    <row r="69" spans="1:17" x14ac:dyDescent="0.25">
      <c r="A69" s="150" t="s">
        <v>33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150" t="s">
        <v>31</v>
      </c>
      <c r="B70" s="87">
        <v>0</v>
      </c>
      <c r="C70" s="87">
        <v>0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</row>
    <row r="71" spans="1:17" x14ac:dyDescent="0.25">
      <c r="A71" s="150" t="s">
        <v>30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150" t="s">
        <v>125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29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28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26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0" t="s">
        <v>25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</row>
    <row r="77" spans="1:17" x14ac:dyDescent="0.25">
      <c r="A77" s="150" t="s">
        <v>86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150" t="s">
        <v>22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</row>
    <row r="79" spans="1:17" x14ac:dyDescent="0.25">
      <c r="A79" s="149" t="s">
        <v>242</v>
      </c>
      <c r="B79" s="148">
        <v>0</v>
      </c>
      <c r="C79" s="148">
        <v>0</v>
      </c>
      <c r="D79" s="148">
        <v>0</v>
      </c>
      <c r="E79" s="148">
        <v>0</v>
      </c>
      <c r="F79" s="148">
        <v>0</v>
      </c>
      <c r="G79" s="148">
        <v>0</v>
      </c>
      <c r="H79" s="148">
        <v>0</v>
      </c>
      <c r="I79" s="148">
        <v>0</v>
      </c>
      <c r="J79" s="148">
        <v>0</v>
      </c>
      <c r="K79" s="148">
        <v>0</v>
      </c>
      <c r="L79" s="148">
        <v>0</v>
      </c>
      <c r="M79" s="148">
        <v>0</v>
      </c>
      <c r="N79" s="148">
        <v>0</v>
      </c>
      <c r="O79" s="148">
        <v>0</v>
      </c>
      <c r="P79" s="148">
        <v>0</v>
      </c>
      <c r="Q79" s="148">
        <v>0</v>
      </c>
    </row>
    <row r="80" spans="1:17" x14ac:dyDescent="0.25">
      <c r="A80" s="40"/>
      <c r="B80" s="32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1:17" ht="12.75" x14ac:dyDescent="0.25">
      <c r="A81" s="97" t="s">
        <v>55</v>
      </c>
      <c r="B81" s="96">
        <v>1.2896556664697159</v>
      </c>
      <c r="C81" s="96">
        <v>1.3997200000000001</v>
      </c>
      <c r="D81" s="96">
        <v>1.4034599999999999</v>
      </c>
      <c r="E81" s="96">
        <v>1.5005200000000001</v>
      </c>
      <c r="F81" s="96">
        <v>1.5028300000000003</v>
      </c>
      <c r="G81" s="96">
        <v>1.5516980587797258</v>
      </c>
      <c r="H81" s="96">
        <v>1.69946</v>
      </c>
      <c r="I81" s="96">
        <v>1.7020999999999999</v>
      </c>
      <c r="J81" s="96">
        <v>1.8928499999999999</v>
      </c>
      <c r="K81" s="96">
        <v>1.8960599999999999</v>
      </c>
      <c r="L81" s="96">
        <v>1.816279271110705</v>
      </c>
      <c r="M81" s="96">
        <v>1.6242468766863059</v>
      </c>
      <c r="N81" s="96">
        <v>1.721105718740394</v>
      </c>
      <c r="O81" s="96">
        <v>1.3850950930836692</v>
      </c>
      <c r="P81" s="96">
        <v>1.3856894197608094</v>
      </c>
      <c r="Q81" s="96">
        <v>1.3850797276533338</v>
      </c>
    </row>
    <row r="82" spans="1:17" x14ac:dyDescent="0.25">
      <c r="A82" s="132" t="s">
        <v>83</v>
      </c>
      <c r="B82" s="160">
        <v>5.0429395718995337E-2</v>
      </c>
      <c r="C82" s="160">
        <v>5.4733240516064298E-2</v>
      </c>
      <c r="D82" s="160">
        <v>5.4879485707624097E-2</v>
      </c>
      <c r="E82" s="160">
        <v>5.8674822149547626E-2</v>
      </c>
      <c r="F82" s="160">
        <v>5.8765150061981623E-2</v>
      </c>
      <c r="G82" s="160">
        <v>6.0676037392836286E-2</v>
      </c>
      <c r="H82" s="160">
        <v>6.6453971456741798E-2</v>
      </c>
      <c r="I82" s="160">
        <v>6.6557203356666358E-2</v>
      </c>
      <c r="J82" s="160">
        <v>7.4016099156140019E-2</v>
      </c>
      <c r="K82" s="160">
        <v>7.4141619761730115E-2</v>
      </c>
      <c r="L82" s="160">
        <v>7.1021954526651165E-2</v>
      </c>
      <c r="M82" s="160">
        <v>6.3512913267751991E-2</v>
      </c>
      <c r="N82" s="160">
        <v>6.7300383832046187E-2</v>
      </c>
      <c r="O82" s="160">
        <v>5.4161362892127661E-2</v>
      </c>
      <c r="P82" s="160">
        <v>5.4184602843664421E-2</v>
      </c>
      <c r="Q82" s="160">
        <v>5.4160762057822102E-2</v>
      </c>
    </row>
    <row r="83" spans="1:17" x14ac:dyDescent="0.25">
      <c r="A83" s="76" t="s">
        <v>82</v>
      </c>
      <c r="B83" s="159">
        <v>2.2236189567403745E-2</v>
      </c>
      <c r="C83" s="159">
        <v>2.4133914245874594E-2</v>
      </c>
      <c r="D83" s="159">
        <v>2.419839917091644E-2</v>
      </c>
      <c r="E83" s="159">
        <v>2.5871903669462286E-2</v>
      </c>
      <c r="F83" s="159">
        <v>2.5911732593752835E-2</v>
      </c>
      <c r="G83" s="159">
        <v>2.6754313638499113E-2</v>
      </c>
      <c r="H83" s="159">
        <v>2.930201890684854E-2</v>
      </c>
      <c r="I83" s="159">
        <v>2.9347537677466312E-2</v>
      </c>
      <c r="J83" s="159">
        <v>3.2636441274186072E-2</v>
      </c>
      <c r="K83" s="159">
        <v>3.2691787961187227E-2</v>
      </c>
      <c r="L83" s="159">
        <v>3.131621193920596E-2</v>
      </c>
      <c r="M83" s="159">
        <v>2.8005197350953727E-2</v>
      </c>
      <c r="N83" s="159">
        <v>2.9675233492530668E-2</v>
      </c>
      <c r="O83" s="159">
        <v>2.388175220677204E-2</v>
      </c>
      <c r="P83" s="159">
        <v>2.3891999562714757E-2</v>
      </c>
      <c r="Q83" s="159">
        <v>2.3881487276658828E-2</v>
      </c>
    </row>
    <row r="84" spans="1:17" x14ac:dyDescent="0.25">
      <c r="A84" s="76" t="s">
        <v>81</v>
      </c>
      <c r="B84" s="159">
        <v>0.17247811625086276</v>
      </c>
      <c r="C84" s="159">
        <v>0.18719808329887005</v>
      </c>
      <c r="D84" s="159">
        <v>0.18769826964438041</v>
      </c>
      <c r="E84" s="159">
        <v>0.20067904148802654</v>
      </c>
      <c r="F84" s="159">
        <v>0.20098798011319471</v>
      </c>
      <c r="G84" s="159">
        <v>0.20752357790282489</v>
      </c>
      <c r="H84" s="159">
        <v>0.22728521035857005</v>
      </c>
      <c r="I84" s="159">
        <v>0.22763828307304795</v>
      </c>
      <c r="J84" s="159">
        <v>0.25314912409072254</v>
      </c>
      <c r="K84" s="159">
        <v>0.25357842841400818</v>
      </c>
      <c r="L84" s="159">
        <v>0.24290858049280764</v>
      </c>
      <c r="M84" s="159">
        <v>0.21722623247496112</v>
      </c>
      <c r="N84" s="159">
        <v>0.2301801015223944</v>
      </c>
      <c r="O84" s="159">
        <v>0.18524215315343989</v>
      </c>
      <c r="P84" s="159">
        <v>0.18532163820388856</v>
      </c>
      <c r="Q84" s="159">
        <v>0.18524009818594078</v>
      </c>
    </row>
    <row r="85" spans="1:17" x14ac:dyDescent="0.25">
      <c r="A85" s="76" t="s">
        <v>80</v>
      </c>
      <c r="B85" s="159">
        <v>7.6158742444624769E-2</v>
      </c>
      <c r="C85" s="159">
        <v>8.2658431817229122E-2</v>
      </c>
      <c r="D85" s="159">
        <v>8.2879292085708836E-2</v>
      </c>
      <c r="E85" s="159">
        <v>8.8611029427591692E-2</v>
      </c>
      <c r="F85" s="159">
        <v>8.8747443122829173E-2</v>
      </c>
      <c r="G85" s="159">
        <v>9.1633275364051914E-2</v>
      </c>
      <c r="H85" s="159">
        <v>0.10035914221137669</v>
      </c>
      <c r="I85" s="159">
        <v>0.10051504357736238</v>
      </c>
      <c r="J85" s="159">
        <v>0.11177950780530543</v>
      </c>
      <c r="K85" s="159">
        <v>0.11196906969349259</v>
      </c>
      <c r="L85" s="159">
        <v>0.10725773461274456</v>
      </c>
      <c r="M85" s="159">
        <v>9.5917540444462004E-2</v>
      </c>
      <c r="N85" s="159">
        <v>0.10163739869598631</v>
      </c>
      <c r="O85" s="159">
        <v>8.1794779178717955E-2</v>
      </c>
      <c r="P85" s="159">
        <v>8.1829876277508817E-2</v>
      </c>
      <c r="Q85" s="159">
        <v>8.1793871795544371E-2</v>
      </c>
    </row>
    <row r="86" spans="1:17" x14ac:dyDescent="0.25">
      <c r="A86" s="129" t="s">
        <v>79</v>
      </c>
      <c r="B86" s="158">
        <v>0.26382393816847083</v>
      </c>
      <c r="C86" s="158">
        <v>0.28633972023248078</v>
      </c>
      <c r="D86" s="158">
        <v>0.28710480936007016</v>
      </c>
      <c r="E86" s="158">
        <v>0.30696030420601411</v>
      </c>
      <c r="F86" s="158">
        <v>0.30743285925540759</v>
      </c>
      <c r="G86" s="158">
        <v>0.31742976312138865</v>
      </c>
      <c r="H86" s="158">
        <v>0.34765731785377912</v>
      </c>
      <c r="I86" s="158">
        <v>0.34819738076737167</v>
      </c>
      <c r="J86" s="158">
        <v>0.38721897196728716</v>
      </c>
      <c r="K86" s="158">
        <v>0.38787563937358716</v>
      </c>
      <c r="L86" s="158">
        <v>0.37155495267188676</v>
      </c>
      <c r="M86" s="158">
        <v>0.33227102296090466</v>
      </c>
      <c r="N86" s="158">
        <v>0.35208536706959043</v>
      </c>
      <c r="O86" s="158">
        <v>0.28334791347480903</v>
      </c>
      <c r="P86" s="158">
        <v>0.28346949445847652</v>
      </c>
      <c r="Q86" s="158">
        <v>0.28334477017970466</v>
      </c>
    </row>
    <row r="87" spans="1:17" x14ac:dyDescent="0.25">
      <c r="A87" s="92" t="s">
        <v>125</v>
      </c>
      <c r="B87" s="91">
        <v>0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  <c r="O87" s="91">
        <v>0</v>
      </c>
      <c r="P87" s="91">
        <v>0</v>
      </c>
      <c r="Q87" s="91">
        <v>0</v>
      </c>
    </row>
    <row r="88" spans="1:17" x14ac:dyDescent="0.25">
      <c r="A88" s="92" t="s">
        <v>26</v>
      </c>
      <c r="B88" s="91">
        <v>0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  <c r="Q88" s="91">
        <v>0</v>
      </c>
    </row>
    <row r="89" spans="1:17" x14ac:dyDescent="0.25">
      <c r="A89" s="92" t="s">
        <v>126</v>
      </c>
      <c r="B89" s="91">
        <v>0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  <c r="Q89" s="91">
        <v>0</v>
      </c>
    </row>
    <row r="90" spans="1:17" x14ac:dyDescent="0.25">
      <c r="A90" s="92" t="s">
        <v>21</v>
      </c>
      <c r="B90" s="157">
        <v>0.26382393816847083</v>
      </c>
      <c r="C90" s="157">
        <v>0.28633972023248078</v>
      </c>
      <c r="D90" s="157">
        <v>0.28710480936007016</v>
      </c>
      <c r="E90" s="157">
        <v>0.30696030420601411</v>
      </c>
      <c r="F90" s="157">
        <v>0.30743285925540759</v>
      </c>
      <c r="G90" s="157">
        <v>0.31742976312138865</v>
      </c>
      <c r="H90" s="157">
        <v>0.34765731785377912</v>
      </c>
      <c r="I90" s="157">
        <v>0.34819738076737167</v>
      </c>
      <c r="J90" s="157">
        <v>0.38721897196728716</v>
      </c>
      <c r="K90" s="157">
        <v>0.38787563937358716</v>
      </c>
      <c r="L90" s="157">
        <v>0.37155495267188676</v>
      </c>
      <c r="M90" s="157">
        <v>0.33227102296090466</v>
      </c>
      <c r="N90" s="157">
        <v>0.35208536706959043</v>
      </c>
      <c r="O90" s="157">
        <v>0.28334791347480903</v>
      </c>
      <c r="P90" s="157">
        <v>0.28346949445847652</v>
      </c>
      <c r="Q90" s="157">
        <v>0.28334477017970466</v>
      </c>
    </row>
    <row r="91" spans="1:17" x14ac:dyDescent="0.25">
      <c r="A91" s="243" t="s">
        <v>235</v>
      </c>
      <c r="B91" s="242">
        <v>0.70452928431935846</v>
      </c>
      <c r="C91" s="242">
        <v>0.76465660988948125</v>
      </c>
      <c r="D91" s="242">
        <v>0.76669974403130003</v>
      </c>
      <c r="E91" s="242">
        <v>0.81972289905935791</v>
      </c>
      <c r="F91" s="242">
        <v>0.82098483485283424</v>
      </c>
      <c r="G91" s="242">
        <v>0.84768109136012493</v>
      </c>
      <c r="H91" s="242">
        <v>0.92840233921268378</v>
      </c>
      <c r="I91" s="242">
        <v>0.92984455154808532</v>
      </c>
      <c r="J91" s="242">
        <v>1.0340498557063587</v>
      </c>
      <c r="K91" s="242">
        <v>1.0358034547959947</v>
      </c>
      <c r="L91" s="242">
        <v>0.99221983686740889</v>
      </c>
      <c r="M91" s="242">
        <v>0.88731397018727232</v>
      </c>
      <c r="N91" s="242">
        <v>0.94022723412784603</v>
      </c>
      <c r="O91" s="242">
        <v>0.75666713217780257</v>
      </c>
      <c r="P91" s="242">
        <v>0.75699180841455638</v>
      </c>
      <c r="Q91" s="242">
        <v>0.75665873815766305</v>
      </c>
    </row>
    <row r="92" spans="1:17" x14ac:dyDescent="0.25">
      <c r="A92" s="40"/>
      <c r="B92" s="32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ht="12.75" x14ac:dyDescent="0.25">
      <c r="A93" s="80" t="s">
        <v>124</v>
      </c>
      <c r="B93" s="233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</row>
    <row r="94" spans="1:17" x14ac:dyDescent="0.25">
      <c r="A94" s="40"/>
      <c r="B94" s="32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x14ac:dyDescent="0.25">
      <c r="A95" s="78" t="s">
        <v>35</v>
      </c>
      <c r="B95" s="77">
        <f t="shared" ref="B95:Q95" si="0">SUM(B$96:B$101,B$103:B$105)</f>
        <v>0</v>
      </c>
      <c r="C95" s="77">
        <f t="shared" si="0"/>
        <v>0</v>
      </c>
      <c r="D95" s="77">
        <f t="shared" si="0"/>
        <v>0</v>
      </c>
      <c r="E95" s="77">
        <f t="shared" si="0"/>
        <v>0</v>
      </c>
      <c r="F95" s="77">
        <f t="shared" si="0"/>
        <v>0</v>
      </c>
      <c r="G95" s="77">
        <f t="shared" si="0"/>
        <v>0</v>
      </c>
      <c r="H95" s="77">
        <f t="shared" si="0"/>
        <v>0</v>
      </c>
      <c r="I95" s="77">
        <f t="shared" si="0"/>
        <v>0</v>
      </c>
      <c r="J95" s="77">
        <f t="shared" si="0"/>
        <v>0</v>
      </c>
      <c r="K95" s="77">
        <f t="shared" si="0"/>
        <v>0</v>
      </c>
      <c r="L95" s="77">
        <f t="shared" si="0"/>
        <v>0</v>
      </c>
      <c r="M95" s="77">
        <f t="shared" si="0"/>
        <v>0</v>
      </c>
      <c r="N95" s="77">
        <f t="shared" si="0"/>
        <v>0</v>
      </c>
      <c r="O95" s="77">
        <f t="shared" si="0"/>
        <v>0</v>
      </c>
      <c r="P95" s="77">
        <f t="shared" si="0"/>
        <v>0</v>
      </c>
      <c r="Q95" s="77">
        <f t="shared" si="0"/>
        <v>0</v>
      </c>
    </row>
    <row r="96" spans="1:17" x14ac:dyDescent="0.25">
      <c r="A96" s="132" t="s">
        <v>83</v>
      </c>
      <c r="B96" s="240">
        <f t="shared" ref="B96:Q96" si="1">IF(B$6=0,0,B$6/B$5)</f>
        <v>0</v>
      </c>
      <c r="C96" s="240">
        <f t="shared" si="1"/>
        <v>0</v>
      </c>
      <c r="D96" s="240">
        <f t="shared" si="1"/>
        <v>0</v>
      </c>
      <c r="E96" s="240">
        <f t="shared" si="1"/>
        <v>0</v>
      </c>
      <c r="F96" s="240">
        <f t="shared" si="1"/>
        <v>0</v>
      </c>
      <c r="G96" s="240">
        <f t="shared" si="1"/>
        <v>0</v>
      </c>
      <c r="H96" s="240">
        <f t="shared" si="1"/>
        <v>0</v>
      </c>
      <c r="I96" s="240">
        <f t="shared" si="1"/>
        <v>0</v>
      </c>
      <c r="J96" s="240">
        <f t="shared" si="1"/>
        <v>0</v>
      </c>
      <c r="K96" s="240">
        <f t="shared" si="1"/>
        <v>0</v>
      </c>
      <c r="L96" s="240">
        <f t="shared" si="1"/>
        <v>0</v>
      </c>
      <c r="M96" s="240">
        <f t="shared" si="1"/>
        <v>0</v>
      </c>
      <c r="N96" s="240">
        <f t="shared" si="1"/>
        <v>0</v>
      </c>
      <c r="O96" s="240">
        <f t="shared" si="1"/>
        <v>0</v>
      </c>
      <c r="P96" s="240">
        <f t="shared" si="1"/>
        <v>0</v>
      </c>
      <c r="Q96" s="240">
        <f t="shared" si="1"/>
        <v>0</v>
      </c>
    </row>
    <row r="97" spans="1:17" x14ac:dyDescent="0.25">
      <c r="A97" s="76" t="s">
        <v>82</v>
      </c>
      <c r="B97" s="239">
        <f t="shared" ref="B97:Q97" si="2">IF(B$7=0,0,B$7/B$5)</f>
        <v>0</v>
      </c>
      <c r="C97" s="239">
        <f t="shared" si="2"/>
        <v>0</v>
      </c>
      <c r="D97" s="239">
        <f t="shared" si="2"/>
        <v>0</v>
      </c>
      <c r="E97" s="239">
        <f t="shared" si="2"/>
        <v>0</v>
      </c>
      <c r="F97" s="239">
        <f t="shared" si="2"/>
        <v>0</v>
      </c>
      <c r="G97" s="239">
        <f t="shared" si="2"/>
        <v>0</v>
      </c>
      <c r="H97" s="239">
        <f t="shared" si="2"/>
        <v>0</v>
      </c>
      <c r="I97" s="239">
        <f t="shared" si="2"/>
        <v>0</v>
      </c>
      <c r="J97" s="239">
        <f t="shared" si="2"/>
        <v>0</v>
      </c>
      <c r="K97" s="239">
        <f t="shared" si="2"/>
        <v>0</v>
      </c>
      <c r="L97" s="239">
        <f t="shared" si="2"/>
        <v>0</v>
      </c>
      <c r="M97" s="239">
        <f t="shared" si="2"/>
        <v>0</v>
      </c>
      <c r="N97" s="239">
        <f t="shared" si="2"/>
        <v>0</v>
      </c>
      <c r="O97" s="239">
        <f t="shared" si="2"/>
        <v>0</v>
      </c>
      <c r="P97" s="239">
        <f t="shared" si="2"/>
        <v>0</v>
      </c>
      <c r="Q97" s="239">
        <f t="shared" si="2"/>
        <v>0</v>
      </c>
    </row>
    <row r="98" spans="1:17" x14ac:dyDescent="0.25">
      <c r="A98" s="76" t="s">
        <v>81</v>
      </c>
      <c r="B98" s="239">
        <f t="shared" ref="B98:Q98" si="3">IF(B$8=0,0,B$8/B$5)</f>
        <v>0</v>
      </c>
      <c r="C98" s="239">
        <f t="shared" si="3"/>
        <v>0</v>
      </c>
      <c r="D98" s="239">
        <f t="shared" si="3"/>
        <v>0</v>
      </c>
      <c r="E98" s="239">
        <f t="shared" si="3"/>
        <v>0</v>
      </c>
      <c r="F98" s="239">
        <f t="shared" si="3"/>
        <v>0</v>
      </c>
      <c r="G98" s="239">
        <f t="shared" si="3"/>
        <v>0</v>
      </c>
      <c r="H98" s="239">
        <f t="shared" si="3"/>
        <v>0</v>
      </c>
      <c r="I98" s="239">
        <f t="shared" si="3"/>
        <v>0</v>
      </c>
      <c r="J98" s="239">
        <f t="shared" si="3"/>
        <v>0</v>
      </c>
      <c r="K98" s="239">
        <f t="shared" si="3"/>
        <v>0</v>
      </c>
      <c r="L98" s="239">
        <f t="shared" si="3"/>
        <v>0</v>
      </c>
      <c r="M98" s="239">
        <f t="shared" si="3"/>
        <v>0</v>
      </c>
      <c r="N98" s="239">
        <f t="shared" si="3"/>
        <v>0</v>
      </c>
      <c r="O98" s="239">
        <f t="shared" si="3"/>
        <v>0</v>
      </c>
      <c r="P98" s="239">
        <f t="shared" si="3"/>
        <v>0</v>
      </c>
      <c r="Q98" s="239">
        <f t="shared" si="3"/>
        <v>0</v>
      </c>
    </row>
    <row r="99" spans="1:17" x14ac:dyDescent="0.25">
      <c r="A99" s="76" t="s">
        <v>80</v>
      </c>
      <c r="B99" s="239">
        <f t="shared" ref="B99:Q99" si="4">IF(B$9=0,0,B$9/B$5)</f>
        <v>0</v>
      </c>
      <c r="C99" s="239">
        <f t="shared" si="4"/>
        <v>0</v>
      </c>
      <c r="D99" s="239">
        <f t="shared" si="4"/>
        <v>0</v>
      </c>
      <c r="E99" s="239">
        <f t="shared" si="4"/>
        <v>0</v>
      </c>
      <c r="F99" s="239">
        <f t="shared" si="4"/>
        <v>0</v>
      </c>
      <c r="G99" s="239">
        <f t="shared" si="4"/>
        <v>0</v>
      </c>
      <c r="H99" s="239">
        <f t="shared" si="4"/>
        <v>0</v>
      </c>
      <c r="I99" s="239">
        <f t="shared" si="4"/>
        <v>0</v>
      </c>
      <c r="J99" s="239">
        <f t="shared" si="4"/>
        <v>0</v>
      </c>
      <c r="K99" s="239">
        <f t="shared" si="4"/>
        <v>0</v>
      </c>
      <c r="L99" s="239">
        <f t="shared" si="4"/>
        <v>0</v>
      </c>
      <c r="M99" s="239">
        <f t="shared" si="4"/>
        <v>0</v>
      </c>
      <c r="N99" s="239">
        <f t="shared" si="4"/>
        <v>0</v>
      </c>
      <c r="O99" s="239">
        <f t="shared" si="4"/>
        <v>0</v>
      </c>
      <c r="P99" s="239">
        <f t="shared" si="4"/>
        <v>0</v>
      </c>
      <c r="Q99" s="239">
        <f t="shared" si="4"/>
        <v>0</v>
      </c>
    </row>
    <row r="100" spans="1:17" x14ac:dyDescent="0.25">
      <c r="A100" s="129" t="s">
        <v>79</v>
      </c>
      <c r="B100" s="238">
        <f t="shared" ref="B100:Q100" si="5">IF(B$10=0,0,B$10/B$5)</f>
        <v>0</v>
      </c>
      <c r="C100" s="238">
        <f t="shared" si="5"/>
        <v>0</v>
      </c>
      <c r="D100" s="238">
        <f t="shared" si="5"/>
        <v>0</v>
      </c>
      <c r="E100" s="238">
        <f t="shared" si="5"/>
        <v>0</v>
      </c>
      <c r="F100" s="238">
        <f t="shared" si="5"/>
        <v>0</v>
      </c>
      <c r="G100" s="238">
        <f t="shared" si="5"/>
        <v>0</v>
      </c>
      <c r="H100" s="238">
        <f t="shared" si="5"/>
        <v>0</v>
      </c>
      <c r="I100" s="238">
        <f t="shared" si="5"/>
        <v>0</v>
      </c>
      <c r="J100" s="238">
        <f t="shared" si="5"/>
        <v>0</v>
      </c>
      <c r="K100" s="238">
        <f t="shared" si="5"/>
        <v>0</v>
      </c>
      <c r="L100" s="238">
        <f t="shared" si="5"/>
        <v>0</v>
      </c>
      <c r="M100" s="238">
        <f t="shared" si="5"/>
        <v>0</v>
      </c>
      <c r="N100" s="238">
        <f t="shared" si="5"/>
        <v>0</v>
      </c>
      <c r="O100" s="238">
        <f t="shared" si="5"/>
        <v>0</v>
      </c>
      <c r="P100" s="238">
        <f t="shared" si="5"/>
        <v>0</v>
      </c>
      <c r="Q100" s="238">
        <f t="shared" si="5"/>
        <v>0</v>
      </c>
    </row>
    <row r="101" spans="1:17" x14ac:dyDescent="0.25">
      <c r="A101" s="127" t="s">
        <v>241</v>
      </c>
      <c r="B101" s="236">
        <f t="shared" ref="B101:Q101" si="6">IF(B$15=0,0,B$15/B$5)</f>
        <v>0</v>
      </c>
      <c r="C101" s="236">
        <f t="shared" si="6"/>
        <v>0</v>
      </c>
      <c r="D101" s="236">
        <f t="shared" si="6"/>
        <v>0</v>
      </c>
      <c r="E101" s="236">
        <f t="shared" si="6"/>
        <v>0</v>
      </c>
      <c r="F101" s="236">
        <f t="shared" si="6"/>
        <v>0</v>
      </c>
      <c r="G101" s="236">
        <f t="shared" si="6"/>
        <v>0</v>
      </c>
      <c r="H101" s="236">
        <f t="shared" si="6"/>
        <v>0</v>
      </c>
      <c r="I101" s="236">
        <f t="shared" si="6"/>
        <v>0</v>
      </c>
      <c r="J101" s="236">
        <f t="shared" si="6"/>
        <v>0</v>
      </c>
      <c r="K101" s="236">
        <f t="shared" si="6"/>
        <v>0</v>
      </c>
      <c r="L101" s="236">
        <f t="shared" si="6"/>
        <v>0</v>
      </c>
      <c r="M101" s="236">
        <f t="shared" si="6"/>
        <v>0</v>
      </c>
      <c r="N101" s="236">
        <f t="shared" si="6"/>
        <v>0</v>
      </c>
      <c r="O101" s="236">
        <f t="shared" si="6"/>
        <v>0</v>
      </c>
      <c r="P101" s="236">
        <f t="shared" si="6"/>
        <v>0</v>
      </c>
      <c r="Q101" s="236">
        <f t="shared" si="6"/>
        <v>0</v>
      </c>
    </row>
    <row r="102" spans="1:17" x14ac:dyDescent="0.25">
      <c r="A102" s="127" t="s">
        <v>240</v>
      </c>
      <c r="B102" s="237">
        <f t="shared" ref="B102:Q102" si="7">IF(B$16=0,0,B$16/B$5)</f>
        <v>0</v>
      </c>
      <c r="C102" s="237">
        <f t="shared" si="7"/>
        <v>0</v>
      </c>
      <c r="D102" s="237">
        <f t="shared" si="7"/>
        <v>0</v>
      </c>
      <c r="E102" s="237">
        <f t="shared" si="7"/>
        <v>0</v>
      </c>
      <c r="F102" s="237">
        <f t="shared" si="7"/>
        <v>0</v>
      </c>
      <c r="G102" s="237">
        <f t="shared" si="7"/>
        <v>0</v>
      </c>
      <c r="H102" s="237">
        <f t="shared" si="7"/>
        <v>0</v>
      </c>
      <c r="I102" s="237">
        <f t="shared" si="7"/>
        <v>0</v>
      </c>
      <c r="J102" s="237">
        <f t="shared" si="7"/>
        <v>0</v>
      </c>
      <c r="K102" s="237">
        <f t="shared" si="7"/>
        <v>0</v>
      </c>
      <c r="L102" s="237">
        <f t="shared" si="7"/>
        <v>0</v>
      </c>
      <c r="M102" s="237">
        <f t="shared" si="7"/>
        <v>0</v>
      </c>
      <c r="N102" s="237">
        <f t="shared" si="7"/>
        <v>0</v>
      </c>
      <c r="O102" s="237">
        <f t="shared" si="7"/>
        <v>0</v>
      </c>
      <c r="P102" s="237">
        <f t="shared" si="7"/>
        <v>0</v>
      </c>
      <c r="Q102" s="237">
        <f t="shared" si="7"/>
        <v>0</v>
      </c>
    </row>
    <row r="103" spans="1:17" x14ac:dyDescent="0.25">
      <c r="A103" s="142" t="s">
        <v>249</v>
      </c>
      <c r="B103" s="235">
        <f t="shared" ref="B103:Q103" si="8">IF(B$17=0,0,B$17/B$5)</f>
        <v>0</v>
      </c>
      <c r="C103" s="235">
        <f t="shared" si="8"/>
        <v>0</v>
      </c>
      <c r="D103" s="235">
        <f t="shared" si="8"/>
        <v>0</v>
      </c>
      <c r="E103" s="235">
        <f t="shared" si="8"/>
        <v>0</v>
      </c>
      <c r="F103" s="235">
        <f t="shared" si="8"/>
        <v>0</v>
      </c>
      <c r="G103" s="235">
        <f t="shared" si="8"/>
        <v>0</v>
      </c>
      <c r="H103" s="235">
        <f t="shared" si="8"/>
        <v>0</v>
      </c>
      <c r="I103" s="235">
        <f t="shared" si="8"/>
        <v>0</v>
      </c>
      <c r="J103" s="235">
        <f t="shared" si="8"/>
        <v>0</v>
      </c>
      <c r="K103" s="235">
        <f t="shared" si="8"/>
        <v>0</v>
      </c>
      <c r="L103" s="235">
        <f t="shared" si="8"/>
        <v>0</v>
      </c>
      <c r="M103" s="235">
        <f t="shared" si="8"/>
        <v>0</v>
      </c>
      <c r="N103" s="235">
        <f t="shared" si="8"/>
        <v>0</v>
      </c>
      <c r="O103" s="235">
        <f t="shared" si="8"/>
        <v>0</v>
      </c>
      <c r="P103" s="235">
        <f t="shared" si="8"/>
        <v>0</v>
      </c>
      <c r="Q103" s="235">
        <f t="shared" si="8"/>
        <v>0</v>
      </c>
    </row>
    <row r="104" spans="1:17" x14ac:dyDescent="0.25">
      <c r="A104" s="142" t="s">
        <v>248</v>
      </c>
      <c r="B104" s="235">
        <f t="shared" ref="B104:Q104" si="9">IF(B$28=0,0,B$28/B$5)</f>
        <v>0</v>
      </c>
      <c r="C104" s="235">
        <f t="shared" si="9"/>
        <v>0</v>
      </c>
      <c r="D104" s="235">
        <f t="shared" si="9"/>
        <v>0</v>
      </c>
      <c r="E104" s="235">
        <f t="shared" si="9"/>
        <v>0</v>
      </c>
      <c r="F104" s="235">
        <f t="shared" si="9"/>
        <v>0</v>
      </c>
      <c r="G104" s="235">
        <f t="shared" si="9"/>
        <v>0</v>
      </c>
      <c r="H104" s="235">
        <f t="shared" si="9"/>
        <v>0</v>
      </c>
      <c r="I104" s="235">
        <f t="shared" si="9"/>
        <v>0</v>
      </c>
      <c r="J104" s="235">
        <f t="shared" si="9"/>
        <v>0</v>
      </c>
      <c r="K104" s="235">
        <f t="shared" si="9"/>
        <v>0</v>
      </c>
      <c r="L104" s="235">
        <f t="shared" si="9"/>
        <v>0</v>
      </c>
      <c r="M104" s="235">
        <f t="shared" si="9"/>
        <v>0</v>
      </c>
      <c r="N104" s="235">
        <f t="shared" si="9"/>
        <v>0</v>
      </c>
      <c r="O104" s="235">
        <f t="shared" si="9"/>
        <v>0</v>
      </c>
      <c r="P104" s="235">
        <f t="shared" si="9"/>
        <v>0</v>
      </c>
      <c r="Q104" s="235">
        <f t="shared" si="9"/>
        <v>0</v>
      </c>
    </row>
    <row r="105" spans="1:17" x14ac:dyDescent="0.25">
      <c r="A105" s="72" t="s">
        <v>239</v>
      </c>
      <c r="B105" s="277">
        <f t="shared" ref="B105:Q105" si="10">IF(B$29=0,0,B$29/B$5)</f>
        <v>0</v>
      </c>
      <c r="C105" s="277">
        <f t="shared" si="10"/>
        <v>0</v>
      </c>
      <c r="D105" s="277">
        <f t="shared" si="10"/>
        <v>0</v>
      </c>
      <c r="E105" s="277">
        <f t="shared" si="10"/>
        <v>0</v>
      </c>
      <c r="F105" s="277">
        <f t="shared" si="10"/>
        <v>0</v>
      </c>
      <c r="G105" s="277">
        <f t="shared" si="10"/>
        <v>0</v>
      </c>
      <c r="H105" s="277">
        <f t="shared" si="10"/>
        <v>0</v>
      </c>
      <c r="I105" s="277">
        <f t="shared" si="10"/>
        <v>0</v>
      </c>
      <c r="J105" s="277">
        <f t="shared" si="10"/>
        <v>0</v>
      </c>
      <c r="K105" s="277">
        <f t="shared" si="10"/>
        <v>0</v>
      </c>
      <c r="L105" s="277">
        <f t="shared" si="10"/>
        <v>0</v>
      </c>
      <c r="M105" s="277">
        <f t="shared" si="10"/>
        <v>0</v>
      </c>
      <c r="N105" s="277">
        <f t="shared" si="10"/>
        <v>0</v>
      </c>
      <c r="O105" s="277">
        <f t="shared" si="10"/>
        <v>0</v>
      </c>
      <c r="P105" s="277">
        <f t="shared" si="10"/>
        <v>0</v>
      </c>
      <c r="Q105" s="277">
        <f t="shared" si="10"/>
        <v>0</v>
      </c>
    </row>
    <row r="106" spans="1:17" x14ac:dyDescent="0.25">
      <c r="A106" s="40"/>
      <c r="B106" s="32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78" t="s">
        <v>34</v>
      </c>
      <c r="B107" s="77">
        <f t="shared" ref="B107:Q107" si="11">SUM(B$108:B$112,B$114:B$115,B$117:B$118,B$120:B$121)</f>
        <v>0</v>
      </c>
      <c r="C107" s="77">
        <f t="shared" si="11"/>
        <v>0</v>
      </c>
      <c r="D107" s="77">
        <f t="shared" si="11"/>
        <v>0</v>
      </c>
      <c r="E107" s="77">
        <f t="shared" si="11"/>
        <v>0</v>
      </c>
      <c r="F107" s="77">
        <f t="shared" si="11"/>
        <v>0</v>
      </c>
      <c r="G107" s="77">
        <f t="shared" si="11"/>
        <v>0</v>
      </c>
      <c r="H107" s="77">
        <f t="shared" si="11"/>
        <v>0</v>
      </c>
      <c r="I107" s="77">
        <f t="shared" si="11"/>
        <v>0</v>
      </c>
      <c r="J107" s="77">
        <f t="shared" si="11"/>
        <v>0</v>
      </c>
      <c r="K107" s="77">
        <f t="shared" si="11"/>
        <v>0</v>
      </c>
      <c r="L107" s="77">
        <f t="shared" si="11"/>
        <v>0</v>
      </c>
      <c r="M107" s="77">
        <f t="shared" si="11"/>
        <v>0</v>
      </c>
      <c r="N107" s="77">
        <f t="shared" si="11"/>
        <v>0</v>
      </c>
      <c r="O107" s="77">
        <f t="shared" si="11"/>
        <v>0</v>
      </c>
      <c r="P107" s="77">
        <f t="shared" si="11"/>
        <v>0</v>
      </c>
      <c r="Q107" s="77">
        <f t="shared" si="11"/>
        <v>0</v>
      </c>
    </row>
    <row r="108" spans="1:17" x14ac:dyDescent="0.25">
      <c r="A108" s="132" t="s">
        <v>83</v>
      </c>
      <c r="B108" s="203">
        <f t="shared" ref="B108:Q108" si="12">IF(B$32=0,0,B$32/B$31)</f>
        <v>0</v>
      </c>
      <c r="C108" s="203">
        <f t="shared" si="12"/>
        <v>0</v>
      </c>
      <c r="D108" s="203">
        <f t="shared" si="12"/>
        <v>0</v>
      </c>
      <c r="E108" s="203">
        <f t="shared" si="12"/>
        <v>0</v>
      </c>
      <c r="F108" s="203">
        <f t="shared" si="12"/>
        <v>0</v>
      </c>
      <c r="G108" s="203">
        <f t="shared" si="12"/>
        <v>0</v>
      </c>
      <c r="H108" s="203">
        <f t="shared" si="12"/>
        <v>0</v>
      </c>
      <c r="I108" s="203">
        <f t="shared" si="12"/>
        <v>0</v>
      </c>
      <c r="J108" s="203">
        <f t="shared" si="12"/>
        <v>0</v>
      </c>
      <c r="K108" s="203">
        <f t="shared" si="12"/>
        <v>0</v>
      </c>
      <c r="L108" s="203">
        <f t="shared" si="12"/>
        <v>0</v>
      </c>
      <c r="M108" s="203">
        <f t="shared" si="12"/>
        <v>0</v>
      </c>
      <c r="N108" s="203">
        <f t="shared" si="12"/>
        <v>0</v>
      </c>
      <c r="O108" s="203">
        <f t="shared" si="12"/>
        <v>0</v>
      </c>
      <c r="P108" s="203">
        <f t="shared" si="12"/>
        <v>0</v>
      </c>
      <c r="Q108" s="203">
        <f t="shared" si="12"/>
        <v>0</v>
      </c>
    </row>
    <row r="109" spans="1:17" x14ac:dyDescent="0.25">
      <c r="A109" s="76" t="s">
        <v>82</v>
      </c>
      <c r="B109" s="202">
        <f t="shared" ref="B109:Q109" si="13">IF(B$33=0,0,B$33/B$31)</f>
        <v>0</v>
      </c>
      <c r="C109" s="202">
        <f t="shared" si="13"/>
        <v>0</v>
      </c>
      <c r="D109" s="202">
        <f t="shared" si="13"/>
        <v>0</v>
      </c>
      <c r="E109" s="202">
        <f t="shared" si="13"/>
        <v>0</v>
      </c>
      <c r="F109" s="202">
        <f t="shared" si="13"/>
        <v>0</v>
      </c>
      <c r="G109" s="202">
        <f t="shared" si="13"/>
        <v>0</v>
      </c>
      <c r="H109" s="202">
        <f t="shared" si="13"/>
        <v>0</v>
      </c>
      <c r="I109" s="202">
        <f t="shared" si="13"/>
        <v>0</v>
      </c>
      <c r="J109" s="202">
        <f t="shared" si="13"/>
        <v>0</v>
      </c>
      <c r="K109" s="202">
        <f t="shared" si="13"/>
        <v>0</v>
      </c>
      <c r="L109" s="202">
        <f t="shared" si="13"/>
        <v>0</v>
      </c>
      <c r="M109" s="202">
        <f t="shared" si="13"/>
        <v>0</v>
      </c>
      <c r="N109" s="202">
        <f t="shared" si="13"/>
        <v>0</v>
      </c>
      <c r="O109" s="202">
        <f t="shared" si="13"/>
        <v>0</v>
      </c>
      <c r="P109" s="202">
        <f t="shared" si="13"/>
        <v>0</v>
      </c>
      <c r="Q109" s="202">
        <f t="shared" si="13"/>
        <v>0</v>
      </c>
    </row>
    <row r="110" spans="1:17" x14ac:dyDescent="0.25">
      <c r="A110" s="76" t="s">
        <v>81</v>
      </c>
      <c r="B110" s="202">
        <f t="shared" ref="B110:Q110" si="14">IF(B$34=0,0,B$34/B$31)</f>
        <v>0</v>
      </c>
      <c r="C110" s="202">
        <f t="shared" si="14"/>
        <v>0</v>
      </c>
      <c r="D110" s="202">
        <f t="shared" si="14"/>
        <v>0</v>
      </c>
      <c r="E110" s="202">
        <f t="shared" si="14"/>
        <v>0</v>
      </c>
      <c r="F110" s="202">
        <f t="shared" si="14"/>
        <v>0</v>
      </c>
      <c r="G110" s="202">
        <f t="shared" si="14"/>
        <v>0</v>
      </c>
      <c r="H110" s="202">
        <f t="shared" si="14"/>
        <v>0</v>
      </c>
      <c r="I110" s="202">
        <f t="shared" si="14"/>
        <v>0</v>
      </c>
      <c r="J110" s="202">
        <f t="shared" si="14"/>
        <v>0</v>
      </c>
      <c r="K110" s="202">
        <f t="shared" si="14"/>
        <v>0</v>
      </c>
      <c r="L110" s="202">
        <f t="shared" si="14"/>
        <v>0</v>
      </c>
      <c r="M110" s="202">
        <f t="shared" si="14"/>
        <v>0</v>
      </c>
      <c r="N110" s="202">
        <f t="shared" si="14"/>
        <v>0</v>
      </c>
      <c r="O110" s="202">
        <f t="shared" si="14"/>
        <v>0</v>
      </c>
      <c r="P110" s="202">
        <f t="shared" si="14"/>
        <v>0</v>
      </c>
      <c r="Q110" s="202">
        <f t="shared" si="14"/>
        <v>0</v>
      </c>
    </row>
    <row r="111" spans="1:17" x14ac:dyDescent="0.25">
      <c r="A111" s="76" t="s">
        <v>80</v>
      </c>
      <c r="B111" s="202">
        <f t="shared" ref="B111:Q111" si="15">IF(B$35=0,0,B$35/B$31)</f>
        <v>0</v>
      </c>
      <c r="C111" s="202">
        <f t="shared" si="15"/>
        <v>0</v>
      </c>
      <c r="D111" s="202">
        <f t="shared" si="15"/>
        <v>0</v>
      </c>
      <c r="E111" s="202">
        <f t="shared" si="15"/>
        <v>0</v>
      </c>
      <c r="F111" s="202">
        <f t="shared" si="15"/>
        <v>0</v>
      </c>
      <c r="G111" s="202">
        <f t="shared" si="15"/>
        <v>0</v>
      </c>
      <c r="H111" s="202">
        <f t="shared" si="15"/>
        <v>0</v>
      </c>
      <c r="I111" s="202">
        <f t="shared" si="15"/>
        <v>0</v>
      </c>
      <c r="J111" s="202">
        <f t="shared" si="15"/>
        <v>0</v>
      </c>
      <c r="K111" s="202">
        <f t="shared" si="15"/>
        <v>0</v>
      </c>
      <c r="L111" s="202">
        <f t="shared" si="15"/>
        <v>0</v>
      </c>
      <c r="M111" s="202">
        <f t="shared" si="15"/>
        <v>0</v>
      </c>
      <c r="N111" s="202">
        <f t="shared" si="15"/>
        <v>0</v>
      </c>
      <c r="O111" s="202">
        <f t="shared" si="15"/>
        <v>0</v>
      </c>
      <c r="P111" s="202">
        <f t="shared" si="15"/>
        <v>0</v>
      </c>
      <c r="Q111" s="202">
        <f t="shared" si="15"/>
        <v>0</v>
      </c>
    </row>
    <row r="112" spans="1:17" x14ac:dyDescent="0.25">
      <c r="A112" s="129" t="s">
        <v>79</v>
      </c>
      <c r="B112" s="201">
        <f t="shared" ref="B112:Q112" si="16">IF(B$36=0,0,B$36/B$31)</f>
        <v>0</v>
      </c>
      <c r="C112" s="201">
        <f t="shared" si="16"/>
        <v>0</v>
      </c>
      <c r="D112" s="201">
        <f t="shared" si="16"/>
        <v>0</v>
      </c>
      <c r="E112" s="201">
        <f t="shared" si="16"/>
        <v>0</v>
      </c>
      <c r="F112" s="201">
        <f t="shared" si="16"/>
        <v>0</v>
      </c>
      <c r="G112" s="201">
        <f t="shared" si="16"/>
        <v>0</v>
      </c>
      <c r="H112" s="201">
        <f t="shared" si="16"/>
        <v>0</v>
      </c>
      <c r="I112" s="201">
        <f t="shared" si="16"/>
        <v>0</v>
      </c>
      <c r="J112" s="201">
        <f t="shared" si="16"/>
        <v>0</v>
      </c>
      <c r="K112" s="201">
        <f t="shared" si="16"/>
        <v>0</v>
      </c>
      <c r="L112" s="201">
        <f t="shared" si="16"/>
        <v>0</v>
      </c>
      <c r="M112" s="201">
        <f t="shared" si="16"/>
        <v>0</v>
      </c>
      <c r="N112" s="201">
        <f t="shared" si="16"/>
        <v>0</v>
      </c>
      <c r="O112" s="201">
        <f t="shared" si="16"/>
        <v>0</v>
      </c>
      <c r="P112" s="201">
        <f t="shared" si="16"/>
        <v>0</v>
      </c>
      <c r="Q112" s="201">
        <f t="shared" si="16"/>
        <v>0</v>
      </c>
    </row>
    <row r="113" spans="1:17" x14ac:dyDescent="0.25">
      <c r="A113" s="127" t="s">
        <v>238</v>
      </c>
      <c r="B113" s="200">
        <f t="shared" ref="B113:Q113" si="17">IF(B$41=0,0,B$41/B$31)</f>
        <v>0</v>
      </c>
      <c r="C113" s="200">
        <f t="shared" si="17"/>
        <v>0</v>
      </c>
      <c r="D113" s="200">
        <f t="shared" si="17"/>
        <v>0</v>
      </c>
      <c r="E113" s="200">
        <f t="shared" si="17"/>
        <v>0</v>
      </c>
      <c r="F113" s="200">
        <f t="shared" si="17"/>
        <v>0</v>
      </c>
      <c r="G113" s="200">
        <f t="shared" si="17"/>
        <v>0</v>
      </c>
      <c r="H113" s="200">
        <f t="shared" si="17"/>
        <v>0</v>
      </c>
      <c r="I113" s="200">
        <f t="shared" si="17"/>
        <v>0</v>
      </c>
      <c r="J113" s="200">
        <f t="shared" si="17"/>
        <v>0</v>
      </c>
      <c r="K113" s="200">
        <f t="shared" si="17"/>
        <v>0</v>
      </c>
      <c r="L113" s="200">
        <f t="shared" si="17"/>
        <v>0</v>
      </c>
      <c r="M113" s="200">
        <f t="shared" si="17"/>
        <v>0</v>
      </c>
      <c r="N113" s="200">
        <f t="shared" si="17"/>
        <v>0</v>
      </c>
      <c r="O113" s="200">
        <f t="shared" si="17"/>
        <v>0</v>
      </c>
      <c r="P113" s="200">
        <f t="shared" si="17"/>
        <v>0</v>
      </c>
      <c r="Q113" s="200">
        <f t="shared" si="17"/>
        <v>0</v>
      </c>
    </row>
    <row r="114" spans="1:17" x14ac:dyDescent="0.25">
      <c r="A114" s="142" t="s">
        <v>247</v>
      </c>
      <c r="B114" s="199">
        <f t="shared" ref="B114:Q114" si="18">IF(B$42=0,0,B$42/B$31)</f>
        <v>0</v>
      </c>
      <c r="C114" s="199">
        <f t="shared" si="18"/>
        <v>0</v>
      </c>
      <c r="D114" s="199">
        <f t="shared" si="18"/>
        <v>0</v>
      </c>
      <c r="E114" s="199">
        <f t="shared" si="18"/>
        <v>0</v>
      </c>
      <c r="F114" s="199">
        <f t="shared" si="18"/>
        <v>0</v>
      </c>
      <c r="G114" s="199">
        <f t="shared" si="18"/>
        <v>0</v>
      </c>
      <c r="H114" s="199">
        <f t="shared" si="18"/>
        <v>0</v>
      </c>
      <c r="I114" s="199">
        <f t="shared" si="18"/>
        <v>0</v>
      </c>
      <c r="J114" s="199">
        <f t="shared" si="18"/>
        <v>0</v>
      </c>
      <c r="K114" s="199">
        <f t="shared" si="18"/>
        <v>0</v>
      </c>
      <c r="L114" s="199">
        <f t="shared" si="18"/>
        <v>0</v>
      </c>
      <c r="M114" s="199">
        <f t="shared" si="18"/>
        <v>0</v>
      </c>
      <c r="N114" s="199">
        <f t="shared" si="18"/>
        <v>0</v>
      </c>
      <c r="O114" s="199">
        <f t="shared" si="18"/>
        <v>0</v>
      </c>
      <c r="P114" s="199">
        <f t="shared" si="18"/>
        <v>0</v>
      </c>
      <c r="Q114" s="199">
        <f t="shared" si="18"/>
        <v>0</v>
      </c>
    </row>
    <row r="115" spans="1:17" x14ac:dyDescent="0.25">
      <c r="A115" s="142" t="s">
        <v>246</v>
      </c>
      <c r="B115" s="199">
        <f t="shared" ref="B115:Q115" si="19">IF(B$53=0,0,B$53/B$31)</f>
        <v>0</v>
      </c>
      <c r="C115" s="199">
        <f t="shared" si="19"/>
        <v>0</v>
      </c>
      <c r="D115" s="199">
        <f t="shared" si="19"/>
        <v>0</v>
      </c>
      <c r="E115" s="199">
        <f t="shared" si="19"/>
        <v>0</v>
      </c>
      <c r="F115" s="199">
        <f t="shared" si="19"/>
        <v>0</v>
      </c>
      <c r="G115" s="199">
        <f t="shared" si="19"/>
        <v>0</v>
      </c>
      <c r="H115" s="199">
        <f t="shared" si="19"/>
        <v>0</v>
      </c>
      <c r="I115" s="199">
        <f t="shared" si="19"/>
        <v>0</v>
      </c>
      <c r="J115" s="199">
        <f t="shared" si="19"/>
        <v>0</v>
      </c>
      <c r="K115" s="199">
        <f t="shared" si="19"/>
        <v>0</v>
      </c>
      <c r="L115" s="199">
        <f t="shared" si="19"/>
        <v>0</v>
      </c>
      <c r="M115" s="199">
        <f t="shared" si="19"/>
        <v>0</v>
      </c>
      <c r="N115" s="199">
        <f t="shared" si="19"/>
        <v>0</v>
      </c>
      <c r="O115" s="199">
        <f t="shared" si="19"/>
        <v>0</v>
      </c>
      <c r="P115" s="199">
        <f t="shared" si="19"/>
        <v>0</v>
      </c>
      <c r="Q115" s="199">
        <f t="shared" si="19"/>
        <v>0</v>
      </c>
    </row>
    <row r="116" spans="1:17" x14ac:dyDescent="0.25">
      <c r="A116" s="127" t="s">
        <v>237</v>
      </c>
      <c r="B116" s="200">
        <f t="shared" ref="B116:Q116" si="20">IF(B$54=0,0,B$54/B$31)</f>
        <v>0</v>
      </c>
      <c r="C116" s="200">
        <f t="shared" si="20"/>
        <v>0</v>
      </c>
      <c r="D116" s="200">
        <f t="shared" si="20"/>
        <v>0</v>
      </c>
      <c r="E116" s="200">
        <f t="shared" si="20"/>
        <v>0</v>
      </c>
      <c r="F116" s="200">
        <f t="shared" si="20"/>
        <v>0</v>
      </c>
      <c r="G116" s="200">
        <f t="shared" si="20"/>
        <v>0</v>
      </c>
      <c r="H116" s="200">
        <f t="shared" si="20"/>
        <v>0</v>
      </c>
      <c r="I116" s="200">
        <f t="shared" si="20"/>
        <v>0</v>
      </c>
      <c r="J116" s="200">
        <f t="shared" si="20"/>
        <v>0</v>
      </c>
      <c r="K116" s="200">
        <f t="shared" si="20"/>
        <v>0</v>
      </c>
      <c r="L116" s="200">
        <f t="shared" si="20"/>
        <v>0</v>
      </c>
      <c r="M116" s="200">
        <f t="shared" si="20"/>
        <v>0</v>
      </c>
      <c r="N116" s="200">
        <f t="shared" si="20"/>
        <v>0</v>
      </c>
      <c r="O116" s="200">
        <f t="shared" si="20"/>
        <v>0</v>
      </c>
      <c r="P116" s="200">
        <f t="shared" si="20"/>
        <v>0</v>
      </c>
      <c r="Q116" s="200">
        <f t="shared" si="20"/>
        <v>0</v>
      </c>
    </row>
    <row r="117" spans="1:17" x14ac:dyDescent="0.25">
      <c r="A117" s="142" t="s">
        <v>245</v>
      </c>
      <c r="B117" s="199">
        <f t="shared" ref="B117:Q117" si="21">IF(B$55=0,0,B$55/B$31)</f>
        <v>0</v>
      </c>
      <c r="C117" s="199">
        <f t="shared" si="21"/>
        <v>0</v>
      </c>
      <c r="D117" s="199">
        <f t="shared" si="21"/>
        <v>0</v>
      </c>
      <c r="E117" s="199">
        <f t="shared" si="21"/>
        <v>0</v>
      </c>
      <c r="F117" s="199">
        <f t="shared" si="21"/>
        <v>0</v>
      </c>
      <c r="G117" s="199">
        <f t="shared" si="21"/>
        <v>0</v>
      </c>
      <c r="H117" s="199">
        <f t="shared" si="21"/>
        <v>0</v>
      </c>
      <c r="I117" s="199">
        <f t="shared" si="21"/>
        <v>0</v>
      </c>
      <c r="J117" s="199">
        <f t="shared" si="21"/>
        <v>0</v>
      </c>
      <c r="K117" s="199">
        <f t="shared" si="21"/>
        <v>0</v>
      </c>
      <c r="L117" s="199">
        <f t="shared" si="21"/>
        <v>0</v>
      </c>
      <c r="M117" s="199">
        <f t="shared" si="21"/>
        <v>0</v>
      </c>
      <c r="N117" s="199">
        <f t="shared" si="21"/>
        <v>0</v>
      </c>
      <c r="O117" s="199">
        <f t="shared" si="21"/>
        <v>0</v>
      </c>
      <c r="P117" s="199">
        <f t="shared" si="21"/>
        <v>0</v>
      </c>
      <c r="Q117" s="199">
        <f t="shared" si="21"/>
        <v>0</v>
      </c>
    </row>
    <row r="118" spans="1:17" x14ac:dyDescent="0.25">
      <c r="A118" s="142" t="s">
        <v>244</v>
      </c>
      <c r="B118" s="199">
        <f t="shared" ref="B118:Q118" si="22">IF(B$66=0,0,B$66/B$31)</f>
        <v>0</v>
      </c>
      <c r="C118" s="199">
        <f t="shared" si="22"/>
        <v>0</v>
      </c>
      <c r="D118" s="199">
        <f t="shared" si="22"/>
        <v>0</v>
      </c>
      <c r="E118" s="199">
        <f t="shared" si="22"/>
        <v>0</v>
      </c>
      <c r="F118" s="199">
        <f t="shared" si="22"/>
        <v>0</v>
      </c>
      <c r="G118" s="199">
        <f t="shared" si="22"/>
        <v>0</v>
      </c>
      <c r="H118" s="199">
        <f t="shared" si="22"/>
        <v>0</v>
      </c>
      <c r="I118" s="199">
        <f t="shared" si="22"/>
        <v>0</v>
      </c>
      <c r="J118" s="199">
        <f t="shared" si="22"/>
        <v>0</v>
      </c>
      <c r="K118" s="199">
        <f t="shared" si="22"/>
        <v>0</v>
      </c>
      <c r="L118" s="199">
        <f t="shared" si="22"/>
        <v>0</v>
      </c>
      <c r="M118" s="199">
        <f t="shared" si="22"/>
        <v>0</v>
      </c>
      <c r="N118" s="199">
        <f t="shared" si="22"/>
        <v>0</v>
      </c>
      <c r="O118" s="199">
        <f t="shared" si="22"/>
        <v>0</v>
      </c>
      <c r="P118" s="199">
        <f t="shared" si="22"/>
        <v>0</v>
      </c>
      <c r="Q118" s="199">
        <f t="shared" si="22"/>
        <v>0</v>
      </c>
    </row>
    <row r="119" spans="1:17" x14ac:dyDescent="0.25">
      <c r="A119" s="127" t="s">
        <v>236</v>
      </c>
      <c r="B119" s="200">
        <f t="shared" ref="B119:Q119" si="23">IF(B$67=0,0,B$67/B$31)</f>
        <v>0</v>
      </c>
      <c r="C119" s="200">
        <f t="shared" si="23"/>
        <v>0</v>
      </c>
      <c r="D119" s="200">
        <f t="shared" si="23"/>
        <v>0</v>
      </c>
      <c r="E119" s="200">
        <f t="shared" si="23"/>
        <v>0</v>
      </c>
      <c r="F119" s="200">
        <f t="shared" si="23"/>
        <v>0</v>
      </c>
      <c r="G119" s="200">
        <f t="shared" si="23"/>
        <v>0</v>
      </c>
      <c r="H119" s="200">
        <f t="shared" si="23"/>
        <v>0</v>
      </c>
      <c r="I119" s="200">
        <f t="shared" si="23"/>
        <v>0</v>
      </c>
      <c r="J119" s="200">
        <f t="shared" si="23"/>
        <v>0</v>
      </c>
      <c r="K119" s="200">
        <f t="shared" si="23"/>
        <v>0</v>
      </c>
      <c r="L119" s="200">
        <f t="shared" si="23"/>
        <v>0</v>
      </c>
      <c r="M119" s="200">
        <f t="shared" si="23"/>
        <v>0</v>
      </c>
      <c r="N119" s="200">
        <f t="shared" si="23"/>
        <v>0</v>
      </c>
      <c r="O119" s="200">
        <f t="shared" si="23"/>
        <v>0</v>
      </c>
      <c r="P119" s="200">
        <f t="shared" si="23"/>
        <v>0</v>
      </c>
      <c r="Q119" s="200">
        <f t="shared" si="23"/>
        <v>0</v>
      </c>
    </row>
    <row r="120" spans="1:17" x14ac:dyDescent="0.25">
      <c r="A120" s="142" t="s">
        <v>243</v>
      </c>
      <c r="B120" s="199">
        <f t="shared" ref="B120:Q120" si="24">IF(B$68=0,0,B$68/B$31)</f>
        <v>0</v>
      </c>
      <c r="C120" s="199">
        <f t="shared" si="24"/>
        <v>0</v>
      </c>
      <c r="D120" s="199">
        <f t="shared" si="24"/>
        <v>0</v>
      </c>
      <c r="E120" s="199">
        <f t="shared" si="24"/>
        <v>0</v>
      </c>
      <c r="F120" s="199">
        <f t="shared" si="24"/>
        <v>0</v>
      </c>
      <c r="G120" s="199">
        <f t="shared" si="24"/>
        <v>0</v>
      </c>
      <c r="H120" s="199">
        <f t="shared" si="24"/>
        <v>0</v>
      </c>
      <c r="I120" s="199">
        <f t="shared" si="24"/>
        <v>0</v>
      </c>
      <c r="J120" s="199">
        <f t="shared" si="24"/>
        <v>0</v>
      </c>
      <c r="K120" s="199">
        <f t="shared" si="24"/>
        <v>0</v>
      </c>
      <c r="L120" s="199">
        <f t="shared" si="24"/>
        <v>0</v>
      </c>
      <c r="M120" s="199">
        <f t="shared" si="24"/>
        <v>0</v>
      </c>
      <c r="N120" s="199">
        <f t="shared" si="24"/>
        <v>0</v>
      </c>
      <c r="O120" s="199">
        <f t="shared" si="24"/>
        <v>0</v>
      </c>
      <c r="P120" s="199">
        <f t="shared" si="24"/>
        <v>0</v>
      </c>
      <c r="Q120" s="199">
        <f t="shared" si="24"/>
        <v>0</v>
      </c>
    </row>
    <row r="121" spans="1:17" x14ac:dyDescent="0.25">
      <c r="A121" s="140" t="s">
        <v>242</v>
      </c>
      <c r="B121" s="198">
        <f t="shared" ref="B121:Q121" si="25">IF(B$79=0,0,B$79/B$31)</f>
        <v>0</v>
      </c>
      <c r="C121" s="198">
        <f t="shared" si="25"/>
        <v>0</v>
      </c>
      <c r="D121" s="198">
        <f t="shared" si="25"/>
        <v>0</v>
      </c>
      <c r="E121" s="198">
        <f t="shared" si="25"/>
        <v>0</v>
      </c>
      <c r="F121" s="198">
        <f t="shared" si="25"/>
        <v>0</v>
      </c>
      <c r="G121" s="198">
        <f t="shared" si="25"/>
        <v>0</v>
      </c>
      <c r="H121" s="198">
        <f t="shared" si="25"/>
        <v>0</v>
      </c>
      <c r="I121" s="198">
        <f t="shared" si="25"/>
        <v>0</v>
      </c>
      <c r="J121" s="198">
        <f t="shared" si="25"/>
        <v>0</v>
      </c>
      <c r="K121" s="198">
        <f t="shared" si="25"/>
        <v>0</v>
      </c>
      <c r="L121" s="198">
        <f t="shared" si="25"/>
        <v>0</v>
      </c>
      <c r="M121" s="198">
        <f t="shared" si="25"/>
        <v>0</v>
      </c>
      <c r="N121" s="198">
        <f t="shared" si="25"/>
        <v>0</v>
      </c>
      <c r="O121" s="198">
        <f t="shared" si="25"/>
        <v>0</v>
      </c>
      <c r="P121" s="198">
        <f t="shared" si="25"/>
        <v>0</v>
      </c>
      <c r="Q121" s="198">
        <f t="shared" si="25"/>
        <v>0</v>
      </c>
    </row>
    <row r="123" spans="1:17" x14ac:dyDescent="0.25">
      <c r="A123" s="78" t="s">
        <v>55</v>
      </c>
      <c r="B123" s="77">
        <f t="shared" ref="B123:Q123" si="26">SUM(B$124:B$129)</f>
        <v>1</v>
      </c>
      <c r="C123" s="77">
        <f t="shared" si="26"/>
        <v>1</v>
      </c>
      <c r="D123" s="77">
        <f t="shared" si="26"/>
        <v>1</v>
      </c>
      <c r="E123" s="77">
        <f t="shared" si="26"/>
        <v>1</v>
      </c>
      <c r="F123" s="77">
        <f t="shared" si="26"/>
        <v>0.99999999999999978</v>
      </c>
      <c r="G123" s="77">
        <f t="shared" si="26"/>
        <v>1</v>
      </c>
      <c r="H123" s="77">
        <f t="shared" si="26"/>
        <v>1</v>
      </c>
      <c r="I123" s="77">
        <f t="shared" si="26"/>
        <v>1</v>
      </c>
      <c r="J123" s="77">
        <f t="shared" si="26"/>
        <v>1</v>
      </c>
      <c r="K123" s="77">
        <f t="shared" si="26"/>
        <v>1</v>
      </c>
      <c r="L123" s="77">
        <f t="shared" si="26"/>
        <v>1</v>
      </c>
      <c r="M123" s="77">
        <f t="shared" si="26"/>
        <v>1</v>
      </c>
      <c r="N123" s="77">
        <f t="shared" si="26"/>
        <v>1</v>
      </c>
      <c r="O123" s="77">
        <f t="shared" si="26"/>
        <v>1</v>
      </c>
      <c r="P123" s="77">
        <f t="shared" si="26"/>
        <v>1</v>
      </c>
      <c r="Q123" s="77">
        <f t="shared" si="26"/>
        <v>1</v>
      </c>
    </row>
    <row r="124" spans="1:17" x14ac:dyDescent="0.25">
      <c r="A124" s="132" t="s">
        <v>83</v>
      </c>
      <c r="B124" s="203">
        <f t="shared" ref="B124:Q124" si="27">IF(B$82=0,0,B$82/B$81)</f>
        <v>3.9102992395667918E-2</v>
      </c>
      <c r="C124" s="203">
        <f t="shared" si="27"/>
        <v>3.9102992395667918E-2</v>
      </c>
      <c r="D124" s="203">
        <f t="shared" si="27"/>
        <v>3.9102992395667918E-2</v>
      </c>
      <c r="E124" s="203">
        <f t="shared" si="27"/>
        <v>3.9102992395667918E-2</v>
      </c>
      <c r="F124" s="203">
        <f t="shared" si="27"/>
        <v>3.9102992395667911E-2</v>
      </c>
      <c r="G124" s="203">
        <f t="shared" si="27"/>
        <v>3.9102992395667918E-2</v>
      </c>
      <c r="H124" s="203">
        <f t="shared" si="27"/>
        <v>3.9102992395667918E-2</v>
      </c>
      <c r="I124" s="203">
        <f t="shared" si="27"/>
        <v>3.9102992395667918E-2</v>
      </c>
      <c r="J124" s="203">
        <f t="shared" si="27"/>
        <v>3.9102992395667918E-2</v>
      </c>
      <c r="K124" s="203">
        <f t="shared" si="27"/>
        <v>3.9102992395667925E-2</v>
      </c>
      <c r="L124" s="203">
        <f t="shared" si="27"/>
        <v>3.9102992395667918E-2</v>
      </c>
      <c r="M124" s="203">
        <f t="shared" si="27"/>
        <v>3.9102992395667925E-2</v>
      </c>
      <c r="N124" s="203">
        <f t="shared" si="27"/>
        <v>3.9102992395667918E-2</v>
      </c>
      <c r="O124" s="203">
        <f t="shared" si="27"/>
        <v>3.9102992395667918E-2</v>
      </c>
      <c r="P124" s="203">
        <f t="shared" si="27"/>
        <v>3.9102992395667918E-2</v>
      </c>
      <c r="Q124" s="203">
        <f t="shared" si="27"/>
        <v>3.9102992395667918E-2</v>
      </c>
    </row>
    <row r="125" spans="1:17" x14ac:dyDescent="0.25">
      <c r="A125" s="76" t="s">
        <v>82</v>
      </c>
      <c r="B125" s="202">
        <f t="shared" ref="B125:Q125" si="28">IF(B$83=0,0,B$83/B$81)</f>
        <v>1.7241958567338178E-2</v>
      </c>
      <c r="C125" s="202">
        <f t="shared" si="28"/>
        <v>1.7241958567338178E-2</v>
      </c>
      <c r="D125" s="202">
        <f t="shared" si="28"/>
        <v>1.7241958567338178E-2</v>
      </c>
      <c r="E125" s="202">
        <f t="shared" si="28"/>
        <v>1.7241958567338178E-2</v>
      </c>
      <c r="F125" s="202">
        <f t="shared" si="28"/>
        <v>1.7241958567338175E-2</v>
      </c>
      <c r="G125" s="202">
        <f t="shared" si="28"/>
        <v>1.7241958567338178E-2</v>
      </c>
      <c r="H125" s="202">
        <f t="shared" si="28"/>
        <v>1.7241958567338178E-2</v>
      </c>
      <c r="I125" s="202">
        <f t="shared" si="28"/>
        <v>1.7241958567338178E-2</v>
      </c>
      <c r="J125" s="202">
        <f t="shared" si="28"/>
        <v>1.7241958567338178E-2</v>
      </c>
      <c r="K125" s="202">
        <f t="shared" si="28"/>
        <v>1.7241958567338182E-2</v>
      </c>
      <c r="L125" s="202">
        <f t="shared" si="28"/>
        <v>1.7241958567338178E-2</v>
      </c>
      <c r="M125" s="202">
        <f t="shared" si="28"/>
        <v>1.7241958567338178E-2</v>
      </c>
      <c r="N125" s="202">
        <f t="shared" si="28"/>
        <v>1.7241958567338178E-2</v>
      </c>
      <c r="O125" s="202">
        <f t="shared" si="28"/>
        <v>1.7241958567338178E-2</v>
      </c>
      <c r="P125" s="202">
        <f t="shared" si="28"/>
        <v>1.7241958567338178E-2</v>
      </c>
      <c r="Q125" s="202">
        <f t="shared" si="28"/>
        <v>1.7241958567338178E-2</v>
      </c>
    </row>
    <row r="126" spans="1:17" x14ac:dyDescent="0.25">
      <c r="A126" s="76" t="s">
        <v>81</v>
      </c>
      <c r="B126" s="202">
        <f t="shared" ref="B126:Q126" si="29">IF(B$84=0,0,B$84/B$81)</f>
        <v>0.13373966457496503</v>
      </c>
      <c r="C126" s="202">
        <f t="shared" si="29"/>
        <v>0.13373966457496503</v>
      </c>
      <c r="D126" s="202">
        <f t="shared" si="29"/>
        <v>0.13373966457496503</v>
      </c>
      <c r="E126" s="202">
        <f t="shared" si="29"/>
        <v>0.13373966457496503</v>
      </c>
      <c r="F126" s="202">
        <f t="shared" si="29"/>
        <v>0.133739664574965</v>
      </c>
      <c r="G126" s="202">
        <f t="shared" si="29"/>
        <v>0.13373966457496503</v>
      </c>
      <c r="H126" s="202">
        <f t="shared" si="29"/>
        <v>0.13373966457496503</v>
      </c>
      <c r="I126" s="202">
        <f t="shared" si="29"/>
        <v>0.13373966457496503</v>
      </c>
      <c r="J126" s="202">
        <f t="shared" si="29"/>
        <v>0.13373966457496503</v>
      </c>
      <c r="K126" s="202">
        <f t="shared" si="29"/>
        <v>0.13373966457496503</v>
      </c>
      <c r="L126" s="202">
        <f t="shared" si="29"/>
        <v>0.13373966457496503</v>
      </c>
      <c r="M126" s="202">
        <f t="shared" si="29"/>
        <v>0.13373966457496503</v>
      </c>
      <c r="N126" s="202">
        <f t="shared" si="29"/>
        <v>0.13373966457496503</v>
      </c>
      <c r="O126" s="202">
        <f t="shared" si="29"/>
        <v>0.13373966457496503</v>
      </c>
      <c r="P126" s="202">
        <f t="shared" si="29"/>
        <v>0.13373966457496503</v>
      </c>
      <c r="Q126" s="202">
        <f t="shared" si="29"/>
        <v>0.13373966457496503</v>
      </c>
    </row>
    <row r="127" spans="1:17" x14ac:dyDescent="0.25">
      <c r="A127" s="76" t="s">
        <v>80</v>
      </c>
      <c r="B127" s="202">
        <f t="shared" ref="B127:Q127" si="30">IF(B$85=0,0,B$85/B$81)</f>
        <v>5.9053547721850883E-2</v>
      </c>
      <c r="C127" s="202">
        <f t="shared" si="30"/>
        <v>5.9053547721850883E-2</v>
      </c>
      <c r="D127" s="202">
        <f t="shared" si="30"/>
        <v>5.9053547721850883E-2</v>
      </c>
      <c r="E127" s="202">
        <f t="shared" si="30"/>
        <v>5.9053547721850883E-2</v>
      </c>
      <c r="F127" s="202">
        <f t="shared" si="30"/>
        <v>5.9053547721850876E-2</v>
      </c>
      <c r="G127" s="202">
        <f t="shared" si="30"/>
        <v>5.9053547721850883E-2</v>
      </c>
      <c r="H127" s="202">
        <f t="shared" si="30"/>
        <v>5.9053547721850876E-2</v>
      </c>
      <c r="I127" s="202">
        <f t="shared" si="30"/>
        <v>5.9053547721850883E-2</v>
      </c>
      <c r="J127" s="202">
        <f t="shared" si="30"/>
        <v>5.9053547721850883E-2</v>
      </c>
      <c r="K127" s="202">
        <f t="shared" si="30"/>
        <v>5.9053547721850889E-2</v>
      </c>
      <c r="L127" s="202">
        <f t="shared" si="30"/>
        <v>5.9053547721850883E-2</v>
      </c>
      <c r="M127" s="202">
        <f t="shared" si="30"/>
        <v>5.9053547721850883E-2</v>
      </c>
      <c r="N127" s="202">
        <f t="shared" si="30"/>
        <v>5.9053547721850883E-2</v>
      </c>
      <c r="O127" s="202">
        <f t="shared" si="30"/>
        <v>5.9053547721850889E-2</v>
      </c>
      <c r="P127" s="202">
        <f t="shared" si="30"/>
        <v>5.9053547721850883E-2</v>
      </c>
      <c r="Q127" s="202">
        <f t="shared" si="30"/>
        <v>5.9053547721850883E-2</v>
      </c>
    </row>
    <row r="128" spans="1:17" x14ac:dyDescent="0.25">
      <c r="A128" s="129" t="s">
        <v>79</v>
      </c>
      <c r="B128" s="201">
        <f t="shared" ref="B128:Q128" si="31">IF(B$86=0,0,B$86/B$81)</f>
        <v>0.20456928545171948</v>
      </c>
      <c r="C128" s="201">
        <f t="shared" si="31"/>
        <v>0.20456928545171946</v>
      </c>
      <c r="D128" s="201">
        <f t="shared" si="31"/>
        <v>0.20456928545171946</v>
      </c>
      <c r="E128" s="201">
        <f t="shared" si="31"/>
        <v>0.20456928545171946</v>
      </c>
      <c r="F128" s="201">
        <f t="shared" si="31"/>
        <v>0.20456928545171943</v>
      </c>
      <c r="G128" s="201">
        <f t="shared" si="31"/>
        <v>0.20456928545171943</v>
      </c>
      <c r="H128" s="201">
        <f t="shared" si="31"/>
        <v>0.20456928545171946</v>
      </c>
      <c r="I128" s="201">
        <f t="shared" si="31"/>
        <v>0.20456928545171946</v>
      </c>
      <c r="J128" s="201">
        <f t="shared" si="31"/>
        <v>0.20456928545171946</v>
      </c>
      <c r="K128" s="201">
        <f t="shared" si="31"/>
        <v>0.20456928545171946</v>
      </c>
      <c r="L128" s="201">
        <f t="shared" si="31"/>
        <v>0.20456928545171946</v>
      </c>
      <c r="M128" s="201">
        <f t="shared" si="31"/>
        <v>0.20456928545171946</v>
      </c>
      <c r="N128" s="201">
        <f t="shared" si="31"/>
        <v>0.20456928545171946</v>
      </c>
      <c r="O128" s="201">
        <f t="shared" si="31"/>
        <v>0.20456928545171943</v>
      </c>
      <c r="P128" s="201">
        <f t="shared" si="31"/>
        <v>0.20456928545171946</v>
      </c>
      <c r="Q128" s="201">
        <f t="shared" si="31"/>
        <v>0.20456928545171946</v>
      </c>
    </row>
    <row r="129" spans="1:17" x14ac:dyDescent="0.25">
      <c r="A129" s="72" t="s">
        <v>235</v>
      </c>
      <c r="B129" s="276">
        <f t="shared" ref="B129:Q129" si="32">IF(B$91=0,0,B$91/B$81)</f>
        <v>0.54629255128845855</v>
      </c>
      <c r="C129" s="276">
        <f t="shared" si="32"/>
        <v>0.54629255128845855</v>
      </c>
      <c r="D129" s="276">
        <f t="shared" si="32"/>
        <v>0.54629255128845855</v>
      </c>
      <c r="E129" s="276">
        <f t="shared" si="32"/>
        <v>0.54629255128845855</v>
      </c>
      <c r="F129" s="276">
        <f t="shared" si="32"/>
        <v>0.54629255128845844</v>
      </c>
      <c r="G129" s="276">
        <f t="shared" si="32"/>
        <v>0.54629255128845855</v>
      </c>
      <c r="H129" s="276">
        <f t="shared" si="32"/>
        <v>0.54629255128845855</v>
      </c>
      <c r="I129" s="276">
        <f t="shared" si="32"/>
        <v>0.54629255128845855</v>
      </c>
      <c r="J129" s="276">
        <f t="shared" si="32"/>
        <v>0.54629255128845855</v>
      </c>
      <c r="K129" s="276">
        <f t="shared" si="32"/>
        <v>0.54629255128845855</v>
      </c>
      <c r="L129" s="276">
        <f t="shared" si="32"/>
        <v>0.54629255128845855</v>
      </c>
      <c r="M129" s="276">
        <f t="shared" si="32"/>
        <v>0.54629255128845855</v>
      </c>
      <c r="N129" s="276">
        <f t="shared" si="32"/>
        <v>0.54629255128845855</v>
      </c>
      <c r="O129" s="276">
        <f t="shared" si="32"/>
        <v>0.54629255128845855</v>
      </c>
      <c r="P129" s="276">
        <f t="shared" si="32"/>
        <v>0.54629255128845855</v>
      </c>
      <c r="Q129" s="276">
        <f t="shared" si="32"/>
        <v>0.54629255128845855</v>
      </c>
    </row>
    <row r="130" spans="1:17" x14ac:dyDescent="0.25">
      <c r="A130" s="40"/>
      <c r="B130" s="32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 ht="12.75" x14ac:dyDescent="0.25">
      <c r="A131" s="80" t="s">
        <v>118</v>
      </c>
      <c r="B131" s="233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</row>
    <row r="132" spans="1:17" x14ac:dyDescent="0.25">
      <c r="A132" s="40"/>
      <c r="B132" s="32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 x14ac:dyDescent="0.25">
      <c r="A133" s="78" t="s">
        <v>35</v>
      </c>
      <c r="B133" s="230">
        <f t="shared" ref="B133:Q133" si="33">SUM(B$134:B$141)</f>
        <v>0</v>
      </c>
      <c r="C133" s="230">
        <f t="shared" si="33"/>
        <v>0</v>
      </c>
      <c r="D133" s="230">
        <f t="shared" si="33"/>
        <v>0</v>
      </c>
      <c r="E133" s="230">
        <f t="shared" si="33"/>
        <v>0</v>
      </c>
      <c r="F133" s="230">
        <f t="shared" si="33"/>
        <v>0</v>
      </c>
      <c r="G133" s="230">
        <f t="shared" si="33"/>
        <v>0</v>
      </c>
      <c r="H133" s="230">
        <f t="shared" si="33"/>
        <v>0</v>
      </c>
      <c r="I133" s="230">
        <f t="shared" si="33"/>
        <v>0</v>
      </c>
      <c r="J133" s="230">
        <f t="shared" si="33"/>
        <v>0</v>
      </c>
      <c r="K133" s="230">
        <f t="shared" si="33"/>
        <v>0</v>
      </c>
      <c r="L133" s="230">
        <f t="shared" si="33"/>
        <v>0</v>
      </c>
      <c r="M133" s="230">
        <f t="shared" si="33"/>
        <v>0</v>
      </c>
      <c r="N133" s="230">
        <f t="shared" si="33"/>
        <v>0</v>
      </c>
      <c r="O133" s="230">
        <f t="shared" si="33"/>
        <v>0</v>
      </c>
      <c r="P133" s="230">
        <f t="shared" si="33"/>
        <v>0</v>
      </c>
      <c r="Q133" s="230">
        <f t="shared" si="33"/>
        <v>0</v>
      </c>
    </row>
    <row r="134" spans="1:17" x14ac:dyDescent="0.25">
      <c r="A134" s="132" t="s">
        <v>83</v>
      </c>
      <c r="B134" s="229">
        <f>IF(B$6=0,0,B$6/PPA!B$10*1000)</f>
        <v>0</v>
      </c>
      <c r="C134" s="229">
        <f>IF(C$6=0,0,C$6/PPA!C$10*1000)</f>
        <v>0</v>
      </c>
      <c r="D134" s="229">
        <f>IF(D$6=0,0,D$6/PPA!D$10*1000)</f>
        <v>0</v>
      </c>
      <c r="E134" s="229">
        <f>IF(E$6=0,0,E$6/PPA!E$10*1000)</f>
        <v>0</v>
      </c>
      <c r="F134" s="229">
        <f>IF(F$6=0,0,F$6/PPA!F$10*1000)</f>
        <v>0</v>
      </c>
      <c r="G134" s="229">
        <f>IF(G$6=0,0,G$6/PPA!G$10*1000)</f>
        <v>0</v>
      </c>
      <c r="H134" s="229">
        <f>IF(H$6=0,0,H$6/PPA!H$10*1000)</f>
        <v>0</v>
      </c>
      <c r="I134" s="229">
        <f>IF(I$6=0,0,I$6/PPA!I$10*1000)</f>
        <v>0</v>
      </c>
      <c r="J134" s="229">
        <f>IF(J$6=0,0,J$6/PPA!J$10*1000)</f>
        <v>0</v>
      </c>
      <c r="K134" s="229">
        <f>IF(K$6=0,0,K$6/PPA!K$10*1000)</f>
        <v>0</v>
      </c>
      <c r="L134" s="229">
        <f>IF(L$6=0,0,L$6/PPA!L$10*1000)</f>
        <v>0</v>
      </c>
      <c r="M134" s="229">
        <f>IF(M$6=0,0,M$6/PPA!M$10*1000)</f>
        <v>0</v>
      </c>
      <c r="N134" s="229">
        <f>IF(N$6=0,0,N$6/PPA!N$10*1000)</f>
        <v>0</v>
      </c>
      <c r="O134" s="229">
        <f>IF(O$6=0,0,O$6/PPA!O$10*1000)</f>
        <v>0</v>
      </c>
      <c r="P134" s="229">
        <f>IF(P$6=0,0,P$6/PPA!P$10*1000)</f>
        <v>0</v>
      </c>
      <c r="Q134" s="229">
        <f>IF(Q$6=0,0,Q$6/PPA!Q$10*1000)</f>
        <v>0</v>
      </c>
    </row>
    <row r="135" spans="1:17" x14ac:dyDescent="0.25">
      <c r="A135" s="76" t="s">
        <v>82</v>
      </c>
      <c r="B135" s="228">
        <f>IF(B$7=0,0,B$7/PPA!B$10*1000)</f>
        <v>0</v>
      </c>
      <c r="C135" s="228">
        <f>IF(C$7=0,0,C$7/PPA!C$10*1000)</f>
        <v>0</v>
      </c>
      <c r="D135" s="228">
        <f>IF(D$7=0,0,D$7/PPA!D$10*1000)</f>
        <v>0</v>
      </c>
      <c r="E135" s="228">
        <f>IF(E$7=0,0,E$7/PPA!E$10*1000)</f>
        <v>0</v>
      </c>
      <c r="F135" s="228">
        <f>IF(F$7=0,0,F$7/PPA!F$10*1000)</f>
        <v>0</v>
      </c>
      <c r="G135" s="228">
        <f>IF(G$7=0,0,G$7/PPA!G$10*1000)</f>
        <v>0</v>
      </c>
      <c r="H135" s="228">
        <f>IF(H$7=0,0,H$7/PPA!H$10*1000)</f>
        <v>0</v>
      </c>
      <c r="I135" s="228">
        <f>IF(I$7=0,0,I$7/PPA!I$10*1000)</f>
        <v>0</v>
      </c>
      <c r="J135" s="228">
        <f>IF(J$7=0,0,J$7/PPA!J$10*1000)</f>
        <v>0</v>
      </c>
      <c r="K135" s="228">
        <f>IF(K$7=0,0,K$7/PPA!K$10*1000)</f>
        <v>0</v>
      </c>
      <c r="L135" s="228">
        <f>IF(L$7=0,0,L$7/PPA!L$10*1000)</f>
        <v>0</v>
      </c>
      <c r="M135" s="228">
        <f>IF(M$7=0,0,M$7/PPA!M$10*1000)</f>
        <v>0</v>
      </c>
      <c r="N135" s="228">
        <f>IF(N$7=0,0,N$7/PPA!N$10*1000)</f>
        <v>0</v>
      </c>
      <c r="O135" s="228">
        <f>IF(O$7=0,0,O$7/PPA!O$10*1000)</f>
        <v>0</v>
      </c>
      <c r="P135" s="228">
        <f>IF(P$7=0,0,P$7/PPA!P$10*1000)</f>
        <v>0</v>
      </c>
      <c r="Q135" s="228">
        <f>IF(Q$7=0,0,Q$7/PPA!Q$10*1000)</f>
        <v>0</v>
      </c>
    </row>
    <row r="136" spans="1:17" x14ac:dyDescent="0.25">
      <c r="A136" s="76" t="s">
        <v>81</v>
      </c>
      <c r="B136" s="228">
        <f>IF(B$8=0,0,B$8/PPA!B$10*1000)</f>
        <v>0</v>
      </c>
      <c r="C136" s="228">
        <f>IF(C$8=0,0,C$8/PPA!C$10*1000)</f>
        <v>0</v>
      </c>
      <c r="D136" s="228">
        <f>IF(D$8=0,0,D$8/PPA!D$10*1000)</f>
        <v>0</v>
      </c>
      <c r="E136" s="228">
        <f>IF(E$8=0,0,E$8/PPA!E$10*1000)</f>
        <v>0</v>
      </c>
      <c r="F136" s="228">
        <f>IF(F$8=0,0,F$8/PPA!F$10*1000)</f>
        <v>0</v>
      </c>
      <c r="G136" s="228">
        <f>IF(G$8=0,0,G$8/PPA!G$10*1000)</f>
        <v>0</v>
      </c>
      <c r="H136" s="228">
        <f>IF(H$8=0,0,H$8/PPA!H$10*1000)</f>
        <v>0</v>
      </c>
      <c r="I136" s="228">
        <f>IF(I$8=0,0,I$8/PPA!I$10*1000)</f>
        <v>0</v>
      </c>
      <c r="J136" s="228">
        <f>IF(J$8=0,0,J$8/PPA!J$10*1000)</f>
        <v>0</v>
      </c>
      <c r="K136" s="228">
        <f>IF(K$8=0,0,K$8/PPA!K$10*1000)</f>
        <v>0</v>
      </c>
      <c r="L136" s="228">
        <f>IF(L$8=0,0,L$8/PPA!L$10*1000)</f>
        <v>0</v>
      </c>
      <c r="M136" s="228">
        <f>IF(M$8=0,0,M$8/PPA!M$10*1000)</f>
        <v>0</v>
      </c>
      <c r="N136" s="228">
        <f>IF(N$8=0,0,N$8/PPA!N$10*1000)</f>
        <v>0</v>
      </c>
      <c r="O136" s="228">
        <f>IF(O$8=0,0,O$8/PPA!O$10*1000)</f>
        <v>0</v>
      </c>
      <c r="P136" s="228">
        <f>IF(P$8=0,0,P$8/PPA!P$10*1000)</f>
        <v>0</v>
      </c>
      <c r="Q136" s="228">
        <f>IF(Q$8=0,0,Q$8/PPA!Q$10*1000)</f>
        <v>0</v>
      </c>
    </row>
    <row r="137" spans="1:17" x14ac:dyDescent="0.25">
      <c r="A137" s="76" t="s">
        <v>80</v>
      </c>
      <c r="B137" s="228">
        <f>IF(B$9=0,0,B$9/PPA!B$10*1000)</f>
        <v>0</v>
      </c>
      <c r="C137" s="228">
        <f>IF(C$9=0,0,C$9/PPA!C$10*1000)</f>
        <v>0</v>
      </c>
      <c r="D137" s="228">
        <f>IF(D$9=0,0,D$9/PPA!D$10*1000)</f>
        <v>0</v>
      </c>
      <c r="E137" s="228">
        <f>IF(E$9=0,0,E$9/PPA!E$10*1000)</f>
        <v>0</v>
      </c>
      <c r="F137" s="228">
        <f>IF(F$9=0,0,F$9/PPA!F$10*1000)</f>
        <v>0</v>
      </c>
      <c r="G137" s="228">
        <f>IF(G$9=0,0,G$9/PPA!G$10*1000)</f>
        <v>0</v>
      </c>
      <c r="H137" s="228">
        <f>IF(H$9=0,0,H$9/PPA!H$10*1000)</f>
        <v>0</v>
      </c>
      <c r="I137" s="228">
        <f>IF(I$9=0,0,I$9/PPA!I$10*1000)</f>
        <v>0</v>
      </c>
      <c r="J137" s="228">
        <f>IF(J$9=0,0,J$9/PPA!J$10*1000)</f>
        <v>0</v>
      </c>
      <c r="K137" s="228">
        <f>IF(K$9=0,0,K$9/PPA!K$10*1000)</f>
        <v>0</v>
      </c>
      <c r="L137" s="228">
        <f>IF(L$9=0,0,L$9/PPA!L$10*1000)</f>
        <v>0</v>
      </c>
      <c r="M137" s="228">
        <f>IF(M$9=0,0,M$9/PPA!M$10*1000)</f>
        <v>0</v>
      </c>
      <c r="N137" s="228">
        <f>IF(N$9=0,0,N$9/PPA!N$10*1000)</f>
        <v>0</v>
      </c>
      <c r="O137" s="228">
        <f>IF(O$9=0,0,O$9/PPA!O$10*1000)</f>
        <v>0</v>
      </c>
      <c r="P137" s="228">
        <f>IF(P$9=0,0,P$9/PPA!P$10*1000)</f>
        <v>0</v>
      </c>
      <c r="Q137" s="228">
        <f>IF(Q$9=0,0,Q$9/PPA!Q$10*1000)</f>
        <v>0</v>
      </c>
    </row>
    <row r="138" spans="1:17" x14ac:dyDescent="0.25">
      <c r="A138" s="129" t="s">
        <v>79</v>
      </c>
      <c r="B138" s="227">
        <f>IF(B$10=0,0,B$10/PPA!B$10*1000)</f>
        <v>0</v>
      </c>
      <c r="C138" s="227">
        <f>IF(C$10=0,0,C$10/PPA!C$10*1000)</f>
        <v>0</v>
      </c>
      <c r="D138" s="227">
        <f>IF(D$10=0,0,D$10/PPA!D$10*1000)</f>
        <v>0</v>
      </c>
      <c r="E138" s="227">
        <f>IF(E$10=0,0,E$10/PPA!E$10*1000)</f>
        <v>0</v>
      </c>
      <c r="F138" s="227">
        <f>IF(F$10=0,0,F$10/PPA!F$10*1000)</f>
        <v>0</v>
      </c>
      <c r="G138" s="227">
        <f>IF(G$10=0,0,G$10/PPA!G$10*1000)</f>
        <v>0</v>
      </c>
      <c r="H138" s="227">
        <f>IF(H$10=0,0,H$10/PPA!H$10*1000)</f>
        <v>0</v>
      </c>
      <c r="I138" s="227">
        <f>IF(I$10=0,0,I$10/PPA!I$10*1000)</f>
        <v>0</v>
      </c>
      <c r="J138" s="227">
        <f>IF(J$10=0,0,J$10/PPA!J$10*1000)</f>
        <v>0</v>
      </c>
      <c r="K138" s="227">
        <f>IF(K$10=0,0,K$10/PPA!K$10*1000)</f>
        <v>0</v>
      </c>
      <c r="L138" s="227">
        <f>IF(L$10=0,0,L$10/PPA!L$10*1000)</f>
        <v>0</v>
      </c>
      <c r="M138" s="227">
        <f>IF(M$10=0,0,M$10/PPA!M$10*1000)</f>
        <v>0</v>
      </c>
      <c r="N138" s="227">
        <f>IF(N$10=0,0,N$10/PPA!N$10*1000)</f>
        <v>0</v>
      </c>
      <c r="O138" s="227">
        <f>IF(O$10=0,0,O$10/PPA!O$10*1000)</f>
        <v>0</v>
      </c>
      <c r="P138" s="227">
        <f>IF(P$10=0,0,P$10/PPA!P$10*1000)</f>
        <v>0</v>
      </c>
      <c r="Q138" s="227">
        <f>IF(Q$10=0,0,Q$10/PPA!Q$10*1000)</f>
        <v>0</v>
      </c>
    </row>
    <row r="139" spans="1:17" x14ac:dyDescent="0.25">
      <c r="A139" s="127" t="s">
        <v>241</v>
      </c>
      <c r="B139" s="225">
        <f>IF(B$15=0,0,B$15/PPA!B$10*1000)</f>
        <v>0</v>
      </c>
      <c r="C139" s="225">
        <f>IF(C$15=0,0,C$15/PPA!C$10*1000)</f>
        <v>0</v>
      </c>
      <c r="D139" s="225">
        <f>IF(D$15=0,0,D$15/PPA!D$10*1000)</f>
        <v>0</v>
      </c>
      <c r="E139" s="225">
        <f>IF(E$15=0,0,E$15/PPA!E$10*1000)</f>
        <v>0</v>
      </c>
      <c r="F139" s="225">
        <f>IF(F$15=0,0,F$15/PPA!F$10*1000)</f>
        <v>0</v>
      </c>
      <c r="G139" s="225">
        <f>IF(G$15=0,0,G$15/PPA!G$10*1000)</f>
        <v>0</v>
      </c>
      <c r="H139" s="225">
        <f>IF(H$15=0,0,H$15/PPA!H$10*1000)</f>
        <v>0</v>
      </c>
      <c r="I139" s="225">
        <f>IF(I$15=0,0,I$15/PPA!I$10*1000)</f>
        <v>0</v>
      </c>
      <c r="J139" s="225">
        <f>IF(J$15=0,0,J$15/PPA!J$10*1000)</f>
        <v>0</v>
      </c>
      <c r="K139" s="225">
        <f>IF(K$15=0,0,K$15/PPA!K$10*1000)</f>
        <v>0</v>
      </c>
      <c r="L139" s="225">
        <f>IF(L$15=0,0,L$15/PPA!L$10*1000)</f>
        <v>0</v>
      </c>
      <c r="M139" s="225">
        <f>IF(M$15=0,0,M$15/PPA!M$10*1000)</f>
        <v>0</v>
      </c>
      <c r="N139" s="225">
        <f>IF(N$15=0,0,N$15/PPA!N$10*1000)</f>
        <v>0</v>
      </c>
      <c r="O139" s="225">
        <f>IF(O$15=0,0,O$15/PPA!O$10*1000)</f>
        <v>0</v>
      </c>
      <c r="P139" s="225">
        <f>IF(P$15=0,0,P$15/PPA!P$10*1000)</f>
        <v>0</v>
      </c>
      <c r="Q139" s="225">
        <f>IF(Q$15=0,0,Q$15/PPA!Q$10*1000)</f>
        <v>0</v>
      </c>
    </row>
    <row r="140" spans="1:17" x14ac:dyDescent="0.25">
      <c r="A140" s="127" t="s">
        <v>240</v>
      </c>
      <c r="B140" s="226">
        <f>IF(B$16=0,0,B$16/PPA!B$10*1000)</f>
        <v>0</v>
      </c>
      <c r="C140" s="226">
        <f>IF(C$16=0,0,C$16/PPA!C$10*1000)</f>
        <v>0</v>
      </c>
      <c r="D140" s="226">
        <f>IF(D$16=0,0,D$16/PPA!D$10*1000)</f>
        <v>0</v>
      </c>
      <c r="E140" s="226">
        <f>IF(E$16=0,0,E$16/PPA!E$10*1000)</f>
        <v>0</v>
      </c>
      <c r="F140" s="226">
        <f>IF(F$16=0,0,F$16/PPA!F$10*1000)</f>
        <v>0</v>
      </c>
      <c r="G140" s="226">
        <f>IF(G$16=0,0,G$16/PPA!G$10*1000)</f>
        <v>0</v>
      </c>
      <c r="H140" s="226">
        <f>IF(H$16=0,0,H$16/PPA!H$10*1000)</f>
        <v>0</v>
      </c>
      <c r="I140" s="226">
        <f>IF(I$16=0,0,I$16/PPA!I$10*1000)</f>
        <v>0</v>
      </c>
      <c r="J140" s="226">
        <f>IF(J$16=0,0,J$16/PPA!J$10*1000)</f>
        <v>0</v>
      </c>
      <c r="K140" s="226">
        <f>IF(K$16=0,0,K$16/PPA!K$10*1000)</f>
        <v>0</v>
      </c>
      <c r="L140" s="226">
        <f>IF(L$16=0,0,L$16/PPA!L$10*1000)</f>
        <v>0</v>
      </c>
      <c r="M140" s="226">
        <f>IF(M$16=0,0,M$16/PPA!M$10*1000)</f>
        <v>0</v>
      </c>
      <c r="N140" s="226">
        <f>IF(N$16=0,0,N$16/PPA!N$10*1000)</f>
        <v>0</v>
      </c>
      <c r="O140" s="226">
        <f>IF(O$16=0,0,O$16/PPA!O$10*1000)</f>
        <v>0</v>
      </c>
      <c r="P140" s="226">
        <f>IF(P$16=0,0,P$16/PPA!P$10*1000)</f>
        <v>0</v>
      </c>
      <c r="Q140" s="226">
        <f>IF(Q$16=0,0,Q$16/PPA!Q$10*1000)</f>
        <v>0</v>
      </c>
    </row>
    <row r="141" spans="1:17" x14ac:dyDescent="0.25">
      <c r="A141" s="72" t="s">
        <v>239</v>
      </c>
      <c r="B141" s="258">
        <f>IF(B$29=0,0,B$29/PPA!B$10*1000)</f>
        <v>0</v>
      </c>
      <c r="C141" s="258">
        <f>IF(C$29=0,0,C$29/PPA!C$10*1000)</f>
        <v>0</v>
      </c>
      <c r="D141" s="258">
        <f>IF(D$29=0,0,D$29/PPA!D$10*1000)</f>
        <v>0</v>
      </c>
      <c r="E141" s="258">
        <f>IF(E$29=0,0,E$29/PPA!E$10*1000)</f>
        <v>0</v>
      </c>
      <c r="F141" s="258">
        <f>IF(F$29=0,0,F$29/PPA!F$10*1000)</f>
        <v>0</v>
      </c>
      <c r="G141" s="258">
        <f>IF(G$29=0,0,G$29/PPA!G$10*1000)</f>
        <v>0</v>
      </c>
      <c r="H141" s="258">
        <f>IF(H$29=0,0,H$29/PPA!H$10*1000)</f>
        <v>0</v>
      </c>
      <c r="I141" s="258">
        <f>IF(I$29=0,0,I$29/PPA!I$10*1000)</f>
        <v>0</v>
      </c>
      <c r="J141" s="258">
        <f>IF(J$29=0,0,J$29/PPA!J$10*1000)</f>
        <v>0</v>
      </c>
      <c r="K141" s="258">
        <f>IF(K$29=0,0,K$29/PPA!K$10*1000)</f>
        <v>0</v>
      </c>
      <c r="L141" s="258">
        <f>IF(L$29=0,0,L$29/PPA!L$10*1000)</f>
        <v>0</v>
      </c>
      <c r="M141" s="258">
        <f>IF(M$29=0,0,M$29/PPA!M$10*1000)</f>
        <v>0</v>
      </c>
      <c r="N141" s="258">
        <f>IF(N$29=0,0,N$29/PPA!N$10*1000)</f>
        <v>0</v>
      </c>
      <c r="O141" s="258">
        <f>IF(O$29=0,0,O$29/PPA!O$10*1000)</f>
        <v>0</v>
      </c>
      <c r="P141" s="258">
        <f>IF(P$29=0,0,P$29/PPA!P$10*1000)</f>
        <v>0</v>
      </c>
      <c r="Q141" s="258">
        <f>IF(Q$29=0,0,Q$29/PPA!Q$10*1000)</f>
        <v>0</v>
      </c>
    </row>
    <row r="142" spans="1:17" x14ac:dyDescent="0.25">
      <c r="A142" s="40"/>
      <c r="B142" s="32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78" t="s">
        <v>34</v>
      </c>
      <c r="B143" s="230">
        <f t="shared" ref="B143:Q143" si="34">SUM(B$144:B$151)</f>
        <v>0</v>
      </c>
      <c r="C143" s="230">
        <f t="shared" si="34"/>
        <v>0</v>
      </c>
      <c r="D143" s="230">
        <f t="shared" si="34"/>
        <v>0</v>
      </c>
      <c r="E143" s="230">
        <f t="shared" si="34"/>
        <v>0</v>
      </c>
      <c r="F143" s="230">
        <f t="shared" si="34"/>
        <v>0</v>
      </c>
      <c r="G143" s="230">
        <f t="shared" si="34"/>
        <v>0</v>
      </c>
      <c r="H143" s="230">
        <f t="shared" si="34"/>
        <v>0</v>
      </c>
      <c r="I143" s="230">
        <f t="shared" si="34"/>
        <v>0</v>
      </c>
      <c r="J143" s="230">
        <f t="shared" si="34"/>
        <v>0</v>
      </c>
      <c r="K143" s="230">
        <f t="shared" si="34"/>
        <v>0</v>
      </c>
      <c r="L143" s="230">
        <f t="shared" si="34"/>
        <v>0</v>
      </c>
      <c r="M143" s="230">
        <f t="shared" si="34"/>
        <v>0</v>
      </c>
      <c r="N143" s="230">
        <f t="shared" si="34"/>
        <v>0</v>
      </c>
      <c r="O143" s="230">
        <f t="shared" si="34"/>
        <v>0</v>
      </c>
      <c r="P143" s="230">
        <f t="shared" si="34"/>
        <v>0</v>
      </c>
      <c r="Q143" s="230">
        <f t="shared" si="34"/>
        <v>0</v>
      </c>
    </row>
    <row r="144" spans="1:17" x14ac:dyDescent="0.25">
      <c r="A144" s="132" t="s">
        <v>83</v>
      </c>
      <c r="B144" s="229">
        <f>IF(B$32=0,0,B$32/PPA!B$11*1000)</f>
        <v>0</v>
      </c>
      <c r="C144" s="229">
        <f>IF(C$32=0,0,C$32/PPA!C$11*1000)</f>
        <v>0</v>
      </c>
      <c r="D144" s="229">
        <f>IF(D$32=0,0,D$32/PPA!D$11*1000)</f>
        <v>0</v>
      </c>
      <c r="E144" s="229">
        <f>IF(E$32=0,0,E$32/PPA!E$11*1000)</f>
        <v>0</v>
      </c>
      <c r="F144" s="229">
        <f>IF(F$32=0,0,F$32/PPA!F$11*1000)</f>
        <v>0</v>
      </c>
      <c r="G144" s="229">
        <f>IF(G$32=0,0,G$32/PPA!G$11*1000)</f>
        <v>0</v>
      </c>
      <c r="H144" s="229">
        <f>IF(H$32=0,0,H$32/PPA!H$11*1000)</f>
        <v>0</v>
      </c>
      <c r="I144" s="229">
        <f>IF(I$32=0,0,I$32/PPA!I$11*1000)</f>
        <v>0</v>
      </c>
      <c r="J144" s="229">
        <f>IF(J$32=0,0,J$32/PPA!J$11*1000)</f>
        <v>0</v>
      </c>
      <c r="K144" s="229">
        <f>IF(K$32=0,0,K$32/PPA!K$11*1000)</f>
        <v>0</v>
      </c>
      <c r="L144" s="229">
        <f>IF(L$32=0,0,L$32/PPA!L$11*1000)</f>
        <v>0</v>
      </c>
      <c r="M144" s="229">
        <f>IF(M$32=0,0,M$32/PPA!M$11*1000)</f>
        <v>0</v>
      </c>
      <c r="N144" s="229">
        <f>IF(N$32=0,0,N$32/PPA!N$11*1000)</f>
        <v>0</v>
      </c>
      <c r="O144" s="229">
        <f>IF(O$32=0,0,O$32/PPA!O$11*1000)</f>
        <v>0</v>
      </c>
      <c r="P144" s="229">
        <f>IF(P$32=0,0,P$32/PPA!P$11*1000)</f>
        <v>0</v>
      </c>
      <c r="Q144" s="229">
        <f>IF(Q$32=0,0,Q$32/PPA!Q$11*1000)</f>
        <v>0</v>
      </c>
    </row>
    <row r="145" spans="1:17" x14ac:dyDescent="0.25">
      <c r="A145" s="76" t="s">
        <v>82</v>
      </c>
      <c r="B145" s="228">
        <f>IF(B$33=0,0,B$33/PPA!B$11*1000)</f>
        <v>0</v>
      </c>
      <c r="C145" s="228">
        <f>IF(C$33=0,0,C$33/PPA!C$11*1000)</f>
        <v>0</v>
      </c>
      <c r="D145" s="228">
        <f>IF(D$33=0,0,D$33/PPA!D$11*1000)</f>
        <v>0</v>
      </c>
      <c r="E145" s="228">
        <f>IF(E$33=0,0,E$33/PPA!E$11*1000)</f>
        <v>0</v>
      </c>
      <c r="F145" s="228">
        <f>IF(F$33=0,0,F$33/PPA!F$11*1000)</f>
        <v>0</v>
      </c>
      <c r="G145" s="228">
        <f>IF(G$33=0,0,G$33/PPA!G$11*1000)</f>
        <v>0</v>
      </c>
      <c r="H145" s="228">
        <f>IF(H$33=0,0,H$33/PPA!H$11*1000)</f>
        <v>0</v>
      </c>
      <c r="I145" s="228">
        <f>IF(I$33=0,0,I$33/PPA!I$11*1000)</f>
        <v>0</v>
      </c>
      <c r="J145" s="228">
        <f>IF(J$33=0,0,J$33/PPA!J$11*1000)</f>
        <v>0</v>
      </c>
      <c r="K145" s="228">
        <f>IF(K$33=0,0,K$33/PPA!K$11*1000)</f>
        <v>0</v>
      </c>
      <c r="L145" s="228">
        <f>IF(L$33=0,0,L$33/PPA!L$11*1000)</f>
        <v>0</v>
      </c>
      <c r="M145" s="228">
        <f>IF(M$33=0,0,M$33/PPA!M$11*1000)</f>
        <v>0</v>
      </c>
      <c r="N145" s="228">
        <f>IF(N$33=0,0,N$33/PPA!N$11*1000)</f>
        <v>0</v>
      </c>
      <c r="O145" s="228">
        <f>IF(O$33=0,0,O$33/PPA!O$11*1000)</f>
        <v>0</v>
      </c>
      <c r="P145" s="228">
        <f>IF(P$33=0,0,P$33/PPA!P$11*1000)</f>
        <v>0</v>
      </c>
      <c r="Q145" s="228">
        <f>IF(Q$33=0,0,Q$33/PPA!Q$11*1000)</f>
        <v>0</v>
      </c>
    </row>
    <row r="146" spans="1:17" x14ac:dyDescent="0.25">
      <c r="A146" s="76" t="s">
        <v>81</v>
      </c>
      <c r="B146" s="228">
        <f>IF(B$34=0,0,B$34/PPA!B$11*1000)</f>
        <v>0</v>
      </c>
      <c r="C146" s="228">
        <f>IF(C$34=0,0,C$34/PPA!C$11*1000)</f>
        <v>0</v>
      </c>
      <c r="D146" s="228">
        <f>IF(D$34=0,0,D$34/PPA!D$11*1000)</f>
        <v>0</v>
      </c>
      <c r="E146" s="228">
        <f>IF(E$34=0,0,E$34/PPA!E$11*1000)</f>
        <v>0</v>
      </c>
      <c r="F146" s="228">
        <f>IF(F$34=0,0,F$34/PPA!F$11*1000)</f>
        <v>0</v>
      </c>
      <c r="G146" s="228">
        <f>IF(G$34=0,0,G$34/PPA!G$11*1000)</f>
        <v>0</v>
      </c>
      <c r="H146" s="228">
        <f>IF(H$34=0,0,H$34/PPA!H$11*1000)</f>
        <v>0</v>
      </c>
      <c r="I146" s="228">
        <f>IF(I$34=0,0,I$34/PPA!I$11*1000)</f>
        <v>0</v>
      </c>
      <c r="J146" s="228">
        <f>IF(J$34=0,0,J$34/PPA!J$11*1000)</f>
        <v>0</v>
      </c>
      <c r="K146" s="228">
        <f>IF(K$34=0,0,K$34/PPA!K$11*1000)</f>
        <v>0</v>
      </c>
      <c r="L146" s="228">
        <f>IF(L$34=0,0,L$34/PPA!L$11*1000)</f>
        <v>0</v>
      </c>
      <c r="M146" s="228">
        <f>IF(M$34=0,0,M$34/PPA!M$11*1000)</f>
        <v>0</v>
      </c>
      <c r="N146" s="228">
        <f>IF(N$34=0,0,N$34/PPA!N$11*1000)</f>
        <v>0</v>
      </c>
      <c r="O146" s="228">
        <f>IF(O$34=0,0,O$34/PPA!O$11*1000)</f>
        <v>0</v>
      </c>
      <c r="P146" s="228">
        <f>IF(P$34=0,0,P$34/PPA!P$11*1000)</f>
        <v>0</v>
      </c>
      <c r="Q146" s="228">
        <f>IF(Q$34=0,0,Q$34/PPA!Q$11*1000)</f>
        <v>0</v>
      </c>
    </row>
    <row r="147" spans="1:17" x14ac:dyDescent="0.25">
      <c r="A147" s="76" t="s">
        <v>80</v>
      </c>
      <c r="B147" s="228">
        <f>IF(B$35=0,0,B$35/PPA!B$11*1000)</f>
        <v>0</v>
      </c>
      <c r="C147" s="228">
        <f>IF(C$35=0,0,C$35/PPA!C$11*1000)</f>
        <v>0</v>
      </c>
      <c r="D147" s="228">
        <f>IF(D$35=0,0,D$35/PPA!D$11*1000)</f>
        <v>0</v>
      </c>
      <c r="E147" s="228">
        <f>IF(E$35=0,0,E$35/PPA!E$11*1000)</f>
        <v>0</v>
      </c>
      <c r="F147" s="228">
        <f>IF(F$35=0,0,F$35/PPA!F$11*1000)</f>
        <v>0</v>
      </c>
      <c r="G147" s="228">
        <f>IF(G$35=0,0,G$35/PPA!G$11*1000)</f>
        <v>0</v>
      </c>
      <c r="H147" s="228">
        <f>IF(H$35=0,0,H$35/PPA!H$11*1000)</f>
        <v>0</v>
      </c>
      <c r="I147" s="228">
        <f>IF(I$35=0,0,I$35/PPA!I$11*1000)</f>
        <v>0</v>
      </c>
      <c r="J147" s="228">
        <f>IF(J$35=0,0,J$35/PPA!J$11*1000)</f>
        <v>0</v>
      </c>
      <c r="K147" s="228">
        <f>IF(K$35=0,0,K$35/PPA!K$11*1000)</f>
        <v>0</v>
      </c>
      <c r="L147" s="228">
        <f>IF(L$35=0,0,L$35/PPA!L$11*1000)</f>
        <v>0</v>
      </c>
      <c r="M147" s="228">
        <f>IF(M$35=0,0,M$35/PPA!M$11*1000)</f>
        <v>0</v>
      </c>
      <c r="N147" s="228">
        <f>IF(N$35=0,0,N$35/PPA!N$11*1000)</f>
        <v>0</v>
      </c>
      <c r="O147" s="228">
        <f>IF(O$35=0,0,O$35/PPA!O$11*1000)</f>
        <v>0</v>
      </c>
      <c r="P147" s="228">
        <f>IF(P$35=0,0,P$35/PPA!P$11*1000)</f>
        <v>0</v>
      </c>
      <c r="Q147" s="228">
        <f>IF(Q$35=0,0,Q$35/PPA!Q$11*1000)</f>
        <v>0</v>
      </c>
    </row>
    <row r="148" spans="1:17" x14ac:dyDescent="0.25">
      <c r="A148" s="129" t="s">
        <v>79</v>
      </c>
      <c r="B148" s="227">
        <f>IF(B$36=0,0,B$36/PPA!B$11*1000)</f>
        <v>0</v>
      </c>
      <c r="C148" s="227">
        <f>IF(C$36=0,0,C$36/PPA!C$11*1000)</f>
        <v>0</v>
      </c>
      <c r="D148" s="227">
        <f>IF(D$36=0,0,D$36/PPA!D$11*1000)</f>
        <v>0</v>
      </c>
      <c r="E148" s="227">
        <f>IF(E$36=0,0,E$36/PPA!E$11*1000)</f>
        <v>0</v>
      </c>
      <c r="F148" s="227">
        <f>IF(F$36=0,0,F$36/PPA!F$11*1000)</f>
        <v>0</v>
      </c>
      <c r="G148" s="227">
        <f>IF(G$36=0,0,G$36/PPA!G$11*1000)</f>
        <v>0</v>
      </c>
      <c r="H148" s="227">
        <f>IF(H$36=0,0,H$36/PPA!H$11*1000)</f>
        <v>0</v>
      </c>
      <c r="I148" s="227">
        <f>IF(I$36=0,0,I$36/PPA!I$11*1000)</f>
        <v>0</v>
      </c>
      <c r="J148" s="227">
        <f>IF(J$36=0,0,J$36/PPA!J$11*1000)</f>
        <v>0</v>
      </c>
      <c r="K148" s="227">
        <f>IF(K$36=0,0,K$36/PPA!K$11*1000)</f>
        <v>0</v>
      </c>
      <c r="L148" s="227">
        <f>IF(L$36=0,0,L$36/PPA!L$11*1000)</f>
        <v>0</v>
      </c>
      <c r="M148" s="227">
        <f>IF(M$36=0,0,M$36/PPA!M$11*1000)</f>
        <v>0</v>
      </c>
      <c r="N148" s="227">
        <f>IF(N$36=0,0,N$36/PPA!N$11*1000)</f>
        <v>0</v>
      </c>
      <c r="O148" s="227">
        <f>IF(O$36=0,0,O$36/PPA!O$11*1000)</f>
        <v>0</v>
      </c>
      <c r="P148" s="227">
        <f>IF(P$36=0,0,P$36/PPA!P$11*1000)</f>
        <v>0</v>
      </c>
      <c r="Q148" s="227">
        <f>IF(Q$36=0,0,Q$36/PPA!Q$11*1000)</f>
        <v>0</v>
      </c>
    </row>
    <row r="149" spans="1:17" x14ac:dyDescent="0.25">
      <c r="A149" s="127" t="s">
        <v>238</v>
      </c>
      <c r="B149" s="225">
        <f>IF(B$41=0,0,B$41/PPA!B$11*1000)</f>
        <v>0</v>
      </c>
      <c r="C149" s="225">
        <f>IF(C$41=0,0,C$41/PPA!C$11*1000)</f>
        <v>0</v>
      </c>
      <c r="D149" s="225">
        <f>IF(D$41=0,0,D$41/PPA!D$11*1000)</f>
        <v>0</v>
      </c>
      <c r="E149" s="225">
        <f>IF(E$41=0,0,E$41/PPA!E$11*1000)</f>
        <v>0</v>
      </c>
      <c r="F149" s="225">
        <f>IF(F$41=0,0,F$41/PPA!F$11*1000)</f>
        <v>0</v>
      </c>
      <c r="G149" s="225">
        <f>IF(G$41=0,0,G$41/PPA!G$11*1000)</f>
        <v>0</v>
      </c>
      <c r="H149" s="225">
        <f>IF(H$41=0,0,H$41/PPA!H$11*1000)</f>
        <v>0</v>
      </c>
      <c r="I149" s="225">
        <f>IF(I$41=0,0,I$41/PPA!I$11*1000)</f>
        <v>0</v>
      </c>
      <c r="J149" s="225">
        <f>IF(J$41=0,0,J$41/PPA!J$11*1000)</f>
        <v>0</v>
      </c>
      <c r="K149" s="225">
        <f>IF(K$41=0,0,K$41/PPA!K$11*1000)</f>
        <v>0</v>
      </c>
      <c r="L149" s="225">
        <f>IF(L$41=0,0,L$41/PPA!L$11*1000)</f>
        <v>0</v>
      </c>
      <c r="M149" s="225">
        <f>IF(M$41=0,0,M$41/PPA!M$11*1000)</f>
        <v>0</v>
      </c>
      <c r="N149" s="225">
        <f>IF(N$41=0,0,N$41/PPA!N$11*1000)</f>
        <v>0</v>
      </c>
      <c r="O149" s="225">
        <f>IF(O$41=0,0,O$41/PPA!O$11*1000)</f>
        <v>0</v>
      </c>
      <c r="P149" s="225">
        <f>IF(P$41=0,0,P$41/PPA!P$11*1000)</f>
        <v>0</v>
      </c>
      <c r="Q149" s="225">
        <f>IF(Q$41=0,0,Q$41/PPA!Q$11*1000)</f>
        <v>0</v>
      </c>
    </row>
    <row r="150" spans="1:17" x14ac:dyDescent="0.25">
      <c r="A150" s="127" t="s">
        <v>237</v>
      </c>
      <c r="B150" s="226">
        <f>IF(B$54=0,0,B$54/PPA!B$11*1000)</f>
        <v>0</v>
      </c>
      <c r="C150" s="226">
        <f>IF(C$54=0,0,C$54/PPA!C$11*1000)</f>
        <v>0</v>
      </c>
      <c r="D150" s="226">
        <f>IF(D$54=0,0,D$54/PPA!D$11*1000)</f>
        <v>0</v>
      </c>
      <c r="E150" s="226">
        <f>IF(E$54=0,0,E$54/PPA!E$11*1000)</f>
        <v>0</v>
      </c>
      <c r="F150" s="226">
        <f>IF(F$54=0,0,F$54/PPA!F$11*1000)</f>
        <v>0</v>
      </c>
      <c r="G150" s="226">
        <f>IF(G$54=0,0,G$54/PPA!G$11*1000)</f>
        <v>0</v>
      </c>
      <c r="H150" s="226">
        <f>IF(H$54=0,0,H$54/PPA!H$11*1000)</f>
        <v>0</v>
      </c>
      <c r="I150" s="226">
        <f>IF(I$54=0,0,I$54/PPA!I$11*1000)</f>
        <v>0</v>
      </c>
      <c r="J150" s="226">
        <f>IF(J$54=0,0,J$54/PPA!J$11*1000)</f>
        <v>0</v>
      </c>
      <c r="K150" s="226">
        <f>IF(K$54=0,0,K$54/PPA!K$11*1000)</f>
        <v>0</v>
      </c>
      <c r="L150" s="226">
        <f>IF(L$54=0,0,L$54/PPA!L$11*1000)</f>
        <v>0</v>
      </c>
      <c r="M150" s="226">
        <f>IF(M$54=0,0,M$54/PPA!M$11*1000)</f>
        <v>0</v>
      </c>
      <c r="N150" s="226">
        <f>IF(N$54=0,0,N$54/PPA!N$11*1000)</f>
        <v>0</v>
      </c>
      <c r="O150" s="226">
        <f>IF(O$54=0,0,O$54/PPA!O$11*1000)</f>
        <v>0</v>
      </c>
      <c r="P150" s="226">
        <f>IF(P$54=0,0,P$54/PPA!P$11*1000)</f>
        <v>0</v>
      </c>
      <c r="Q150" s="226">
        <f>IF(Q$54=0,0,Q$54/PPA!Q$11*1000)</f>
        <v>0</v>
      </c>
    </row>
    <row r="151" spans="1:17" x14ac:dyDescent="0.25">
      <c r="A151" s="72" t="s">
        <v>236</v>
      </c>
      <c r="B151" s="258">
        <f>IF(B$67=0,0,B$67/PPA!B$11*1000)</f>
        <v>0</v>
      </c>
      <c r="C151" s="258">
        <f>IF(C$67=0,0,C$67/PPA!C$11*1000)</f>
        <v>0</v>
      </c>
      <c r="D151" s="258">
        <f>IF(D$67=0,0,D$67/PPA!D$11*1000)</f>
        <v>0</v>
      </c>
      <c r="E151" s="258">
        <f>IF(E$67=0,0,E$67/PPA!E$11*1000)</f>
        <v>0</v>
      </c>
      <c r="F151" s="258">
        <f>IF(F$67=0,0,F$67/PPA!F$11*1000)</f>
        <v>0</v>
      </c>
      <c r="G151" s="258">
        <f>IF(G$67=0,0,G$67/PPA!G$11*1000)</f>
        <v>0</v>
      </c>
      <c r="H151" s="258">
        <f>IF(H$67=0,0,H$67/PPA!H$11*1000)</f>
        <v>0</v>
      </c>
      <c r="I151" s="258">
        <f>IF(I$67=0,0,I$67/PPA!I$11*1000)</f>
        <v>0</v>
      </c>
      <c r="J151" s="258">
        <f>IF(J$67=0,0,J$67/PPA!J$11*1000)</f>
        <v>0</v>
      </c>
      <c r="K151" s="258">
        <f>IF(K$67=0,0,K$67/PPA!K$11*1000)</f>
        <v>0</v>
      </c>
      <c r="L151" s="258">
        <f>IF(L$67=0,0,L$67/PPA!L$11*1000)</f>
        <v>0</v>
      </c>
      <c r="M151" s="258">
        <f>IF(M$67=0,0,M$67/PPA!M$11*1000)</f>
        <v>0</v>
      </c>
      <c r="N151" s="258">
        <f>IF(N$67=0,0,N$67/PPA!N$11*1000)</f>
        <v>0</v>
      </c>
      <c r="O151" s="258">
        <f>IF(O$67=0,0,O$67/PPA!O$11*1000)</f>
        <v>0</v>
      </c>
      <c r="P151" s="258">
        <f>IF(P$67=0,0,P$67/PPA!P$11*1000)</f>
        <v>0</v>
      </c>
      <c r="Q151" s="258">
        <f>IF(Q$67=0,0,Q$67/PPA!Q$11*1000)</f>
        <v>0</v>
      </c>
    </row>
    <row r="152" spans="1:17" x14ac:dyDescent="0.25">
      <c r="A152" s="40"/>
      <c r="B152" s="32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x14ac:dyDescent="0.25">
      <c r="A153" s="78" t="s">
        <v>55</v>
      </c>
      <c r="B153" s="230">
        <f t="shared" ref="B153:Q153" si="35">SUM(B$154:B$159)</f>
        <v>167.66651760919581</v>
      </c>
      <c r="C153" s="230">
        <f t="shared" si="35"/>
        <v>169.27164656046406</v>
      </c>
      <c r="D153" s="230">
        <f t="shared" si="35"/>
        <v>166.90612146482957</v>
      </c>
      <c r="E153" s="230">
        <f t="shared" si="35"/>
        <v>171.67721418536587</v>
      </c>
      <c r="F153" s="230">
        <f t="shared" si="35"/>
        <v>155.15406991247897</v>
      </c>
      <c r="G153" s="230">
        <f t="shared" si="35"/>
        <v>157.946980997465</v>
      </c>
      <c r="H153" s="230">
        <f t="shared" si="35"/>
        <v>156.84095501925924</v>
      </c>
      <c r="I153" s="230">
        <f t="shared" si="35"/>
        <v>159.8121330585098</v>
      </c>
      <c r="J153" s="230">
        <f t="shared" si="35"/>
        <v>168.44891492611941</v>
      </c>
      <c r="K153" s="230">
        <f t="shared" si="35"/>
        <v>166.07770741040423</v>
      </c>
      <c r="L153" s="230">
        <f t="shared" si="35"/>
        <v>166.25009594899987</v>
      </c>
      <c r="M153" s="230">
        <f t="shared" si="35"/>
        <v>163.95596834912914</v>
      </c>
      <c r="N153" s="230">
        <f t="shared" si="35"/>
        <v>208.03246574359471</v>
      </c>
      <c r="O153" s="230">
        <f t="shared" si="35"/>
        <v>197.26702992964618</v>
      </c>
      <c r="P153" s="230">
        <f t="shared" si="35"/>
        <v>196.59894724587809</v>
      </c>
      <c r="Q153" s="230">
        <f t="shared" si="35"/>
        <v>199.06915189249176</v>
      </c>
    </row>
    <row r="154" spans="1:17" x14ac:dyDescent="0.25">
      <c r="A154" s="132" t="s">
        <v>83</v>
      </c>
      <c r="B154" s="275">
        <f>IF(B$82=0,0,B$82/PPA!B$12*1000)</f>
        <v>6.5562625630805043</v>
      </c>
      <c r="C154" s="275">
        <f>IF(C$82=0,0,C$82/PPA!C$12*1000)</f>
        <v>6.6190279082560135</v>
      </c>
      <c r="D154" s="275">
        <f>IF(D$82=0,0,D$82/PPA!D$12*1000)</f>
        <v>6.5265287984296565</v>
      </c>
      <c r="E154" s="275">
        <f>IF(E$82=0,0,E$82/PPA!E$12*1000)</f>
        <v>6.7130928007998136</v>
      </c>
      <c r="F154" s="275">
        <f>IF(F$82=0,0,F$82/PPA!F$12*1000)</f>
        <v>6.0669884159445937</v>
      </c>
      <c r="G154" s="275">
        <f>IF(G$82=0,0,G$82/PPA!G$12*1000)</f>
        <v>6.1761995968625785</v>
      </c>
      <c r="H154" s="275">
        <f>IF(H$82=0,0,H$82/PPA!H$12*1000)</f>
        <v>6.1329506714473885</v>
      </c>
      <c r="I154" s="275">
        <f>IF(I$82=0,0,I$82/PPA!I$12*1000)</f>
        <v>6.2491326237223781</v>
      </c>
      <c r="J154" s="275">
        <f>IF(J$82=0,0,J$82/PPA!J$12*1000)</f>
        <v>6.5868566394145605</v>
      </c>
      <c r="K154" s="275">
        <f>IF(K$82=0,0,K$82/PPA!K$12*1000)</f>
        <v>6.4941353299589979</v>
      </c>
      <c r="L154" s="275">
        <f>IF(L$82=0,0,L$82/PPA!L$12*1000)</f>
        <v>6.5008762376728031</v>
      </c>
      <c r="M154" s="275">
        <f>IF(M$82=0,0,M$82/PPA!M$12*1000)</f>
        <v>6.4111689835803674</v>
      </c>
      <c r="N154" s="275">
        <f>IF(N$82=0,0,N$82/PPA!N$12*1000)</f>
        <v>8.1346919260238302</v>
      </c>
      <c r="O154" s="275">
        <f>IF(O$82=0,0,O$82/PPA!O$12*1000)</f>
        <v>7.7137311712549499</v>
      </c>
      <c r="P154" s="275">
        <f>IF(P$82=0,0,P$82/PPA!P$12*1000)</f>
        <v>7.6876071391518899</v>
      </c>
      <c r="Q154" s="275">
        <f>IF(Q$82=0,0,Q$82/PPA!Q$12*1000)</f>
        <v>7.7841995326641671</v>
      </c>
    </row>
    <row r="155" spans="1:17" x14ac:dyDescent="0.25">
      <c r="A155" s="76" t="s">
        <v>82</v>
      </c>
      <c r="B155" s="274">
        <f>IF(B$83=0,0,B$83/PPA!B$12*1000)</f>
        <v>2.8908991497476313</v>
      </c>
      <c r="C155" s="274">
        <f>IF(C$83=0,0,C$83/PPA!C$12*1000)</f>
        <v>2.9185747166206331</v>
      </c>
      <c r="D155" s="274">
        <f>IF(D$83=0,0,D$83/PPA!D$12*1000)</f>
        <v>2.8777884309317048</v>
      </c>
      <c r="E155" s="274">
        <f>IF(E$83=0,0,E$83/PPA!E$12*1000)</f>
        <v>2.9600514139401204</v>
      </c>
      <c r="F155" s="274">
        <f>IF(F$83=0,0,F$83/PPA!F$12*1000)</f>
        <v>2.6751600449848527</v>
      </c>
      <c r="G155" s="274">
        <f>IF(G$83=0,0,G$83/PPA!G$12*1000)</f>
        <v>2.7233153021944418</v>
      </c>
      <c r="H155" s="274">
        <f>IF(H$83=0,0,H$83/PPA!H$12*1000)</f>
        <v>2.7042452481038186</v>
      </c>
      <c r="I155" s="274">
        <f>IF(I$83=0,0,I$83/PPA!I$12*1000)</f>
        <v>2.7554741767527622</v>
      </c>
      <c r="J155" s="274">
        <f>IF(J$83=0,0,J$83/PPA!J$12*1000)</f>
        <v>2.9043892118692249</v>
      </c>
      <c r="K155" s="274">
        <f>IF(K$83=0,0,K$83/PPA!K$12*1000)</f>
        <v>2.8635049501287027</v>
      </c>
      <c r="L155" s="274">
        <f>IF(L$83=0,0,L$83/PPA!L$12*1000)</f>
        <v>2.8664772661686517</v>
      </c>
      <c r="M155" s="274">
        <f>IF(M$83=0,0,M$83/PPA!M$12*1000)</f>
        <v>2.826922013143494</v>
      </c>
      <c r="N155" s="274">
        <f>IF(N$83=0,0,N$83/PPA!N$12*1000)</f>
        <v>3.5868871550122585</v>
      </c>
      <c r="O155" s="274">
        <f>IF(O$83=0,0,O$83/PPA!O$12*1000)</f>
        <v>3.4012699567488198</v>
      </c>
      <c r="P155" s="274">
        <f>IF(P$83=0,0,P$83/PPA!P$12*1000)</f>
        <v>3.3897509027957344</v>
      </c>
      <c r="Q155" s="274">
        <f>IF(Q$83=0,0,Q$83/PPA!Q$12*1000)</f>
        <v>3.4323420689654935</v>
      </c>
    </row>
    <row r="156" spans="1:17" x14ac:dyDescent="0.25">
      <c r="A156" s="76" t="s">
        <v>81</v>
      </c>
      <c r="B156" s="274">
        <f>IF(B$84=0,0,B$84/PPA!B$12*1000)</f>
        <v>22.423663825506313</v>
      </c>
      <c r="C156" s="274">
        <f>IF(C$84=0,0,C$84/PPA!C$12*1000)</f>
        <v>22.638333233048499</v>
      </c>
      <c r="D156" s="274">
        <f>IF(D$84=0,0,D$84/PPA!D$12*1000)</f>
        <v>22.321968700214676</v>
      </c>
      <c r="E156" s="274">
        <f>IF(E$84=0,0,E$84/PPA!E$12*1000)</f>
        <v>22.960053040315259</v>
      </c>
      <c r="F156" s="274">
        <f>IF(F$84=0,0,F$84/PPA!F$12*1000)</f>
        <v>20.750253267535609</v>
      </c>
      <c r="G156" s="274">
        <f>IF(G$84=0,0,G$84/PPA!G$12*1000)</f>
        <v>21.123776259229345</v>
      </c>
      <c r="H156" s="274">
        <f>IF(H$84=0,0,H$84/PPA!H$12*1000)</f>
        <v>20.97585671589291</v>
      </c>
      <c r="I156" s="274">
        <f>IF(I$84=0,0,I$84/PPA!I$12*1000)</f>
        <v>21.373221070254779</v>
      </c>
      <c r="J156" s="274">
        <f>IF(J$84=0,0,J$84/PPA!J$12*1000)</f>
        <v>22.52830138023603</v>
      </c>
      <c r="K156" s="274">
        <f>IF(K$84=0,0,K$84/PPA!K$12*1000)</f>
        <v>22.211176882446644</v>
      </c>
      <c r="L156" s="274">
        <f>IF(L$84=0,0,L$84/PPA!L$12*1000)</f>
        <v>22.23423206777499</v>
      </c>
      <c r="M156" s="274">
        <f>IF(M$84=0,0,M$84/PPA!M$12*1000)</f>
        <v>21.92741621207611</v>
      </c>
      <c r="N156" s="274">
        <f>IF(N$84=0,0,N$84/PPA!N$12*1000)</f>
        <v>27.822192189251261</v>
      </c>
      <c r="O156" s="274">
        <f>IF(O$84=0,0,O$84/PPA!O$12*1000)</f>
        <v>26.382426414490471</v>
      </c>
      <c r="P156" s="274">
        <f>IF(P$84=0,0,P$84/PPA!P$12*1000)</f>
        <v>26.293077260454979</v>
      </c>
      <c r="Q156" s="274">
        <f>IF(Q$84=0,0,Q$84/PPA!Q$12*1000)</f>
        <v>26.623441601324615</v>
      </c>
    </row>
    <row r="157" spans="1:17" x14ac:dyDescent="0.25">
      <c r="A157" s="76" t="s">
        <v>80</v>
      </c>
      <c r="B157" s="274">
        <f>IF(B$85=0,0,B$85/PPA!B$12*1000)</f>
        <v>9.901302698991195</v>
      </c>
      <c r="C157" s="274">
        <f>IF(C$85=0,0,C$85/PPA!C$12*1000)</f>
        <v>9.9960912581146406</v>
      </c>
      <c r="D157" s="274">
        <f>IF(D$85=0,0,D$85/PPA!D$12*1000)</f>
        <v>9.8563986089923521</v>
      </c>
      <c r="E157" s="274">
        <f>IF(E$85=0,0,E$85/PPA!E$12*1000)</f>
        <v>10.138148560649919</v>
      </c>
      <c r="F157" s="274">
        <f>IF(F$85=0,0,F$85/PPA!F$12*1000)</f>
        <v>9.1623982718159649</v>
      </c>
      <c r="G157" s="274">
        <f>IF(G$85=0,0,G$85/PPA!G$12*1000)</f>
        <v>9.3273295798560731</v>
      </c>
      <c r="H157" s="274">
        <f>IF(H$85=0,0,H$85/PPA!H$12*1000)</f>
        <v>9.2620148219704941</v>
      </c>
      <c r="I157" s="274">
        <f>IF(I$85=0,0,I$85/PPA!I$12*1000)</f>
        <v>9.4374734261014908</v>
      </c>
      <c r="J157" s="274">
        <f>IF(J$85=0,0,J$85/PPA!J$12*1000)</f>
        <v>9.9475060362835919</v>
      </c>
      <c r="K157" s="274">
        <f>IF(K$85=0,0,K$85/PPA!K$12*1000)</f>
        <v>9.8074778200958939</v>
      </c>
      <c r="L157" s="274">
        <f>IF(L$85=0,0,L$85/PPA!L$12*1000)</f>
        <v>9.8176579748865507</v>
      </c>
      <c r="M157" s="274">
        <f>IF(M$85=0,0,M$85/PPA!M$12*1000)</f>
        <v>9.6821816011875708</v>
      </c>
      <c r="N157" s="274">
        <f>IF(N$85=0,0,N$85/PPA!N$12*1000)</f>
        <v>12.285055143483678</v>
      </c>
      <c r="O157" s="274">
        <f>IF(O$85=0,0,O$85/PPA!O$12*1000)</f>
        <v>11.649317965898149</v>
      </c>
      <c r="P157" s="274">
        <f>IF(P$85=0,0,P$85/PPA!P$12*1000)</f>
        <v>11.609865313250108</v>
      </c>
      <c r="Q157" s="274">
        <f>IF(Q$85=0,0,Q$85/PPA!Q$12*1000)</f>
        <v>11.755739661231646</v>
      </c>
    </row>
    <row r="158" spans="1:17" x14ac:dyDescent="0.25">
      <c r="A158" s="129" t="s">
        <v>79</v>
      </c>
      <c r="B158" s="273">
        <f>IF(B$86=0,0,B$86/PPA!B$12*1000)</f>
        <v>34.299419701491331</v>
      </c>
      <c r="C158" s="273">
        <f>IF(C$86=0,0,C$86/PPA!C$12*1000)</f>
        <v>34.627779784110139</v>
      </c>
      <c r="D158" s="273">
        <f>IF(D$86=0,0,D$86/PPA!D$12*1000)</f>
        <v>34.143866005578076</v>
      </c>
      <c r="E158" s="273">
        <f>IF(E$86=0,0,E$86/PPA!E$12*1000)</f>
        <v>35.119885034242088</v>
      </c>
      <c r="F158" s="273">
        <f>IF(F$86=0,0,F$86/PPA!F$12*1000)</f>
        <v>31.739757216921944</v>
      </c>
      <c r="G158" s="273">
        <f>IF(G$86=0,0,G$86/PPA!G$12*1000)</f>
        <v>32.311101041907719</v>
      </c>
      <c r="H158" s="273">
        <f>IF(H$86=0,0,H$86/PPA!H$12*1000)</f>
        <v>32.084842097855137</v>
      </c>
      <c r="I158" s="273">
        <f>IF(I$86=0,0,I$86/PPA!I$12*1000)</f>
        <v>32.692653866294464</v>
      </c>
      <c r="J158" s="273">
        <f>IF(J$86=0,0,J$86/PPA!J$12*1000)</f>
        <v>34.459474161553736</v>
      </c>
      <c r="K158" s="273">
        <f>IF(K$86=0,0,K$86/PPA!K$12*1000)</f>
        <v>33.97439793440612</v>
      </c>
      <c r="L158" s="273">
        <f>IF(L$86=0,0,L$86/PPA!L$12*1000)</f>
        <v>34.009663334566703</v>
      </c>
      <c r="M158" s="273">
        <f>IF(M$86=0,0,M$86/PPA!M$12*1000)</f>
        <v>33.540355290726076</v>
      </c>
      <c r="N158" s="273">
        <f>IF(N$86=0,0,N$86/PPA!N$12*1000)</f>
        <v>42.557052867926473</v>
      </c>
      <c r="O158" s="273">
        <f>IF(O$86=0,0,O$86/PPA!O$12*1000)</f>
        <v>40.354775355890673</v>
      </c>
      <c r="P158" s="273">
        <f>IF(P$86=0,0,P$86/PPA!P$12*1000)</f>
        <v>40.218106158649569</v>
      </c>
      <c r="Q158" s="273">
        <f>IF(Q$86=0,0,Q$86/PPA!Q$12*1000)</f>
        <v>40.72343415812685</v>
      </c>
    </row>
    <row r="159" spans="1:17" x14ac:dyDescent="0.25">
      <c r="A159" s="72" t="s">
        <v>235</v>
      </c>
      <c r="B159" s="272">
        <f>IF(B$91=0,0,B$91/PPA!B$12*1000)</f>
        <v>91.594969670378831</v>
      </c>
      <c r="C159" s="272">
        <f>IF(C$91=0,0,C$91/PPA!C$12*1000)</f>
        <v>92.471839660314146</v>
      </c>
      <c r="D159" s="272">
        <f>IF(D$91=0,0,D$91/PPA!D$12*1000)</f>
        <v>91.179570920683105</v>
      </c>
      <c r="E159" s="272">
        <f>IF(E$91=0,0,E$91/PPA!E$12*1000)</f>
        <v>93.785983335418663</v>
      </c>
      <c r="F159" s="272">
        <f>IF(F$91=0,0,F$91/PPA!F$12*1000)</f>
        <v>84.759512695276001</v>
      </c>
      <c r="G159" s="272">
        <f>IF(G$91=0,0,G$91/PPA!G$12*1000)</f>
        <v>86.285259217414833</v>
      </c>
      <c r="H159" s="272">
        <f>IF(H$91=0,0,H$91/PPA!H$12*1000)</f>
        <v>85.681045463989506</v>
      </c>
      <c r="I159" s="272">
        <f>IF(I$91=0,0,I$91/PPA!I$12*1000)</f>
        <v>87.30417789538393</v>
      </c>
      <c r="J159" s="272">
        <f>IF(J$91=0,0,J$91/PPA!J$12*1000)</f>
        <v>92.022387496762278</v>
      </c>
      <c r="K159" s="272">
        <f>IF(K$91=0,0,K$91/PPA!K$12*1000)</f>
        <v>90.727014493367861</v>
      </c>
      <c r="L159" s="272">
        <f>IF(L$91=0,0,L$91/PPA!L$12*1000)</f>
        <v>90.821189067930163</v>
      </c>
      <c r="M159" s="272">
        <f>IF(M$91=0,0,M$91/PPA!M$12*1000)</f>
        <v>89.567924248415522</v>
      </c>
      <c r="N159" s="272">
        <f>IF(N$91=0,0,N$91/PPA!N$12*1000)</f>
        <v>113.64658646189721</v>
      </c>
      <c r="O159" s="272">
        <f>IF(O$91=0,0,O$91/PPA!O$12*1000)</f>
        <v>107.76550906536313</v>
      </c>
      <c r="P159" s="272">
        <f>IF(P$91=0,0,P$91/PPA!P$12*1000)</f>
        <v>107.40054047157582</v>
      </c>
      <c r="Q159" s="272">
        <f>IF(Q$91=0,0,Q$91/PPA!Q$12*1000)</f>
        <v>108.74999487017899</v>
      </c>
    </row>
  </sheetData>
  <pageMargins left="0.39370078740157483" right="0.39370078740157483" top="0.39370078740157483" bottom="0.39370078740157483" header="0.31496062992125984" footer="0.31496062992125984"/>
  <pageSetup paperSize="9" scale="45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4" tint="0.39997558519241921"/>
    <pageSetUpPr fitToPage="1"/>
  </sheetPr>
  <dimension ref="A1:Q15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373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80" t="s">
        <v>130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32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35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241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156" t="s">
        <v>240</v>
      </c>
      <c r="B16" s="206">
        <v>0</v>
      </c>
      <c r="C16" s="206">
        <v>0</v>
      </c>
      <c r="D16" s="206">
        <v>0</v>
      </c>
      <c r="E16" s="206">
        <v>0</v>
      </c>
      <c r="F16" s="206">
        <v>0</v>
      </c>
      <c r="G16" s="206">
        <v>0</v>
      </c>
      <c r="H16" s="206">
        <v>0</v>
      </c>
      <c r="I16" s="206">
        <v>0</v>
      </c>
      <c r="J16" s="206">
        <v>0</v>
      </c>
      <c r="K16" s="206">
        <v>0</v>
      </c>
      <c r="L16" s="206">
        <v>0</v>
      </c>
      <c r="M16" s="206">
        <v>0</v>
      </c>
      <c r="N16" s="206">
        <v>0</v>
      </c>
      <c r="O16" s="206">
        <v>0</v>
      </c>
      <c r="P16" s="206">
        <v>0</v>
      </c>
      <c r="Q16" s="206">
        <v>0</v>
      </c>
    </row>
    <row r="17" spans="1:17" x14ac:dyDescent="0.25">
      <c r="A17" s="152" t="s">
        <v>249</v>
      </c>
      <c r="B17" s="264">
        <v>0</v>
      </c>
      <c r="C17" s="264">
        <v>0</v>
      </c>
      <c r="D17" s="264">
        <v>0</v>
      </c>
      <c r="E17" s="264">
        <v>0</v>
      </c>
      <c r="F17" s="264">
        <v>0</v>
      </c>
      <c r="G17" s="264">
        <v>0</v>
      </c>
      <c r="H17" s="264">
        <v>0</v>
      </c>
      <c r="I17" s="264">
        <v>0</v>
      </c>
      <c r="J17" s="264">
        <v>0</v>
      </c>
      <c r="K17" s="264">
        <v>0</v>
      </c>
      <c r="L17" s="264">
        <v>0</v>
      </c>
      <c r="M17" s="264">
        <v>0</v>
      </c>
      <c r="N17" s="264">
        <v>0</v>
      </c>
      <c r="O17" s="264">
        <v>0</v>
      </c>
      <c r="P17" s="264">
        <v>0</v>
      </c>
      <c r="Q17" s="264">
        <v>0</v>
      </c>
    </row>
    <row r="18" spans="1:17" x14ac:dyDescent="0.25">
      <c r="A18" s="150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150" t="s">
        <v>31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150" t="s">
        <v>30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150" t="s">
        <v>125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150" t="s">
        <v>29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150" t="s">
        <v>28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150" t="s">
        <v>26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150" t="s">
        <v>25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0" t="s">
        <v>86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</row>
    <row r="27" spans="1:17" x14ac:dyDescent="0.25">
      <c r="A27" s="150" t="s">
        <v>22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152" t="s">
        <v>248</v>
      </c>
      <c r="B28" s="151">
        <v>0</v>
      </c>
      <c r="C28" s="151">
        <v>0</v>
      </c>
      <c r="D28" s="151">
        <v>0</v>
      </c>
      <c r="E28" s="151">
        <v>0</v>
      </c>
      <c r="F28" s="151">
        <v>0</v>
      </c>
      <c r="G28" s="151"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v>0</v>
      </c>
      <c r="Q28" s="151">
        <v>0</v>
      </c>
    </row>
    <row r="29" spans="1:17" x14ac:dyDescent="0.25">
      <c r="A29" s="243" t="s">
        <v>239</v>
      </c>
      <c r="B29" s="278">
        <v>0</v>
      </c>
      <c r="C29" s="278">
        <v>0</v>
      </c>
      <c r="D29" s="278">
        <v>0</v>
      </c>
      <c r="E29" s="278">
        <v>0</v>
      </c>
      <c r="F29" s="278">
        <v>0</v>
      </c>
      <c r="G29" s="278">
        <v>0</v>
      </c>
      <c r="H29" s="278">
        <v>0</v>
      </c>
      <c r="I29" s="278">
        <v>0</v>
      </c>
      <c r="J29" s="278">
        <v>0</v>
      </c>
      <c r="K29" s="278">
        <v>0</v>
      </c>
      <c r="L29" s="278">
        <v>0</v>
      </c>
      <c r="M29" s="278">
        <v>0</v>
      </c>
      <c r="N29" s="278">
        <v>0</v>
      </c>
      <c r="O29" s="278">
        <v>0</v>
      </c>
      <c r="P29" s="278">
        <v>0</v>
      </c>
      <c r="Q29" s="278">
        <v>0</v>
      </c>
    </row>
    <row r="30" spans="1:17" x14ac:dyDescent="0.25">
      <c r="A30" s="40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ht="12.75" x14ac:dyDescent="0.25">
      <c r="A31" s="97" t="s">
        <v>34</v>
      </c>
      <c r="B31" s="96">
        <v>0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96">
        <v>0</v>
      </c>
      <c r="P31" s="96">
        <v>0</v>
      </c>
      <c r="Q31" s="96">
        <v>0</v>
      </c>
    </row>
    <row r="32" spans="1:17" x14ac:dyDescent="0.25">
      <c r="A32" s="132" t="s">
        <v>83</v>
      </c>
      <c r="B32" s="160">
        <v>0</v>
      </c>
      <c r="C32" s="160">
        <v>0</v>
      </c>
      <c r="D32" s="160">
        <v>0</v>
      </c>
      <c r="E32" s="160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</row>
    <row r="33" spans="1:17" x14ac:dyDescent="0.25">
      <c r="A33" s="76" t="s">
        <v>82</v>
      </c>
      <c r="B33" s="159">
        <v>0</v>
      </c>
      <c r="C33" s="159">
        <v>0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</row>
    <row r="34" spans="1:17" x14ac:dyDescent="0.25">
      <c r="A34" s="76" t="s">
        <v>81</v>
      </c>
      <c r="B34" s="159">
        <v>0</v>
      </c>
      <c r="C34" s="159">
        <v>0</v>
      </c>
      <c r="D34" s="159">
        <v>0</v>
      </c>
      <c r="E34" s="159">
        <v>0</v>
      </c>
      <c r="F34" s="159">
        <v>0</v>
      </c>
      <c r="G34" s="159">
        <v>0</v>
      </c>
      <c r="H34" s="159">
        <v>0</v>
      </c>
      <c r="I34" s="159">
        <v>0</v>
      </c>
      <c r="J34" s="159">
        <v>0</v>
      </c>
      <c r="K34" s="159">
        <v>0</v>
      </c>
      <c r="L34" s="159">
        <v>0</v>
      </c>
      <c r="M34" s="159">
        <v>0</v>
      </c>
      <c r="N34" s="159">
        <v>0</v>
      </c>
      <c r="O34" s="159">
        <v>0</v>
      </c>
      <c r="P34" s="159">
        <v>0</v>
      </c>
      <c r="Q34" s="159">
        <v>0</v>
      </c>
    </row>
    <row r="35" spans="1:17" x14ac:dyDescent="0.25">
      <c r="A35" s="76" t="s">
        <v>80</v>
      </c>
      <c r="B35" s="159">
        <v>0</v>
      </c>
      <c r="C35" s="159">
        <v>0</v>
      </c>
      <c r="D35" s="159">
        <v>0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59">
        <v>0</v>
      </c>
      <c r="P35" s="159">
        <v>0</v>
      </c>
      <c r="Q35" s="159">
        <v>0</v>
      </c>
    </row>
    <row r="36" spans="1:17" x14ac:dyDescent="0.25">
      <c r="A36" s="129" t="s">
        <v>79</v>
      </c>
      <c r="B36" s="158">
        <v>0</v>
      </c>
      <c r="C36" s="158">
        <v>0</v>
      </c>
      <c r="D36" s="158">
        <v>0</v>
      </c>
      <c r="E36" s="158">
        <v>0</v>
      </c>
      <c r="F36" s="158">
        <v>0</v>
      </c>
      <c r="G36" s="158">
        <v>0</v>
      </c>
      <c r="H36" s="158">
        <v>0</v>
      </c>
      <c r="I36" s="158">
        <v>0</v>
      </c>
      <c r="J36" s="158">
        <v>0</v>
      </c>
      <c r="K36" s="158">
        <v>0</v>
      </c>
      <c r="L36" s="158">
        <v>0</v>
      </c>
      <c r="M36" s="158">
        <v>0</v>
      </c>
      <c r="N36" s="158">
        <v>0</v>
      </c>
      <c r="O36" s="158">
        <v>0</v>
      </c>
      <c r="P36" s="158">
        <v>0</v>
      </c>
      <c r="Q36" s="158">
        <v>0</v>
      </c>
    </row>
    <row r="37" spans="1:17" x14ac:dyDescent="0.25">
      <c r="A37" s="92" t="s">
        <v>125</v>
      </c>
      <c r="B37" s="91">
        <v>0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1:17" x14ac:dyDescent="0.25">
      <c r="A38" s="92" t="s">
        <v>26</v>
      </c>
      <c r="B38" s="91">
        <v>0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1:17" x14ac:dyDescent="0.25">
      <c r="A39" s="92" t="s">
        <v>126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1:17" x14ac:dyDescent="0.25">
      <c r="A40" s="92" t="s">
        <v>21</v>
      </c>
      <c r="B40" s="157">
        <v>0</v>
      </c>
      <c r="C40" s="157">
        <v>0</v>
      </c>
      <c r="D40" s="157">
        <v>0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</row>
    <row r="41" spans="1:17" x14ac:dyDescent="0.25">
      <c r="A41" s="156" t="s">
        <v>238</v>
      </c>
      <c r="B41" s="204">
        <v>0</v>
      </c>
      <c r="C41" s="204">
        <v>0</v>
      </c>
      <c r="D41" s="204">
        <v>0</v>
      </c>
      <c r="E41" s="204">
        <v>0</v>
      </c>
      <c r="F41" s="204">
        <v>0</v>
      </c>
      <c r="G41" s="204">
        <v>0</v>
      </c>
      <c r="H41" s="204">
        <v>0</v>
      </c>
      <c r="I41" s="204">
        <v>0</v>
      </c>
      <c r="J41" s="204">
        <v>0</v>
      </c>
      <c r="K41" s="204">
        <v>0</v>
      </c>
      <c r="L41" s="204">
        <v>0</v>
      </c>
      <c r="M41" s="204">
        <v>0</v>
      </c>
      <c r="N41" s="204">
        <v>0</v>
      </c>
      <c r="O41" s="204">
        <v>0</v>
      </c>
      <c r="P41" s="204">
        <v>0</v>
      </c>
      <c r="Q41" s="204">
        <v>0</v>
      </c>
    </row>
    <row r="42" spans="1:17" x14ac:dyDescent="0.25">
      <c r="A42" s="152" t="s">
        <v>247</v>
      </c>
      <c r="B42" s="151">
        <v>0</v>
      </c>
      <c r="C42" s="151">
        <v>0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v>0</v>
      </c>
      <c r="Q42" s="151">
        <v>0</v>
      </c>
    </row>
    <row r="43" spans="1:17" x14ac:dyDescent="0.25">
      <c r="A43" s="150" t="s">
        <v>33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31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30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125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29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28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26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25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86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22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2" t="s">
        <v>246</v>
      </c>
      <c r="B53" s="151">
        <v>0</v>
      </c>
      <c r="C53" s="151">
        <v>0</v>
      </c>
      <c r="D53" s="151">
        <v>0</v>
      </c>
      <c r="E53" s="151">
        <v>0</v>
      </c>
      <c r="F53" s="151">
        <v>0</v>
      </c>
      <c r="G53" s="151">
        <v>0</v>
      </c>
      <c r="H53" s="151">
        <v>0</v>
      </c>
      <c r="I53" s="151">
        <v>0</v>
      </c>
      <c r="J53" s="151">
        <v>0</v>
      </c>
      <c r="K53" s="151">
        <v>0</v>
      </c>
      <c r="L53" s="151">
        <v>0</v>
      </c>
      <c r="M53" s="151">
        <v>0</v>
      </c>
      <c r="N53" s="151">
        <v>0</v>
      </c>
      <c r="O53" s="151">
        <v>0</v>
      </c>
      <c r="P53" s="151">
        <v>0</v>
      </c>
      <c r="Q53" s="151">
        <v>0</v>
      </c>
    </row>
    <row r="54" spans="1:17" x14ac:dyDescent="0.25">
      <c r="A54" s="156" t="s">
        <v>237</v>
      </c>
      <c r="B54" s="204">
        <v>0</v>
      </c>
      <c r="C54" s="204">
        <v>0</v>
      </c>
      <c r="D54" s="204">
        <v>0</v>
      </c>
      <c r="E54" s="204">
        <v>0</v>
      </c>
      <c r="F54" s="204">
        <v>0</v>
      </c>
      <c r="G54" s="204">
        <v>0</v>
      </c>
      <c r="H54" s="204">
        <v>0</v>
      </c>
      <c r="I54" s="204">
        <v>0</v>
      </c>
      <c r="J54" s="204">
        <v>0</v>
      </c>
      <c r="K54" s="204">
        <v>0</v>
      </c>
      <c r="L54" s="204">
        <v>0</v>
      </c>
      <c r="M54" s="204">
        <v>0</v>
      </c>
      <c r="N54" s="204">
        <v>0</v>
      </c>
      <c r="O54" s="204">
        <v>0</v>
      </c>
      <c r="P54" s="204">
        <v>0</v>
      </c>
      <c r="Q54" s="204">
        <v>0</v>
      </c>
    </row>
    <row r="55" spans="1:17" x14ac:dyDescent="0.25">
      <c r="A55" s="152" t="s">
        <v>245</v>
      </c>
      <c r="B55" s="151">
        <v>0</v>
      </c>
      <c r="C55" s="151">
        <v>0</v>
      </c>
      <c r="D55" s="151">
        <v>0</v>
      </c>
      <c r="E55" s="151">
        <v>0</v>
      </c>
      <c r="F55" s="151">
        <v>0</v>
      </c>
      <c r="G55" s="151">
        <v>0</v>
      </c>
      <c r="H55" s="151">
        <v>0</v>
      </c>
      <c r="I55" s="151">
        <v>0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1">
        <v>0</v>
      </c>
      <c r="P55" s="151">
        <v>0</v>
      </c>
      <c r="Q55" s="151">
        <v>0</v>
      </c>
    </row>
    <row r="56" spans="1:17" x14ac:dyDescent="0.25">
      <c r="A56" s="150" t="s">
        <v>33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31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30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125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29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28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26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25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86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22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2" t="s">
        <v>244</v>
      </c>
      <c r="B66" s="151">
        <v>0</v>
      </c>
      <c r="C66" s="151">
        <v>0</v>
      </c>
      <c r="D66" s="151">
        <v>0</v>
      </c>
      <c r="E66" s="151">
        <v>0</v>
      </c>
      <c r="F66" s="151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L66" s="151">
        <v>0</v>
      </c>
      <c r="M66" s="151">
        <v>0</v>
      </c>
      <c r="N66" s="151">
        <v>0</v>
      </c>
      <c r="O66" s="151">
        <v>0</v>
      </c>
      <c r="P66" s="151">
        <v>0</v>
      </c>
      <c r="Q66" s="151">
        <v>0</v>
      </c>
    </row>
    <row r="67" spans="1:17" x14ac:dyDescent="0.25">
      <c r="A67" s="156" t="s">
        <v>236</v>
      </c>
      <c r="B67" s="204">
        <v>0</v>
      </c>
      <c r="C67" s="204">
        <v>0</v>
      </c>
      <c r="D67" s="204">
        <v>0</v>
      </c>
      <c r="E67" s="204">
        <v>0</v>
      </c>
      <c r="F67" s="204">
        <v>0</v>
      </c>
      <c r="G67" s="204">
        <v>0</v>
      </c>
      <c r="H67" s="204">
        <v>0</v>
      </c>
      <c r="I67" s="204">
        <v>0</v>
      </c>
      <c r="J67" s="204">
        <v>0</v>
      </c>
      <c r="K67" s="204">
        <v>0</v>
      </c>
      <c r="L67" s="204">
        <v>0</v>
      </c>
      <c r="M67" s="204">
        <v>0</v>
      </c>
      <c r="N67" s="204">
        <v>0</v>
      </c>
      <c r="O67" s="204">
        <v>0</v>
      </c>
      <c r="P67" s="204">
        <v>0</v>
      </c>
      <c r="Q67" s="204">
        <v>0</v>
      </c>
    </row>
    <row r="68" spans="1:17" x14ac:dyDescent="0.25">
      <c r="A68" s="152" t="s">
        <v>243</v>
      </c>
      <c r="B68" s="151">
        <v>0</v>
      </c>
      <c r="C68" s="151">
        <v>0</v>
      </c>
      <c r="D68" s="151">
        <v>0</v>
      </c>
      <c r="E68" s="151">
        <v>0</v>
      </c>
      <c r="F68" s="151">
        <v>0</v>
      </c>
      <c r="G68" s="151">
        <v>0</v>
      </c>
      <c r="H68" s="151">
        <v>0</v>
      </c>
      <c r="I68" s="151">
        <v>0</v>
      </c>
      <c r="J68" s="151">
        <v>0</v>
      </c>
      <c r="K68" s="151">
        <v>0</v>
      </c>
      <c r="L68" s="151">
        <v>0</v>
      </c>
      <c r="M68" s="151">
        <v>0</v>
      </c>
      <c r="N68" s="151">
        <v>0</v>
      </c>
      <c r="O68" s="151">
        <v>0</v>
      </c>
      <c r="P68" s="151">
        <v>0</v>
      </c>
      <c r="Q68" s="151">
        <v>0</v>
      </c>
    </row>
    <row r="69" spans="1:17" x14ac:dyDescent="0.25">
      <c r="A69" s="150" t="s">
        <v>33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150" t="s">
        <v>31</v>
      </c>
      <c r="B70" s="87">
        <v>0</v>
      </c>
      <c r="C70" s="87">
        <v>0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</row>
    <row r="71" spans="1:17" x14ac:dyDescent="0.25">
      <c r="A71" s="150" t="s">
        <v>30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150" t="s">
        <v>125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29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28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26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0" t="s">
        <v>25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</row>
    <row r="77" spans="1:17" x14ac:dyDescent="0.25">
      <c r="A77" s="150" t="s">
        <v>86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150" t="s">
        <v>22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</row>
    <row r="79" spans="1:17" x14ac:dyDescent="0.25">
      <c r="A79" s="149" t="s">
        <v>242</v>
      </c>
      <c r="B79" s="148">
        <v>0</v>
      </c>
      <c r="C79" s="148">
        <v>0</v>
      </c>
      <c r="D79" s="148">
        <v>0</v>
      </c>
      <c r="E79" s="148">
        <v>0</v>
      </c>
      <c r="F79" s="148">
        <v>0</v>
      </c>
      <c r="G79" s="148">
        <v>0</v>
      </c>
      <c r="H79" s="148">
        <v>0</v>
      </c>
      <c r="I79" s="148">
        <v>0</v>
      </c>
      <c r="J79" s="148">
        <v>0</v>
      </c>
      <c r="K79" s="148">
        <v>0</v>
      </c>
      <c r="L79" s="148">
        <v>0</v>
      </c>
      <c r="M79" s="148">
        <v>0</v>
      </c>
      <c r="N79" s="148">
        <v>0</v>
      </c>
      <c r="O79" s="148">
        <v>0</v>
      </c>
      <c r="P79" s="148">
        <v>0</v>
      </c>
      <c r="Q79" s="148">
        <v>0</v>
      </c>
    </row>
    <row r="80" spans="1:17" x14ac:dyDescent="0.25">
      <c r="A80" s="40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spans="1:17" ht="12.75" x14ac:dyDescent="0.25">
      <c r="A81" s="97" t="s">
        <v>55</v>
      </c>
      <c r="B81" s="96">
        <v>0.61194366221394825</v>
      </c>
      <c r="C81" s="96">
        <v>0.66562268906073752</v>
      </c>
      <c r="D81" s="96">
        <v>0.67022635242743689</v>
      </c>
      <c r="E81" s="96">
        <v>0.71657763409318243</v>
      </c>
      <c r="F81" s="96">
        <v>0.73324321612131338</v>
      </c>
      <c r="G81" s="96">
        <v>0.75708634713763034</v>
      </c>
      <c r="H81" s="96">
        <v>0.84395875779617446</v>
      </c>
      <c r="I81" s="96">
        <v>0.84526979254873225</v>
      </c>
      <c r="J81" s="96">
        <v>0.96015149608717842</v>
      </c>
      <c r="K81" s="96">
        <v>0.96177977424046057</v>
      </c>
      <c r="L81" s="96">
        <v>0.92131085900577092</v>
      </c>
      <c r="M81" s="96">
        <v>0.823902088736711</v>
      </c>
      <c r="N81" s="96">
        <v>0.87303390695131045</v>
      </c>
      <c r="O81" s="96">
        <v>0.70259192532281733</v>
      </c>
      <c r="P81" s="96">
        <v>0.70289339857649336</v>
      </c>
      <c r="Q81" s="96">
        <v>0.70258413118121887</v>
      </c>
    </row>
    <row r="82" spans="1:17" x14ac:dyDescent="0.25">
      <c r="A82" s="132" t="s">
        <v>83</v>
      </c>
      <c r="B82" s="160">
        <v>1.6767943866377508E-2</v>
      </c>
      <c r="C82" s="160">
        <v>1.82388095106303E-2</v>
      </c>
      <c r="D82" s="160">
        <v>1.8364955059116308E-2</v>
      </c>
      <c r="E82" s="160">
        <v>1.9635032252650737E-2</v>
      </c>
      <c r="F82" s="160">
        <v>2.0091687924084937E-2</v>
      </c>
      <c r="G82" s="160">
        <v>2.0745016501807025E-2</v>
      </c>
      <c r="H82" s="160">
        <v>2.3125418155431933E-2</v>
      </c>
      <c r="I82" s="160">
        <v>2.3161341980606012E-2</v>
      </c>
      <c r="J82" s="160">
        <v>2.6309229727718594E-2</v>
      </c>
      <c r="K82" s="160">
        <v>2.6353846378497036E-2</v>
      </c>
      <c r="L82" s="160">
        <v>2.5244952634041161E-2</v>
      </c>
      <c r="M82" s="160">
        <v>2.2575842889436266E-2</v>
      </c>
      <c r="N82" s="160">
        <v>2.3922109908355783E-2</v>
      </c>
      <c r="O82" s="160">
        <v>1.9251808119330121E-2</v>
      </c>
      <c r="P82" s="160">
        <v>1.9260068825187531E-2</v>
      </c>
      <c r="Q82" s="160">
        <v>1.925159455109357E-2</v>
      </c>
    </row>
    <row r="83" spans="1:17" x14ac:dyDescent="0.25">
      <c r="A83" s="76" t="s">
        <v>82</v>
      </c>
      <c r="B83" s="159">
        <v>1.9377219504100734E-3</v>
      </c>
      <c r="C83" s="159">
        <v>2.1076967945343832E-3</v>
      </c>
      <c r="D83" s="159">
        <v>2.1222743122190644E-3</v>
      </c>
      <c r="E83" s="159">
        <v>2.2690458231591571E-3</v>
      </c>
      <c r="F83" s="159">
        <v>2.3218174524876406E-3</v>
      </c>
      <c r="G83" s="159">
        <v>2.397316818180339E-3</v>
      </c>
      <c r="H83" s="159">
        <v>2.6723986392896268E-3</v>
      </c>
      <c r="I83" s="159">
        <v>2.6765500358554325E-3</v>
      </c>
      <c r="J83" s="159">
        <v>3.0403233901566671E-3</v>
      </c>
      <c r="K83" s="159">
        <v>3.0454793391660462E-3</v>
      </c>
      <c r="L83" s="159">
        <v>2.9173343640619062E-3</v>
      </c>
      <c r="M83" s="159">
        <v>2.6088891198870947E-3</v>
      </c>
      <c r="N83" s="159">
        <v>2.7644652104597944E-3</v>
      </c>
      <c r="O83" s="159">
        <v>2.2247600227664663E-3</v>
      </c>
      <c r="P83" s="159">
        <v>2.2257146389790049E-3</v>
      </c>
      <c r="Q83" s="159">
        <v>2.2247353425872401E-3</v>
      </c>
    </row>
    <row r="84" spans="1:17" x14ac:dyDescent="0.25">
      <c r="A84" s="76" t="s">
        <v>81</v>
      </c>
      <c r="B84" s="159">
        <v>8.4477779887145776E-2</v>
      </c>
      <c r="C84" s="159">
        <v>9.1888078080468408E-2</v>
      </c>
      <c r="D84" s="159">
        <v>9.2523605964129327E-2</v>
      </c>
      <c r="E84" s="159">
        <v>9.8922321420842327E-2</v>
      </c>
      <c r="F84" s="159">
        <v>0.10122297662359434</v>
      </c>
      <c r="G84" s="159">
        <v>0.10451448023444891</v>
      </c>
      <c r="H84" s="159">
        <v>0.11650706850528295</v>
      </c>
      <c r="I84" s="159">
        <v>0.11668805461902142</v>
      </c>
      <c r="J84" s="159">
        <v>0.13254727804731822</v>
      </c>
      <c r="K84" s="159">
        <v>0.13277205907198045</v>
      </c>
      <c r="L84" s="159">
        <v>0.12718539427820011</v>
      </c>
      <c r="M84" s="159">
        <v>0.11373827951587709</v>
      </c>
      <c r="N84" s="159">
        <v>0.12052084330544549</v>
      </c>
      <c r="O84" s="159">
        <v>9.6991618155129689E-2</v>
      </c>
      <c r="P84" s="159">
        <v>9.7033236024123962E-2</v>
      </c>
      <c r="Q84" s="159">
        <v>9.699054218716234E-2</v>
      </c>
    </row>
    <row r="85" spans="1:17" x14ac:dyDescent="0.25">
      <c r="A85" s="76" t="s">
        <v>80</v>
      </c>
      <c r="B85" s="159">
        <v>2.6209290112484834E-2</v>
      </c>
      <c r="C85" s="159">
        <v>2.8508340293825683E-2</v>
      </c>
      <c r="D85" s="159">
        <v>2.8705513262856055E-2</v>
      </c>
      <c r="E85" s="159">
        <v>3.0690719194833321E-2</v>
      </c>
      <c r="F85" s="159">
        <v>3.1404499075628929E-2</v>
      </c>
      <c r="G85" s="159">
        <v>3.2425690365911718E-2</v>
      </c>
      <c r="H85" s="159">
        <v>3.6146399238822083E-2</v>
      </c>
      <c r="I85" s="159">
        <v>3.6202550306802792E-2</v>
      </c>
      <c r="J85" s="159">
        <v>4.1122885433344088E-2</v>
      </c>
      <c r="K85" s="159">
        <v>4.1192623902975088E-2</v>
      </c>
      <c r="L85" s="159">
        <v>3.9459357255378517E-2</v>
      </c>
      <c r="M85" s="159">
        <v>3.5287380524308805E-2</v>
      </c>
      <c r="N85" s="159">
        <v>3.7391675669194366E-2</v>
      </c>
      <c r="O85" s="159">
        <v>3.0091717160454765E-2</v>
      </c>
      <c r="P85" s="159">
        <v>3.0104629133328478E-2</v>
      </c>
      <c r="Q85" s="159">
        <v>3.009138334064267E-2</v>
      </c>
    </row>
    <row r="86" spans="1:17" x14ac:dyDescent="0.25">
      <c r="A86" s="129" t="s">
        <v>79</v>
      </c>
      <c r="B86" s="158">
        <v>0.16233618575325498</v>
      </c>
      <c r="C86" s="158">
        <v>0.17657613791115107</v>
      </c>
      <c r="D86" s="158">
        <v>0.17779739600660738</v>
      </c>
      <c r="E86" s="158">
        <v>0.19009344666455372</v>
      </c>
      <c r="F86" s="158">
        <v>0.19451448602954496</v>
      </c>
      <c r="G86" s="158">
        <v>0.20083958290464057</v>
      </c>
      <c r="H86" s="158">
        <v>0.22388506350080689</v>
      </c>
      <c r="I86" s="158">
        <v>0.22423285430944145</v>
      </c>
      <c r="J86" s="158">
        <v>0.2547086296411048</v>
      </c>
      <c r="K86" s="158">
        <v>0.25514057866038681</v>
      </c>
      <c r="L86" s="158">
        <v>0.24440499996838225</v>
      </c>
      <c r="M86" s="158">
        <v>0.21856443783691973</v>
      </c>
      <c r="N86" s="158">
        <v>0.23159810819020762</v>
      </c>
      <c r="O86" s="158">
        <v>0.1863833230747074</v>
      </c>
      <c r="P86" s="158">
        <v>0.1864632977866463</v>
      </c>
      <c r="Q86" s="158">
        <v>0.18638125544774031</v>
      </c>
    </row>
    <row r="87" spans="1:17" x14ac:dyDescent="0.25">
      <c r="A87" s="92" t="s">
        <v>125</v>
      </c>
      <c r="B87" s="91">
        <v>0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  <c r="O87" s="91">
        <v>0</v>
      </c>
      <c r="P87" s="91">
        <v>0</v>
      </c>
      <c r="Q87" s="91">
        <v>0</v>
      </c>
    </row>
    <row r="88" spans="1:17" x14ac:dyDescent="0.25">
      <c r="A88" s="92" t="s">
        <v>26</v>
      </c>
      <c r="B88" s="91">
        <v>0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  <c r="Q88" s="91">
        <v>0</v>
      </c>
    </row>
    <row r="89" spans="1:17" x14ac:dyDescent="0.25">
      <c r="A89" s="92" t="s">
        <v>126</v>
      </c>
      <c r="B89" s="91">
        <v>0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  <c r="Q89" s="91">
        <v>0</v>
      </c>
    </row>
    <row r="90" spans="1:17" x14ac:dyDescent="0.25">
      <c r="A90" s="92" t="s">
        <v>21</v>
      </c>
      <c r="B90" s="157">
        <v>0.16233618575325498</v>
      </c>
      <c r="C90" s="157">
        <v>0.17657613791115107</v>
      </c>
      <c r="D90" s="157">
        <v>0.17779739600660738</v>
      </c>
      <c r="E90" s="157">
        <v>0.19009344666455372</v>
      </c>
      <c r="F90" s="157">
        <v>0.19451448602954496</v>
      </c>
      <c r="G90" s="157">
        <v>0.20083958290464057</v>
      </c>
      <c r="H90" s="157">
        <v>0.22388506350080689</v>
      </c>
      <c r="I90" s="157">
        <v>0.22423285430944145</v>
      </c>
      <c r="J90" s="157">
        <v>0.2547086296411048</v>
      </c>
      <c r="K90" s="157">
        <v>0.25514057866038681</v>
      </c>
      <c r="L90" s="157">
        <v>0.24440499996838225</v>
      </c>
      <c r="M90" s="157">
        <v>0.21856443783691973</v>
      </c>
      <c r="N90" s="157">
        <v>0.23159810819020762</v>
      </c>
      <c r="O90" s="157">
        <v>0.1863833230747074</v>
      </c>
      <c r="P90" s="157">
        <v>0.1864632977866463</v>
      </c>
      <c r="Q90" s="157">
        <v>0.18638125544774031</v>
      </c>
    </row>
    <row r="91" spans="1:17" x14ac:dyDescent="0.25">
      <c r="A91" s="243" t="s">
        <v>235</v>
      </c>
      <c r="B91" s="242">
        <v>0.32021474064427508</v>
      </c>
      <c r="C91" s="242">
        <v>0.34830362647012764</v>
      </c>
      <c r="D91" s="242">
        <v>0.35071260782250879</v>
      </c>
      <c r="E91" s="242">
        <v>0.37496706873714314</v>
      </c>
      <c r="F91" s="242">
        <v>0.38368774901597263</v>
      </c>
      <c r="G91" s="242">
        <v>0.39616426031264168</v>
      </c>
      <c r="H91" s="242">
        <v>0.44162240975654099</v>
      </c>
      <c r="I91" s="242">
        <v>0.44230844129700519</v>
      </c>
      <c r="J91" s="242">
        <v>0.50242314984753611</v>
      </c>
      <c r="K91" s="242">
        <v>0.50327518688745509</v>
      </c>
      <c r="L91" s="242">
        <v>0.48209882050570696</v>
      </c>
      <c r="M91" s="242">
        <v>0.43112725885028202</v>
      </c>
      <c r="N91" s="242">
        <v>0.45683670466764742</v>
      </c>
      <c r="O91" s="242">
        <v>0.36764869879042889</v>
      </c>
      <c r="P91" s="242">
        <v>0.3678064521682281</v>
      </c>
      <c r="Q91" s="242">
        <v>0.36764462031199269</v>
      </c>
    </row>
    <row r="92" spans="1:17" x14ac:dyDescent="0.25">
      <c r="A92" s="40"/>
      <c r="B92" s="32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ht="12.75" x14ac:dyDescent="0.25">
      <c r="A93" s="80" t="s">
        <v>129</v>
      </c>
      <c r="B93" s="233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</row>
    <row r="94" spans="1:17" x14ac:dyDescent="0.25">
      <c r="A94" s="40"/>
      <c r="B94" s="32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x14ac:dyDescent="0.25">
      <c r="A95" s="78" t="s">
        <v>35</v>
      </c>
      <c r="B95" s="77">
        <f t="shared" ref="B95:Q95" si="0">SUM(B$96:B$101,B$103:B$105)</f>
        <v>0</v>
      </c>
      <c r="C95" s="77">
        <f t="shared" si="0"/>
        <v>0</v>
      </c>
      <c r="D95" s="77">
        <f t="shared" si="0"/>
        <v>0</v>
      </c>
      <c r="E95" s="77">
        <f t="shared" si="0"/>
        <v>0</v>
      </c>
      <c r="F95" s="77">
        <f t="shared" si="0"/>
        <v>0</v>
      </c>
      <c r="G95" s="77">
        <f t="shared" si="0"/>
        <v>0</v>
      </c>
      <c r="H95" s="77">
        <f t="shared" si="0"/>
        <v>0</v>
      </c>
      <c r="I95" s="77">
        <f t="shared" si="0"/>
        <v>0</v>
      </c>
      <c r="J95" s="77">
        <f t="shared" si="0"/>
        <v>0</v>
      </c>
      <c r="K95" s="77">
        <f t="shared" si="0"/>
        <v>0</v>
      </c>
      <c r="L95" s="77">
        <f t="shared" si="0"/>
        <v>0</v>
      </c>
      <c r="M95" s="77">
        <f t="shared" si="0"/>
        <v>0</v>
      </c>
      <c r="N95" s="77">
        <f t="shared" si="0"/>
        <v>0</v>
      </c>
      <c r="O95" s="77">
        <f t="shared" si="0"/>
        <v>0</v>
      </c>
      <c r="P95" s="77">
        <f t="shared" si="0"/>
        <v>0</v>
      </c>
      <c r="Q95" s="77">
        <f t="shared" si="0"/>
        <v>0</v>
      </c>
    </row>
    <row r="96" spans="1:17" x14ac:dyDescent="0.25">
      <c r="A96" s="132" t="s">
        <v>83</v>
      </c>
      <c r="B96" s="240">
        <f t="shared" ref="B96:Q96" si="1">IF(B$6=0,0,B$6/B$5)</f>
        <v>0</v>
      </c>
      <c r="C96" s="240">
        <f t="shared" si="1"/>
        <v>0</v>
      </c>
      <c r="D96" s="240">
        <f t="shared" si="1"/>
        <v>0</v>
      </c>
      <c r="E96" s="240">
        <f t="shared" si="1"/>
        <v>0</v>
      </c>
      <c r="F96" s="240">
        <f t="shared" si="1"/>
        <v>0</v>
      </c>
      <c r="G96" s="240">
        <f t="shared" si="1"/>
        <v>0</v>
      </c>
      <c r="H96" s="240">
        <f t="shared" si="1"/>
        <v>0</v>
      </c>
      <c r="I96" s="240">
        <f t="shared" si="1"/>
        <v>0</v>
      </c>
      <c r="J96" s="240">
        <f t="shared" si="1"/>
        <v>0</v>
      </c>
      <c r="K96" s="240">
        <f t="shared" si="1"/>
        <v>0</v>
      </c>
      <c r="L96" s="240">
        <f t="shared" si="1"/>
        <v>0</v>
      </c>
      <c r="M96" s="240">
        <f t="shared" si="1"/>
        <v>0</v>
      </c>
      <c r="N96" s="240">
        <f t="shared" si="1"/>
        <v>0</v>
      </c>
      <c r="O96" s="240">
        <f t="shared" si="1"/>
        <v>0</v>
      </c>
      <c r="P96" s="240">
        <f t="shared" si="1"/>
        <v>0</v>
      </c>
      <c r="Q96" s="240">
        <f t="shared" si="1"/>
        <v>0</v>
      </c>
    </row>
    <row r="97" spans="1:17" x14ac:dyDescent="0.25">
      <c r="A97" s="76" t="s">
        <v>82</v>
      </c>
      <c r="B97" s="239">
        <f t="shared" ref="B97:Q97" si="2">IF(B$7=0,0,B$7/B$5)</f>
        <v>0</v>
      </c>
      <c r="C97" s="239">
        <f t="shared" si="2"/>
        <v>0</v>
      </c>
      <c r="D97" s="239">
        <f t="shared" si="2"/>
        <v>0</v>
      </c>
      <c r="E97" s="239">
        <f t="shared" si="2"/>
        <v>0</v>
      </c>
      <c r="F97" s="239">
        <f t="shared" si="2"/>
        <v>0</v>
      </c>
      <c r="G97" s="239">
        <f t="shared" si="2"/>
        <v>0</v>
      </c>
      <c r="H97" s="239">
        <f t="shared" si="2"/>
        <v>0</v>
      </c>
      <c r="I97" s="239">
        <f t="shared" si="2"/>
        <v>0</v>
      </c>
      <c r="J97" s="239">
        <f t="shared" si="2"/>
        <v>0</v>
      </c>
      <c r="K97" s="239">
        <f t="shared" si="2"/>
        <v>0</v>
      </c>
      <c r="L97" s="239">
        <f t="shared" si="2"/>
        <v>0</v>
      </c>
      <c r="M97" s="239">
        <f t="shared" si="2"/>
        <v>0</v>
      </c>
      <c r="N97" s="239">
        <f t="shared" si="2"/>
        <v>0</v>
      </c>
      <c r="O97" s="239">
        <f t="shared" si="2"/>
        <v>0</v>
      </c>
      <c r="P97" s="239">
        <f t="shared" si="2"/>
        <v>0</v>
      </c>
      <c r="Q97" s="239">
        <f t="shared" si="2"/>
        <v>0</v>
      </c>
    </row>
    <row r="98" spans="1:17" x14ac:dyDescent="0.25">
      <c r="A98" s="76" t="s">
        <v>81</v>
      </c>
      <c r="B98" s="239">
        <f t="shared" ref="B98:Q98" si="3">IF(B$8=0,0,B$8/B$5)</f>
        <v>0</v>
      </c>
      <c r="C98" s="239">
        <f t="shared" si="3"/>
        <v>0</v>
      </c>
      <c r="D98" s="239">
        <f t="shared" si="3"/>
        <v>0</v>
      </c>
      <c r="E98" s="239">
        <f t="shared" si="3"/>
        <v>0</v>
      </c>
      <c r="F98" s="239">
        <f t="shared" si="3"/>
        <v>0</v>
      </c>
      <c r="G98" s="239">
        <f t="shared" si="3"/>
        <v>0</v>
      </c>
      <c r="H98" s="239">
        <f t="shared" si="3"/>
        <v>0</v>
      </c>
      <c r="I98" s="239">
        <f t="shared" si="3"/>
        <v>0</v>
      </c>
      <c r="J98" s="239">
        <f t="shared" si="3"/>
        <v>0</v>
      </c>
      <c r="K98" s="239">
        <f t="shared" si="3"/>
        <v>0</v>
      </c>
      <c r="L98" s="239">
        <f t="shared" si="3"/>
        <v>0</v>
      </c>
      <c r="M98" s="239">
        <f t="shared" si="3"/>
        <v>0</v>
      </c>
      <c r="N98" s="239">
        <f t="shared" si="3"/>
        <v>0</v>
      </c>
      <c r="O98" s="239">
        <f t="shared" si="3"/>
        <v>0</v>
      </c>
      <c r="P98" s="239">
        <f t="shared" si="3"/>
        <v>0</v>
      </c>
      <c r="Q98" s="239">
        <f t="shared" si="3"/>
        <v>0</v>
      </c>
    </row>
    <row r="99" spans="1:17" x14ac:dyDescent="0.25">
      <c r="A99" s="76" t="s">
        <v>80</v>
      </c>
      <c r="B99" s="239">
        <f t="shared" ref="B99:Q99" si="4">IF(B$9=0,0,B$9/B$5)</f>
        <v>0</v>
      </c>
      <c r="C99" s="239">
        <f t="shared" si="4"/>
        <v>0</v>
      </c>
      <c r="D99" s="239">
        <f t="shared" si="4"/>
        <v>0</v>
      </c>
      <c r="E99" s="239">
        <f t="shared" si="4"/>
        <v>0</v>
      </c>
      <c r="F99" s="239">
        <f t="shared" si="4"/>
        <v>0</v>
      </c>
      <c r="G99" s="239">
        <f t="shared" si="4"/>
        <v>0</v>
      </c>
      <c r="H99" s="239">
        <f t="shared" si="4"/>
        <v>0</v>
      </c>
      <c r="I99" s="239">
        <f t="shared" si="4"/>
        <v>0</v>
      </c>
      <c r="J99" s="239">
        <f t="shared" si="4"/>
        <v>0</v>
      </c>
      <c r="K99" s="239">
        <f t="shared" si="4"/>
        <v>0</v>
      </c>
      <c r="L99" s="239">
        <f t="shared" si="4"/>
        <v>0</v>
      </c>
      <c r="M99" s="239">
        <f t="shared" si="4"/>
        <v>0</v>
      </c>
      <c r="N99" s="239">
        <f t="shared" si="4"/>
        <v>0</v>
      </c>
      <c r="O99" s="239">
        <f t="shared" si="4"/>
        <v>0</v>
      </c>
      <c r="P99" s="239">
        <f t="shared" si="4"/>
        <v>0</v>
      </c>
      <c r="Q99" s="239">
        <f t="shared" si="4"/>
        <v>0</v>
      </c>
    </row>
    <row r="100" spans="1:17" x14ac:dyDescent="0.25">
      <c r="A100" s="129" t="s">
        <v>79</v>
      </c>
      <c r="B100" s="238">
        <f t="shared" ref="B100:Q100" si="5">IF(B$10=0,0,B$10/B$5)</f>
        <v>0</v>
      </c>
      <c r="C100" s="238">
        <f t="shared" si="5"/>
        <v>0</v>
      </c>
      <c r="D100" s="238">
        <f t="shared" si="5"/>
        <v>0</v>
      </c>
      <c r="E100" s="238">
        <f t="shared" si="5"/>
        <v>0</v>
      </c>
      <c r="F100" s="238">
        <f t="shared" si="5"/>
        <v>0</v>
      </c>
      <c r="G100" s="238">
        <f t="shared" si="5"/>
        <v>0</v>
      </c>
      <c r="H100" s="238">
        <f t="shared" si="5"/>
        <v>0</v>
      </c>
      <c r="I100" s="238">
        <f t="shared" si="5"/>
        <v>0</v>
      </c>
      <c r="J100" s="238">
        <f t="shared" si="5"/>
        <v>0</v>
      </c>
      <c r="K100" s="238">
        <f t="shared" si="5"/>
        <v>0</v>
      </c>
      <c r="L100" s="238">
        <f t="shared" si="5"/>
        <v>0</v>
      </c>
      <c r="M100" s="238">
        <f t="shared" si="5"/>
        <v>0</v>
      </c>
      <c r="N100" s="238">
        <f t="shared" si="5"/>
        <v>0</v>
      </c>
      <c r="O100" s="238">
        <f t="shared" si="5"/>
        <v>0</v>
      </c>
      <c r="P100" s="238">
        <f t="shared" si="5"/>
        <v>0</v>
      </c>
      <c r="Q100" s="238">
        <f t="shared" si="5"/>
        <v>0</v>
      </c>
    </row>
    <row r="101" spans="1:17" x14ac:dyDescent="0.25">
      <c r="A101" s="127" t="s">
        <v>241</v>
      </c>
      <c r="B101" s="236">
        <f t="shared" ref="B101:Q101" si="6">IF(B$15=0,0,B$15/B$5)</f>
        <v>0</v>
      </c>
      <c r="C101" s="236">
        <f t="shared" si="6"/>
        <v>0</v>
      </c>
      <c r="D101" s="236">
        <f t="shared" si="6"/>
        <v>0</v>
      </c>
      <c r="E101" s="236">
        <f t="shared" si="6"/>
        <v>0</v>
      </c>
      <c r="F101" s="236">
        <f t="shared" si="6"/>
        <v>0</v>
      </c>
      <c r="G101" s="236">
        <f t="shared" si="6"/>
        <v>0</v>
      </c>
      <c r="H101" s="236">
        <f t="shared" si="6"/>
        <v>0</v>
      </c>
      <c r="I101" s="236">
        <f t="shared" si="6"/>
        <v>0</v>
      </c>
      <c r="J101" s="236">
        <f t="shared" si="6"/>
        <v>0</v>
      </c>
      <c r="K101" s="236">
        <f t="shared" si="6"/>
        <v>0</v>
      </c>
      <c r="L101" s="236">
        <f t="shared" si="6"/>
        <v>0</v>
      </c>
      <c r="M101" s="236">
        <f t="shared" si="6"/>
        <v>0</v>
      </c>
      <c r="N101" s="236">
        <f t="shared" si="6"/>
        <v>0</v>
      </c>
      <c r="O101" s="236">
        <f t="shared" si="6"/>
        <v>0</v>
      </c>
      <c r="P101" s="236">
        <f t="shared" si="6"/>
        <v>0</v>
      </c>
      <c r="Q101" s="236">
        <f t="shared" si="6"/>
        <v>0</v>
      </c>
    </row>
    <row r="102" spans="1:17" x14ac:dyDescent="0.25">
      <c r="A102" s="127" t="s">
        <v>240</v>
      </c>
      <c r="B102" s="237">
        <f t="shared" ref="B102:Q102" si="7">IF(B$16=0,0,B$16/B$5)</f>
        <v>0</v>
      </c>
      <c r="C102" s="237">
        <f t="shared" si="7"/>
        <v>0</v>
      </c>
      <c r="D102" s="237">
        <f t="shared" si="7"/>
        <v>0</v>
      </c>
      <c r="E102" s="237">
        <f t="shared" si="7"/>
        <v>0</v>
      </c>
      <c r="F102" s="237">
        <f t="shared" si="7"/>
        <v>0</v>
      </c>
      <c r="G102" s="237">
        <f t="shared" si="7"/>
        <v>0</v>
      </c>
      <c r="H102" s="237">
        <f t="shared" si="7"/>
        <v>0</v>
      </c>
      <c r="I102" s="237">
        <f t="shared" si="7"/>
        <v>0</v>
      </c>
      <c r="J102" s="237">
        <f t="shared" si="7"/>
        <v>0</v>
      </c>
      <c r="K102" s="237">
        <f t="shared" si="7"/>
        <v>0</v>
      </c>
      <c r="L102" s="237">
        <f t="shared" si="7"/>
        <v>0</v>
      </c>
      <c r="M102" s="237">
        <f t="shared" si="7"/>
        <v>0</v>
      </c>
      <c r="N102" s="237">
        <f t="shared" si="7"/>
        <v>0</v>
      </c>
      <c r="O102" s="237">
        <f t="shared" si="7"/>
        <v>0</v>
      </c>
      <c r="P102" s="237">
        <f t="shared" si="7"/>
        <v>0</v>
      </c>
      <c r="Q102" s="237">
        <f t="shared" si="7"/>
        <v>0</v>
      </c>
    </row>
    <row r="103" spans="1:17" x14ac:dyDescent="0.25">
      <c r="A103" s="142" t="s">
        <v>249</v>
      </c>
      <c r="B103" s="235">
        <f t="shared" ref="B103:Q103" si="8">IF(B$17=0,0,B$17/B$5)</f>
        <v>0</v>
      </c>
      <c r="C103" s="235">
        <f t="shared" si="8"/>
        <v>0</v>
      </c>
      <c r="D103" s="235">
        <f t="shared" si="8"/>
        <v>0</v>
      </c>
      <c r="E103" s="235">
        <f t="shared" si="8"/>
        <v>0</v>
      </c>
      <c r="F103" s="235">
        <f t="shared" si="8"/>
        <v>0</v>
      </c>
      <c r="G103" s="235">
        <f t="shared" si="8"/>
        <v>0</v>
      </c>
      <c r="H103" s="235">
        <f t="shared" si="8"/>
        <v>0</v>
      </c>
      <c r="I103" s="235">
        <f t="shared" si="8"/>
        <v>0</v>
      </c>
      <c r="J103" s="235">
        <f t="shared" si="8"/>
        <v>0</v>
      </c>
      <c r="K103" s="235">
        <f t="shared" si="8"/>
        <v>0</v>
      </c>
      <c r="L103" s="235">
        <f t="shared" si="8"/>
        <v>0</v>
      </c>
      <c r="M103" s="235">
        <f t="shared" si="8"/>
        <v>0</v>
      </c>
      <c r="N103" s="235">
        <f t="shared" si="8"/>
        <v>0</v>
      </c>
      <c r="O103" s="235">
        <f t="shared" si="8"/>
        <v>0</v>
      </c>
      <c r="P103" s="235">
        <f t="shared" si="8"/>
        <v>0</v>
      </c>
      <c r="Q103" s="235">
        <f t="shared" si="8"/>
        <v>0</v>
      </c>
    </row>
    <row r="104" spans="1:17" x14ac:dyDescent="0.25">
      <c r="A104" s="142" t="s">
        <v>248</v>
      </c>
      <c r="B104" s="235">
        <f t="shared" ref="B104:Q104" si="9">IF(B$28=0,0,B$28/B$5)</f>
        <v>0</v>
      </c>
      <c r="C104" s="235">
        <f t="shared" si="9"/>
        <v>0</v>
      </c>
      <c r="D104" s="235">
        <f t="shared" si="9"/>
        <v>0</v>
      </c>
      <c r="E104" s="235">
        <f t="shared" si="9"/>
        <v>0</v>
      </c>
      <c r="F104" s="235">
        <f t="shared" si="9"/>
        <v>0</v>
      </c>
      <c r="G104" s="235">
        <f t="shared" si="9"/>
        <v>0</v>
      </c>
      <c r="H104" s="235">
        <f t="shared" si="9"/>
        <v>0</v>
      </c>
      <c r="I104" s="235">
        <f t="shared" si="9"/>
        <v>0</v>
      </c>
      <c r="J104" s="235">
        <f t="shared" si="9"/>
        <v>0</v>
      </c>
      <c r="K104" s="235">
        <f t="shared" si="9"/>
        <v>0</v>
      </c>
      <c r="L104" s="235">
        <f t="shared" si="9"/>
        <v>0</v>
      </c>
      <c r="M104" s="235">
        <f t="shared" si="9"/>
        <v>0</v>
      </c>
      <c r="N104" s="235">
        <f t="shared" si="9"/>
        <v>0</v>
      </c>
      <c r="O104" s="235">
        <f t="shared" si="9"/>
        <v>0</v>
      </c>
      <c r="P104" s="235">
        <f t="shared" si="9"/>
        <v>0</v>
      </c>
      <c r="Q104" s="235">
        <f t="shared" si="9"/>
        <v>0</v>
      </c>
    </row>
    <row r="105" spans="1:17" x14ac:dyDescent="0.25">
      <c r="A105" s="72" t="s">
        <v>239</v>
      </c>
      <c r="B105" s="277">
        <f t="shared" ref="B105:Q105" si="10">IF(B$29=0,0,B$29/B$5)</f>
        <v>0</v>
      </c>
      <c r="C105" s="277">
        <f t="shared" si="10"/>
        <v>0</v>
      </c>
      <c r="D105" s="277">
        <f t="shared" si="10"/>
        <v>0</v>
      </c>
      <c r="E105" s="277">
        <f t="shared" si="10"/>
        <v>0</v>
      </c>
      <c r="F105" s="277">
        <f t="shared" si="10"/>
        <v>0</v>
      </c>
      <c r="G105" s="277">
        <f t="shared" si="10"/>
        <v>0</v>
      </c>
      <c r="H105" s="277">
        <f t="shared" si="10"/>
        <v>0</v>
      </c>
      <c r="I105" s="277">
        <f t="shared" si="10"/>
        <v>0</v>
      </c>
      <c r="J105" s="277">
        <f t="shared" si="10"/>
        <v>0</v>
      </c>
      <c r="K105" s="277">
        <f t="shared" si="10"/>
        <v>0</v>
      </c>
      <c r="L105" s="277">
        <f t="shared" si="10"/>
        <v>0</v>
      </c>
      <c r="M105" s="277">
        <f t="shared" si="10"/>
        <v>0</v>
      </c>
      <c r="N105" s="277">
        <f t="shared" si="10"/>
        <v>0</v>
      </c>
      <c r="O105" s="277">
        <f t="shared" si="10"/>
        <v>0</v>
      </c>
      <c r="P105" s="277">
        <f t="shared" si="10"/>
        <v>0</v>
      </c>
      <c r="Q105" s="277">
        <f t="shared" si="10"/>
        <v>0</v>
      </c>
    </row>
    <row r="106" spans="1:17" x14ac:dyDescent="0.25">
      <c r="A106" s="40"/>
      <c r="B106" s="32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78" t="s">
        <v>34</v>
      </c>
      <c r="B107" s="77">
        <f t="shared" ref="B107:Q107" si="11">SUM(B$108:B$112,B$114:B$115,B$117:B$118,B$120:B$121)</f>
        <v>0</v>
      </c>
      <c r="C107" s="77">
        <f t="shared" si="11"/>
        <v>0</v>
      </c>
      <c r="D107" s="77">
        <f t="shared" si="11"/>
        <v>0</v>
      </c>
      <c r="E107" s="77">
        <f t="shared" si="11"/>
        <v>0</v>
      </c>
      <c r="F107" s="77">
        <f t="shared" si="11"/>
        <v>0</v>
      </c>
      <c r="G107" s="77">
        <f t="shared" si="11"/>
        <v>0</v>
      </c>
      <c r="H107" s="77">
        <f t="shared" si="11"/>
        <v>0</v>
      </c>
      <c r="I107" s="77">
        <f t="shared" si="11"/>
        <v>0</v>
      </c>
      <c r="J107" s="77">
        <f t="shared" si="11"/>
        <v>0</v>
      </c>
      <c r="K107" s="77">
        <f t="shared" si="11"/>
        <v>0</v>
      </c>
      <c r="L107" s="77">
        <f t="shared" si="11"/>
        <v>0</v>
      </c>
      <c r="M107" s="77">
        <f t="shared" si="11"/>
        <v>0</v>
      </c>
      <c r="N107" s="77">
        <f t="shared" si="11"/>
        <v>0</v>
      </c>
      <c r="O107" s="77">
        <f t="shared" si="11"/>
        <v>0</v>
      </c>
      <c r="P107" s="77">
        <f t="shared" si="11"/>
        <v>0</v>
      </c>
      <c r="Q107" s="77">
        <f t="shared" si="11"/>
        <v>0</v>
      </c>
    </row>
    <row r="108" spans="1:17" x14ac:dyDescent="0.25">
      <c r="A108" s="132" t="s">
        <v>83</v>
      </c>
      <c r="B108" s="203">
        <f t="shared" ref="B108:Q108" si="12">IF(B$32=0,0,B$32/B$31)</f>
        <v>0</v>
      </c>
      <c r="C108" s="203">
        <f t="shared" si="12"/>
        <v>0</v>
      </c>
      <c r="D108" s="203">
        <f t="shared" si="12"/>
        <v>0</v>
      </c>
      <c r="E108" s="203">
        <f t="shared" si="12"/>
        <v>0</v>
      </c>
      <c r="F108" s="203">
        <f t="shared" si="12"/>
        <v>0</v>
      </c>
      <c r="G108" s="203">
        <f t="shared" si="12"/>
        <v>0</v>
      </c>
      <c r="H108" s="203">
        <f t="shared" si="12"/>
        <v>0</v>
      </c>
      <c r="I108" s="203">
        <f t="shared" si="12"/>
        <v>0</v>
      </c>
      <c r="J108" s="203">
        <f t="shared" si="12"/>
        <v>0</v>
      </c>
      <c r="K108" s="203">
        <f t="shared" si="12"/>
        <v>0</v>
      </c>
      <c r="L108" s="203">
        <f t="shared" si="12"/>
        <v>0</v>
      </c>
      <c r="M108" s="203">
        <f t="shared" si="12"/>
        <v>0</v>
      </c>
      <c r="N108" s="203">
        <f t="shared" si="12"/>
        <v>0</v>
      </c>
      <c r="O108" s="203">
        <f t="shared" si="12"/>
        <v>0</v>
      </c>
      <c r="P108" s="203">
        <f t="shared" si="12"/>
        <v>0</v>
      </c>
      <c r="Q108" s="203">
        <f t="shared" si="12"/>
        <v>0</v>
      </c>
    </row>
    <row r="109" spans="1:17" x14ac:dyDescent="0.25">
      <c r="A109" s="76" t="s">
        <v>82</v>
      </c>
      <c r="B109" s="202">
        <f t="shared" ref="B109:Q109" si="13">IF(B$33=0,0,B$33/B$31)</f>
        <v>0</v>
      </c>
      <c r="C109" s="202">
        <f t="shared" si="13"/>
        <v>0</v>
      </c>
      <c r="D109" s="202">
        <f t="shared" si="13"/>
        <v>0</v>
      </c>
      <c r="E109" s="202">
        <f t="shared" si="13"/>
        <v>0</v>
      </c>
      <c r="F109" s="202">
        <f t="shared" si="13"/>
        <v>0</v>
      </c>
      <c r="G109" s="202">
        <f t="shared" si="13"/>
        <v>0</v>
      </c>
      <c r="H109" s="202">
        <f t="shared" si="13"/>
        <v>0</v>
      </c>
      <c r="I109" s="202">
        <f t="shared" si="13"/>
        <v>0</v>
      </c>
      <c r="J109" s="202">
        <f t="shared" si="13"/>
        <v>0</v>
      </c>
      <c r="K109" s="202">
        <f t="shared" si="13"/>
        <v>0</v>
      </c>
      <c r="L109" s="202">
        <f t="shared" si="13"/>
        <v>0</v>
      </c>
      <c r="M109" s="202">
        <f t="shared" si="13"/>
        <v>0</v>
      </c>
      <c r="N109" s="202">
        <f t="shared" si="13"/>
        <v>0</v>
      </c>
      <c r="O109" s="202">
        <f t="shared" si="13"/>
        <v>0</v>
      </c>
      <c r="P109" s="202">
        <f t="shared" si="13"/>
        <v>0</v>
      </c>
      <c r="Q109" s="202">
        <f t="shared" si="13"/>
        <v>0</v>
      </c>
    </row>
    <row r="110" spans="1:17" x14ac:dyDescent="0.25">
      <c r="A110" s="76" t="s">
        <v>81</v>
      </c>
      <c r="B110" s="202">
        <f t="shared" ref="B110:Q110" si="14">IF(B$34=0,0,B$34/B$31)</f>
        <v>0</v>
      </c>
      <c r="C110" s="202">
        <f t="shared" si="14"/>
        <v>0</v>
      </c>
      <c r="D110" s="202">
        <f t="shared" si="14"/>
        <v>0</v>
      </c>
      <c r="E110" s="202">
        <f t="shared" si="14"/>
        <v>0</v>
      </c>
      <c r="F110" s="202">
        <f t="shared" si="14"/>
        <v>0</v>
      </c>
      <c r="G110" s="202">
        <f t="shared" si="14"/>
        <v>0</v>
      </c>
      <c r="H110" s="202">
        <f t="shared" si="14"/>
        <v>0</v>
      </c>
      <c r="I110" s="202">
        <f t="shared" si="14"/>
        <v>0</v>
      </c>
      <c r="J110" s="202">
        <f t="shared" si="14"/>
        <v>0</v>
      </c>
      <c r="K110" s="202">
        <f t="shared" si="14"/>
        <v>0</v>
      </c>
      <c r="L110" s="202">
        <f t="shared" si="14"/>
        <v>0</v>
      </c>
      <c r="M110" s="202">
        <f t="shared" si="14"/>
        <v>0</v>
      </c>
      <c r="N110" s="202">
        <f t="shared" si="14"/>
        <v>0</v>
      </c>
      <c r="O110" s="202">
        <f t="shared" si="14"/>
        <v>0</v>
      </c>
      <c r="P110" s="202">
        <f t="shared" si="14"/>
        <v>0</v>
      </c>
      <c r="Q110" s="202">
        <f t="shared" si="14"/>
        <v>0</v>
      </c>
    </row>
    <row r="111" spans="1:17" x14ac:dyDescent="0.25">
      <c r="A111" s="76" t="s">
        <v>80</v>
      </c>
      <c r="B111" s="202">
        <f t="shared" ref="B111:Q111" si="15">IF(B$35=0,0,B$35/B$31)</f>
        <v>0</v>
      </c>
      <c r="C111" s="202">
        <f t="shared" si="15"/>
        <v>0</v>
      </c>
      <c r="D111" s="202">
        <f t="shared" si="15"/>
        <v>0</v>
      </c>
      <c r="E111" s="202">
        <f t="shared" si="15"/>
        <v>0</v>
      </c>
      <c r="F111" s="202">
        <f t="shared" si="15"/>
        <v>0</v>
      </c>
      <c r="G111" s="202">
        <f t="shared" si="15"/>
        <v>0</v>
      </c>
      <c r="H111" s="202">
        <f t="shared" si="15"/>
        <v>0</v>
      </c>
      <c r="I111" s="202">
        <f t="shared" si="15"/>
        <v>0</v>
      </c>
      <c r="J111" s="202">
        <f t="shared" si="15"/>
        <v>0</v>
      </c>
      <c r="K111" s="202">
        <f t="shared" si="15"/>
        <v>0</v>
      </c>
      <c r="L111" s="202">
        <f t="shared" si="15"/>
        <v>0</v>
      </c>
      <c r="M111" s="202">
        <f t="shared" si="15"/>
        <v>0</v>
      </c>
      <c r="N111" s="202">
        <f t="shared" si="15"/>
        <v>0</v>
      </c>
      <c r="O111" s="202">
        <f t="shared" si="15"/>
        <v>0</v>
      </c>
      <c r="P111" s="202">
        <f t="shared" si="15"/>
        <v>0</v>
      </c>
      <c r="Q111" s="202">
        <f t="shared" si="15"/>
        <v>0</v>
      </c>
    </row>
    <row r="112" spans="1:17" x14ac:dyDescent="0.25">
      <c r="A112" s="129" t="s">
        <v>79</v>
      </c>
      <c r="B112" s="201">
        <f t="shared" ref="B112:Q112" si="16">IF(B$36=0,0,B$36/B$31)</f>
        <v>0</v>
      </c>
      <c r="C112" s="201">
        <f t="shared" si="16"/>
        <v>0</v>
      </c>
      <c r="D112" s="201">
        <f t="shared" si="16"/>
        <v>0</v>
      </c>
      <c r="E112" s="201">
        <f t="shared" si="16"/>
        <v>0</v>
      </c>
      <c r="F112" s="201">
        <f t="shared" si="16"/>
        <v>0</v>
      </c>
      <c r="G112" s="201">
        <f t="shared" si="16"/>
        <v>0</v>
      </c>
      <c r="H112" s="201">
        <f t="shared" si="16"/>
        <v>0</v>
      </c>
      <c r="I112" s="201">
        <f t="shared" si="16"/>
        <v>0</v>
      </c>
      <c r="J112" s="201">
        <f t="shared" si="16"/>
        <v>0</v>
      </c>
      <c r="K112" s="201">
        <f t="shared" si="16"/>
        <v>0</v>
      </c>
      <c r="L112" s="201">
        <f t="shared" si="16"/>
        <v>0</v>
      </c>
      <c r="M112" s="201">
        <f t="shared" si="16"/>
        <v>0</v>
      </c>
      <c r="N112" s="201">
        <f t="shared" si="16"/>
        <v>0</v>
      </c>
      <c r="O112" s="201">
        <f t="shared" si="16"/>
        <v>0</v>
      </c>
      <c r="P112" s="201">
        <f t="shared" si="16"/>
        <v>0</v>
      </c>
      <c r="Q112" s="201">
        <f t="shared" si="16"/>
        <v>0</v>
      </c>
    </row>
    <row r="113" spans="1:17" x14ac:dyDescent="0.25">
      <c r="A113" s="127" t="s">
        <v>238</v>
      </c>
      <c r="B113" s="200">
        <f t="shared" ref="B113:Q113" si="17">IF(B$41=0,0,B$41/B$31)</f>
        <v>0</v>
      </c>
      <c r="C113" s="200">
        <f t="shared" si="17"/>
        <v>0</v>
      </c>
      <c r="D113" s="200">
        <f t="shared" si="17"/>
        <v>0</v>
      </c>
      <c r="E113" s="200">
        <f t="shared" si="17"/>
        <v>0</v>
      </c>
      <c r="F113" s="200">
        <f t="shared" si="17"/>
        <v>0</v>
      </c>
      <c r="G113" s="200">
        <f t="shared" si="17"/>
        <v>0</v>
      </c>
      <c r="H113" s="200">
        <f t="shared" si="17"/>
        <v>0</v>
      </c>
      <c r="I113" s="200">
        <f t="shared" si="17"/>
        <v>0</v>
      </c>
      <c r="J113" s="200">
        <f t="shared" si="17"/>
        <v>0</v>
      </c>
      <c r="K113" s="200">
        <f t="shared" si="17"/>
        <v>0</v>
      </c>
      <c r="L113" s="200">
        <f t="shared" si="17"/>
        <v>0</v>
      </c>
      <c r="M113" s="200">
        <f t="shared" si="17"/>
        <v>0</v>
      </c>
      <c r="N113" s="200">
        <f t="shared" si="17"/>
        <v>0</v>
      </c>
      <c r="O113" s="200">
        <f t="shared" si="17"/>
        <v>0</v>
      </c>
      <c r="P113" s="200">
        <f t="shared" si="17"/>
        <v>0</v>
      </c>
      <c r="Q113" s="200">
        <f t="shared" si="17"/>
        <v>0</v>
      </c>
    </row>
    <row r="114" spans="1:17" x14ac:dyDescent="0.25">
      <c r="A114" s="142" t="s">
        <v>247</v>
      </c>
      <c r="B114" s="199">
        <f t="shared" ref="B114:Q114" si="18">IF(B$42=0,0,B$42/B$31)</f>
        <v>0</v>
      </c>
      <c r="C114" s="199">
        <f t="shared" si="18"/>
        <v>0</v>
      </c>
      <c r="D114" s="199">
        <f t="shared" si="18"/>
        <v>0</v>
      </c>
      <c r="E114" s="199">
        <f t="shared" si="18"/>
        <v>0</v>
      </c>
      <c r="F114" s="199">
        <f t="shared" si="18"/>
        <v>0</v>
      </c>
      <c r="G114" s="199">
        <f t="shared" si="18"/>
        <v>0</v>
      </c>
      <c r="H114" s="199">
        <f t="shared" si="18"/>
        <v>0</v>
      </c>
      <c r="I114" s="199">
        <f t="shared" si="18"/>
        <v>0</v>
      </c>
      <c r="J114" s="199">
        <f t="shared" si="18"/>
        <v>0</v>
      </c>
      <c r="K114" s="199">
        <f t="shared" si="18"/>
        <v>0</v>
      </c>
      <c r="L114" s="199">
        <f t="shared" si="18"/>
        <v>0</v>
      </c>
      <c r="M114" s="199">
        <f t="shared" si="18"/>
        <v>0</v>
      </c>
      <c r="N114" s="199">
        <f t="shared" si="18"/>
        <v>0</v>
      </c>
      <c r="O114" s="199">
        <f t="shared" si="18"/>
        <v>0</v>
      </c>
      <c r="P114" s="199">
        <f t="shared" si="18"/>
        <v>0</v>
      </c>
      <c r="Q114" s="199">
        <f t="shared" si="18"/>
        <v>0</v>
      </c>
    </row>
    <row r="115" spans="1:17" x14ac:dyDescent="0.25">
      <c r="A115" s="142" t="s">
        <v>246</v>
      </c>
      <c r="B115" s="199">
        <f t="shared" ref="B115:Q115" si="19">IF(B$53=0,0,B$53/B$31)</f>
        <v>0</v>
      </c>
      <c r="C115" s="199">
        <f t="shared" si="19"/>
        <v>0</v>
      </c>
      <c r="D115" s="199">
        <f t="shared" si="19"/>
        <v>0</v>
      </c>
      <c r="E115" s="199">
        <f t="shared" si="19"/>
        <v>0</v>
      </c>
      <c r="F115" s="199">
        <f t="shared" si="19"/>
        <v>0</v>
      </c>
      <c r="G115" s="199">
        <f t="shared" si="19"/>
        <v>0</v>
      </c>
      <c r="H115" s="199">
        <f t="shared" si="19"/>
        <v>0</v>
      </c>
      <c r="I115" s="199">
        <f t="shared" si="19"/>
        <v>0</v>
      </c>
      <c r="J115" s="199">
        <f t="shared" si="19"/>
        <v>0</v>
      </c>
      <c r="K115" s="199">
        <f t="shared" si="19"/>
        <v>0</v>
      </c>
      <c r="L115" s="199">
        <f t="shared" si="19"/>
        <v>0</v>
      </c>
      <c r="M115" s="199">
        <f t="shared" si="19"/>
        <v>0</v>
      </c>
      <c r="N115" s="199">
        <f t="shared" si="19"/>
        <v>0</v>
      </c>
      <c r="O115" s="199">
        <f t="shared" si="19"/>
        <v>0</v>
      </c>
      <c r="P115" s="199">
        <f t="shared" si="19"/>
        <v>0</v>
      </c>
      <c r="Q115" s="199">
        <f t="shared" si="19"/>
        <v>0</v>
      </c>
    </row>
    <row r="116" spans="1:17" x14ac:dyDescent="0.25">
      <c r="A116" s="127" t="s">
        <v>237</v>
      </c>
      <c r="B116" s="200">
        <f t="shared" ref="B116:Q116" si="20">IF(B$54=0,0,B$54/B$31)</f>
        <v>0</v>
      </c>
      <c r="C116" s="200">
        <f t="shared" si="20"/>
        <v>0</v>
      </c>
      <c r="D116" s="200">
        <f t="shared" si="20"/>
        <v>0</v>
      </c>
      <c r="E116" s="200">
        <f t="shared" si="20"/>
        <v>0</v>
      </c>
      <c r="F116" s="200">
        <f t="shared" si="20"/>
        <v>0</v>
      </c>
      <c r="G116" s="200">
        <f t="shared" si="20"/>
        <v>0</v>
      </c>
      <c r="H116" s="200">
        <f t="shared" si="20"/>
        <v>0</v>
      </c>
      <c r="I116" s="200">
        <f t="shared" si="20"/>
        <v>0</v>
      </c>
      <c r="J116" s="200">
        <f t="shared" si="20"/>
        <v>0</v>
      </c>
      <c r="K116" s="200">
        <f t="shared" si="20"/>
        <v>0</v>
      </c>
      <c r="L116" s="200">
        <f t="shared" si="20"/>
        <v>0</v>
      </c>
      <c r="M116" s="200">
        <f t="shared" si="20"/>
        <v>0</v>
      </c>
      <c r="N116" s="200">
        <f t="shared" si="20"/>
        <v>0</v>
      </c>
      <c r="O116" s="200">
        <f t="shared" si="20"/>
        <v>0</v>
      </c>
      <c r="P116" s="200">
        <f t="shared" si="20"/>
        <v>0</v>
      </c>
      <c r="Q116" s="200">
        <f t="shared" si="20"/>
        <v>0</v>
      </c>
    </row>
    <row r="117" spans="1:17" x14ac:dyDescent="0.25">
      <c r="A117" s="142" t="s">
        <v>245</v>
      </c>
      <c r="B117" s="199">
        <f t="shared" ref="B117:Q117" si="21">IF(B$55=0,0,B$55/B$31)</f>
        <v>0</v>
      </c>
      <c r="C117" s="199">
        <f t="shared" si="21"/>
        <v>0</v>
      </c>
      <c r="D117" s="199">
        <f t="shared" si="21"/>
        <v>0</v>
      </c>
      <c r="E117" s="199">
        <f t="shared" si="21"/>
        <v>0</v>
      </c>
      <c r="F117" s="199">
        <f t="shared" si="21"/>
        <v>0</v>
      </c>
      <c r="G117" s="199">
        <f t="shared" si="21"/>
        <v>0</v>
      </c>
      <c r="H117" s="199">
        <f t="shared" si="21"/>
        <v>0</v>
      </c>
      <c r="I117" s="199">
        <f t="shared" si="21"/>
        <v>0</v>
      </c>
      <c r="J117" s="199">
        <f t="shared" si="21"/>
        <v>0</v>
      </c>
      <c r="K117" s="199">
        <f t="shared" si="21"/>
        <v>0</v>
      </c>
      <c r="L117" s="199">
        <f t="shared" si="21"/>
        <v>0</v>
      </c>
      <c r="M117" s="199">
        <f t="shared" si="21"/>
        <v>0</v>
      </c>
      <c r="N117" s="199">
        <f t="shared" si="21"/>
        <v>0</v>
      </c>
      <c r="O117" s="199">
        <f t="shared" si="21"/>
        <v>0</v>
      </c>
      <c r="P117" s="199">
        <f t="shared" si="21"/>
        <v>0</v>
      </c>
      <c r="Q117" s="199">
        <f t="shared" si="21"/>
        <v>0</v>
      </c>
    </row>
    <row r="118" spans="1:17" x14ac:dyDescent="0.25">
      <c r="A118" s="142" t="s">
        <v>244</v>
      </c>
      <c r="B118" s="199">
        <f t="shared" ref="B118:Q118" si="22">IF(B$66=0,0,B$66/B$31)</f>
        <v>0</v>
      </c>
      <c r="C118" s="199">
        <f t="shared" si="22"/>
        <v>0</v>
      </c>
      <c r="D118" s="199">
        <f t="shared" si="22"/>
        <v>0</v>
      </c>
      <c r="E118" s="199">
        <f t="shared" si="22"/>
        <v>0</v>
      </c>
      <c r="F118" s="199">
        <f t="shared" si="22"/>
        <v>0</v>
      </c>
      <c r="G118" s="199">
        <f t="shared" si="22"/>
        <v>0</v>
      </c>
      <c r="H118" s="199">
        <f t="shared" si="22"/>
        <v>0</v>
      </c>
      <c r="I118" s="199">
        <f t="shared" si="22"/>
        <v>0</v>
      </c>
      <c r="J118" s="199">
        <f t="shared" si="22"/>
        <v>0</v>
      </c>
      <c r="K118" s="199">
        <f t="shared" si="22"/>
        <v>0</v>
      </c>
      <c r="L118" s="199">
        <f t="shared" si="22"/>
        <v>0</v>
      </c>
      <c r="M118" s="199">
        <f t="shared" si="22"/>
        <v>0</v>
      </c>
      <c r="N118" s="199">
        <f t="shared" si="22"/>
        <v>0</v>
      </c>
      <c r="O118" s="199">
        <f t="shared" si="22"/>
        <v>0</v>
      </c>
      <c r="P118" s="199">
        <f t="shared" si="22"/>
        <v>0</v>
      </c>
      <c r="Q118" s="199">
        <f t="shared" si="22"/>
        <v>0</v>
      </c>
    </row>
    <row r="119" spans="1:17" x14ac:dyDescent="0.25">
      <c r="A119" s="127" t="s">
        <v>236</v>
      </c>
      <c r="B119" s="200">
        <f t="shared" ref="B119:Q119" si="23">IF(B$67=0,0,B$67/B$31)</f>
        <v>0</v>
      </c>
      <c r="C119" s="200">
        <f t="shared" si="23"/>
        <v>0</v>
      </c>
      <c r="D119" s="200">
        <f t="shared" si="23"/>
        <v>0</v>
      </c>
      <c r="E119" s="200">
        <f t="shared" si="23"/>
        <v>0</v>
      </c>
      <c r="F119" s="200">
        <f t="shared" si="23"/>
        <v>0</v>
      </c>
      <c r="G119" s="200">
        <f t="shared" si="23"/>
        <v>0</v>
      </c>
      <c r="H119" s="200">
        <f t="shared" si="23"/>
        <v>0</v>
      </c>
      <c r="I119" s="200">
        <f t="shared" si="23"/>
        <v>0</v>
      </c>
      <c r="J119" s="200">
        <f t="shared" si="23"/>
        <v>0</v>
      </c>
      <c r="K119" s="200">
        <f t="shared" si="23"/>
        <v>0</v>
      </c>
      <c r="L119" s="200">
        <f t="shared" si="23"/>
        <v>0</v>
      </c>
      <c r="M119" s="200">
        <f t="shared" si="23"/>
        <v>0</v>
      </c>
      <c r="N119" s="200">
        <f t="shared" si="23"/>
        <v>0</v>
      </c>
      <c r="O119" s="200">
        <f t="shared" si="23"/>
        <v>0</v>
      </c>
      <c r="P119" s="200">
        <f t="shared" si="23"/>
        <v>0</v>
      </c>
      <c r="Q119" s="200">
        <f t="shared" si="23"/>
        <v>0</v>
      </c>
    </row>
    <row r="120" spans="1:17" x14ac:dyDescent="0.25">
      <c r="A120" s="142" t="s">
        <v>243</v>
      </c>
      <c r="B120" s="199">
        <f t="shared" ref="B120:Q120" si="24">IF(B$68=0,0,B$68/B$31)</f>
        <v>0</v>
      </c>
      <c r="C120" s="199">
        <f t="shared" si="24"/>
        <v>0</v>
      </c>
      <c r="D120" s="199">
        <f t="shared" si="24"/>
        <v>0</v>
      </c>
      <c r="E120" s="199">
        <f t="shared" si="24"/>
        <v>0</v>
      </c>
      <c r="F120" s="199">
        <f t="shared" si="24"/>
        <v>0</v>
      </c>
      <c r="G120" s="199">
        <f t="shared" si="24"/>
        <v>0</v>
      </c>
      <c r="H120" s="199">
        <f t="shared" si="24"/>
        <v>0</v>
      </c>
      <c r="I120" s="199">
        <f t="shared" si="24"/>
        <v>0</v>
      </c>
      <c r="J120" s="199">
        <f t="shared" si="24"/>
        <v>0</v>
      </c>
      <c r="K120" s="199">
        <f t="shared" si="24"/>
        <v>0</v>
      </c>
      <c r="L120" s="199">
        <f t="shared" si="24"/>
        <v>0</v>
      </c>
      <c r="M120" s="199">
        <f t="shared" si="24"/>
        <v>0</v>
      </c>
      <c r="N120" s="199">
        <f t="shared" si="24"/>
        <v>0</v>
      </c>
      <c r="O120" s="199">
        <f t="shared" si="24"/>
        <v>0</v>
      </c>
      <c r="P120" s="199">
        <f t="shared" si="24"/>
        <v>0</v>
      </c>
      <c r="Q120" s="199">
        <f t="shared" si="24"/>
        <v>0</v>
      </c>
    </row>
    <row r="121" spans="1:17" x14ac:dyDescent="0.25">
      <c r="A121" s="140" t="s">
        <v>242</v>
      </c>
      <c r="B121" s="198">
        <f t="shared" ref="B121:Q121" si="25">IF(B$79=0,0,B$79/B$31)</f>
        <v>0</v>
      </c>
      <c r="C121" s="198">
        <f t="shared" si="25"/>
        <v>0</v>
      </c>
      <c r="D121" s="198">
        <f t="shared" si="25"/>
        <v>0</v>
      </c>
      <c r="E121" s="198">
        <f t="shared" si="25"/>
        <v>0</v>
      </c>
      <c r="F121" s="198">
        <f t="shared" si="25"/>
        <v>0</v>
      </c>
      <c r="G121" s="198">
        <f t="shared" si="25"/>
        <v>0</v>
      </c>
      <c r="H121" s="198">
        <f t="shared" si="25"/>
        <v>0</v>
      </c>
      <c r="I121" s="198">
        <f t="shared" si="25"/>
        <v>0</v>
      </c>
      <c r="J121" s="198">
        <f t="shared" si="25"/>
        <v>0</v>
      </c>
      <c r="K121" s="198">
        <f t="shared" si="25"/>
        <v>0</v>
      </c>
      <c r="L121" s="198">
        <f t="shared" si="25"/>
        <v>0</v>
      </c>
      <c r="M121" s="198">
        <f t="shared" si="25"/>
        <v>0</v>
      </c>
      <c r="N121" s="198">
        <f t="shared" si="25"/>
        <v>0</v>
      </c>
      <c r="O121" s="198">
        <f t="shared" si="25"/>
        <v>0</v>
      </c>
      <c r="P121" s="198">
        <f t="shared" si="25"/>
        <v>0</v>
      </c>
      <c r="Q121" s="198">
        <f t="shared" si="25"/>
        <v>0</v>
      </c>
    </row>
    <row r="123" spans="1:17" x14ac:dyDescent="0.25">
      <c r="A123" s="78" t="s">
        <v>55</v>
      </c>
      <c r="B123" s="77">
        <f t="shared" ref="B123:Q123" si="26">SUM(B$124:B$129)</f>
        <v>1</v>
      </c>
      <c r="C123" s="77">
        <f t="shared" si="26"/>
        <v>0.99999999999999989</v>
      </c>
      <c r="D123" s="77">
        <f t="shared" si="26"/>
        <v>1</v>
      </c>
      <c r="E123" s="77">
        <f t="shared" si="26"/>
        <v>1</v>
      </c>
      <c r="F123" s="77">
        <f t="shared" si="26"/>
        <v>1</v>
      </c>
      <c r="G123" s="77">
        <f t="shared" si="26"/>
        <v>1</v>
      </c>
      <c r="H123" s="77">
        <f t="shared" si="26"/>
        <v>1</v>
      </c>
      <c r="I123" s="77">
        <f t="shared" si="26"/>
        <v>1</v>
      </c>
      <c r="J123" s="77">
        <f t="shared" si="26"/>
        <v>1.0000000000000002</v>
      </c>
      <c r="K123" s="77">
        <f t="shared" si="26"/>
        <v>1</v>
      </c>
      <c r="L123" s="77">
        <f t="shared" si="26"/>
        <v>0.99999999999999989</v>
      </c>
      <c r="M123" s="77">
        <f t="shared" si="26"/>
        <v>1</v>
      </c>
      <c r="N123" s="77">
        <f t="shared" si="26"/>
        <v>1</v>
      </c>
      <c r="O123" s="77">
        <f t="shared" si="26"/>
        <v>1</v>
      </c>
      <c r="P123" s="77">
        <f t="shared" si="26"/>
        <v>1</v>
      </c>
      <c r="Q123" s="77">
        <f t="shared" si="26"/>
        <v>1</v>
      </c>
    </row>
    <row r="124" spans="1:17" x14ac:dyDescent="0.25">
      <c r="A124" s="132" t="s">
        <v>83</v>
      </c>
      <c r="B124" s="203">
        <f t="shared" ref="B124:Q124" si="27">IF(B$82=0,0,B$82/B$81)</f>
        <v>2.7401123504920109E-2</v>
      </c>
      <c r="C124" s="203">
        <f t="shared" si="27"/>
        <v>2.7401123504920102E-2</v>
      </c>
      <c r="D124" s="203">
        <f t="shared" si="27"/>
        <v>2.7401123504920105E-2</v>
      </c>
      <c r="E124" s="203">
        <f t="shared" si="27"/>
        <v>2.7401123504920102E-2</v>
      </c>
      <c r="F124" s="203">
        <f t="shared" si="27"/>
        <v>2.7401123504920112E-2</v>
      </c>
      <c r="G124" s="203">
        <f t="shared" si="27"/>
        <v>2.7401123504920105E-2</v>
      </c>
      <c r="H124" s="203">
        <f t="shared" si="27"/>
        <v>2.7401123504920109E-2</v>
      </c>
      <c r="I124" s="203">
        <f t="shared" si="27"/>
        <v>2.7401123504920109E-2</v>
      </c>
      <c r="J124" s="203">
        <f t="shared" si="27"/>
        <v>2.7401123504920109E-2</v>
      </c>
      <c r="K124" s="203">
        <f t="shared" si="27"/>
        <v>2.7401123504920105E-2</v>
      </c>
      <c r="L124" s="203">
        <f t="shared" si="27"/>
        <v>2.7401123504920102E-2</v>
      </c>
      <c r="M124" s="203">
        <f t="shared" si="27"/>
        <v>2.7401123504920112E-2</v>
      </c>
      <c r="N124" s="203">
        <f t="shared" si="27"/>
        <v>2.7401123504920105E-2</v>
      </c>
      <c r="O124" s="203">
        <f t="shared" si="27"/>
        <v>2.7401123504920105E-2</v>
      </c>
      <c r="P124" s="203">
        <f t="shared" si="27"/>
        <v>2.7401123504920109E-2</v>
      </c>
      <c r="Q124" s="203">
        <f t="shared" si="27"/>
        <v>2.7401123504920109E-2</v>
      </c>
    </row>
    <row r="125" spans="1:17" x14ac:dyDescent="0.25">
      <c r="A125" s="76" t="s">
        <v>82</v>
      </c>
      <c r="B125" s="202">
        <f t="shared" ref="B125:Q125" si="28">IF(B$83=0,0,B$83/B$81)</f>
        <v>3.1665038304336673E-3</v>
      </c>
      <c r="C125" s="202">
        <f t="shared" si="28"/>
        <v>3.1665038304336673E-3</v>
      </c>
      <c r="D125" s="202">
        <f t="shared" si="28"/>
        <v>3.1665038304336678E-3</v>
      </c>
      <c r="E125" s="202">
        <f t="shared" si="28"/>
        <v>3.1665038304336673E-3</v>
      </c>
      <c r="F125" s="202">
        <f t="shared" si="28"/>
        <v>3.1665038304336678E-3</v>
      </c>
      <c r="G125" s="202">
        <f t="shared" si="28"/>
        <v>3.1665038304336665E-3</v>
      </c>
      <c r="H125" s="202">
        <f t="shared" si="28"/>
        <v>3.1665038304336682E-3</v>
      </c>
      <c r="I125" s="202">
        <f t="shared" si="28"/>
        <v>3.1665038304336678E-3</v>
      </c>
      <c r="J125" s="202">
        <f t="shared" si="28"/>
        <v>3.1665038304336678E-3</v>
      </c>
      <c r="K125" s="202">
        <f t="shared" si="28"/>
        <v>3.1665038304336673E-3</v>
      </c>
      <c r="L125" s="202">
        <f t="shared" si="28"/>
        <v>3.1665038304336673E-3</v>
      </c>
      <c r="M125" s="202">
        <f t="shared" si="28"/>
        <v>3.1665038304336673E-3</v>
      </c>
      <c r="N125" s="202">
        <f t="shared" si="28"/>
        <v>3.1665038304336673E-3</v>
      </c>
      <c r="O125" s="202">
        <f t="shared" si="28"/>
        <v>3.1665038304336673E-3</v>
      </c>
      <c r="P125" s="202">
        <f t="shared" si="28"/>
        <v>3.1665038304336678E-3</v>
      </c>
      <c r="Q125" s="202">
        <f t="shared" si="28"/>
        <v>3.1665038304336678E-3</v>
      </c>
    </row>
    <row r="126" spans="1:17" x14ac:dyDescent="0.25">
      <c r="A126" s="76" t="s">
        <v>81</v>
      </c>
      <c r="B126" s="202">
        <f t="shared" ref="B126:Q126" si="29">IF(B$84=0,0,B$84/B$81)</f>
        <v>0.13804829611522407</v>
      </c>
      <c r="C126" s="202">
        <f t="shared" si="29"/>
        <v>0.13804829611522407</v>
      </c>
      <c r="D126" s="202">
        <f t="shared" si="29"/>
        <v>0.13804829611522407</v>
      </c>
      <c r="E126" s="202">
        <f t="shared" si="29"/>
        <v>0.13804829611522407</v>
      </c>
      <c r="F126" s="202">
        <f t="shared" si="29"/>
        <v>0.1380482961152241</v>
      </c>
      <c r="G126" s="202">
        <f t="shared" si="29"/>
        <v>0.13804829611522407</v>
      </c>
      <c r="H126" s="202">
        <f t="shared" si="29"/>
        <v>0.13804829611522404</v>
      </c>
      <c r="I126" s="202">
        <f t="shared" si="29"/>
        <v>0.13804829611522407</v>
      </c>
      <c r="J126" s="202">
        <f t="shared" si="29"/>
        <v>0.1380482961152241</v>
      </c>
      <c r="K126" s="202">
        <f t="shared" si="29"/>
        <v>0.13804829611522407</v>
      </c>
      <c r="L126" s="202">
        <f t="shared" si="29"/>
        <v>0.13804829611522407</v>
      </c>
      <c r="M126" s="202">
        <f t="shared" si="29"/>
        <v>0.13804829611522407</v>
      </c>
      <c r="N126" s="202">
        <f t="shared" si="29"/>
        <v>0.13804829611522407</v>
      </c>
      <c r="O126" s="202">
        <f t="shared" si="29"/>
        <v>0.13804829611522407</v>
      </c>
      <c r="P126" s="202">
        <f t="shared" si="29"/>
        <v>0.13804829611522407</v>
      </c>
      <c r="Q126" s="202">
        <f t="shared" si="29"/>
        <v>0.13804829611522407</v>
      </c>
    </row>
    <row r="127" spans="1:17" x14ac:dyDescent="0.25">
      <c r="A127" s="76" t="s">
        <v>80</v>
      </c>
      <c r="B127" s="202">
        <f t="shared" ref="B127:Q127" si="30">IF(B$85=0,0,B$85/B$81)</f>
        <v>4.2829580124520546E-2</v>
      </c>
      <c r="C127" s="202">
        <f t="shared" si="30"/>
        <v>4.2829580124520546E-2</v>
      </c>
      <c r="D127" s="202">
        <f t="shared" si="30"/>
        <v>4.2829580124520546E-2</v>
      </c>
      <c r="E127" s="202">
        <f t="shared" si="30"/>
        <v>4.2829580124520546E-2</v>
      </c>
      <c r="F127" s="202">
        <f t="shared" si="30"/>
        <v>4.2829580124520553E-2</v>
      </c>
      <c r="G127" s="202">
        <f t="shared" si="30"/>
        <v>4.2829580124520553E-2</v>
      </c>
      <c r="H127" s="202">
        <f t="shared" si="30"/>
        <v>4.2829580124520546E-2</v>
      </c>
      <c r="I127" s="202">
        <f t="shared" si="30"/>
        <v>4.2829580124520553E-2</v>
      </c>
      <c r="J127" s="202">
        <f t="shared" si="30"/>
        <v>4.2829580124520553E-2</v>
      </c>
      <c r="K127" s="202">
        <f t="shared" si="30"/>
        <v>4.2829580124520546E-2</v>
      </c>
      <c r="L127" s="202">
        <f t="shared" si="30"/>
        <v>4.2829580124520546E-2</v>
      </c>
      <c r="M127" s="202">
        <f t="shared" si="30"/>
        <v>4.2829580124520553E-2</v>
      </c>
      <c r="N127" s="202">
        <f t="shared" si="30"/>
        <v>4.2829580124520546E-2</v>
      </c>
      <c r="O127" s="202">
        <f t="shared" si="30"/>
        <v>4.2829580124520553E-2</v>
      </c>
      <c r="P127" s="202">
        <f t="shared" si="30"/>
        <v>4.2829580124520546E-2</v>
      </c>
      <c r="Q127" s="202">
        <f t="shared" si="30"/>
        <v>4.2829580124520546E-2</v>
      </c>
    </row>
    <row r="128" spans="1:17" x14ac:dyDescent="0.25">
      <c r="A128" s="129" t="s">
        <v>79</v>
      </c>
      <c r="B128" s="201">
        <f t="shared" ref="B128:Q128" si="31">IF(B$86=0,0,B$86/B$81)</f>
        <v>0.26527962584977122</v>
      </c>
      <c r="C128" s="201">
        <f t="shared" si="31"/>
        <v>0.26527962584977122</v>
      </c>
      <c r="D128" s="201">
        <f t="shared" si="31"/>
        <v>0.26527962584977122</v>
      </c>
      <c r="E128" s="201">
        <f t="shared" si="31"/>
        <v>0.26527962584977127</v>
      </c>
      <c r="F128" s="201">
        <f t="shared" si="31"/>
        <v>0.26527962584977122</v>
      </c>
      <c r="G128" s="201">
        <f t="shared" si="31"/>
        <v>0.26527962584977122</v>
      </c>
      <c r="H128" s="201">
        <f t="shared" si="31"/>
        <v>0.26527962584977127</v>
      </c>
      <c r="I128" s="201">
        <f t="shared" si="31"/>
        <v>0.26527962584977127</v>
      </c>
      <c r="J128" s="201">
        <f t="shared" si="31"/>
        <v>0.26527962584977127</v>
      </c>
      <c r="K128" s="201">
        <f t="shared" si="31"/>
        <v>0.26527962584977122</v>
      </c>
      <c r="L128" s="201">
        <f t="shared" si="31"/>
        <v>0.26527962584977122</v>
      </c>
      <c r="M128" s="201">
        <f t="shared" si="31"/>
        <v>0.26527962584977127</v>
      </c>
      <c r="N128" s="201">
        <f t="shared" si="31"/>
        <v>0.26527962584977122</v>
      </c>
      <c r="O128" s="201">
        <f t="shared" si="31"/>
        <v>0.26527962584977122</v>
      </c>
      <c r="P128" s="201">
        <f t="shared" si="31"/>
        <v>0.26527962584977127</v>
      </c>
      <c r="Q128" s="201">
        <f t="shared" si="31"/>
        <v>0.26527962584977122</v>
      </c>
    </row>
    <row r="129" spans="1:17" x14ac:dyDescent="0.25">
      <c r="A129" s="72" t="s">
        <v>235</v>
      </c>
      <c r="B129" s="276">
        <f t="shared" ref="B129:Q129" si="32">IF(B$91=0,0,B$91/B$81)</f>
        <v>0.52327487057513034</v>
      </c>
      <c r="C129" s="276">
        <f t="shared" si="32"/>
        <v>0.52327487057513034</v>
      </c>
      <c r="D129" s="276">
        <f t="shared" si="32"/>
        <v>0.52327487057513045</v>
      </c>
      <c r="E129" s="276">
        <f t="shared" si="32"/>
        <v>0.52327487057513034</v>
      </c>
      <c r="F129" s="276">
        <f t="shared" si="32"/>
        <v>0.52327487057513045</v>
      </c>
      <c r="G129" s="276">
        <f t="shared" si="32"/>
        <v>0.52327487057513034</v>
      </c>
      <c r="H129" s="276">
        <f t="shared" si="32"/>
        <v>0.52327487057513034</v>
      </c>
      <c r="I129" s="276">
        <f t="shared" si="32"/>
        <v>0.52327487057513045</v>
      </c>
      <c r="J129" s="276">
        <f t="shared" si="32"/>
        <v>0.52327487057513045</v>
      </c>
      <c r="K129" s="276">
        <f t="shared" si="32"/>
        <v>0.52327487057513034</v>
      </c>
      <c r="L129" s="276">
        <f t="shared" si="32"/>
        <v>0.52327487057513034</v>
      </c>
      <c r="M129" s="276">
        <f t="shared" si="32"/>
        <v>0.52327487057513034</v>
      </c>
      <c r="N129" s="276">
        <f t="shared" si="32"/>
        <v>0.52327487057513045</v>
      </c>
      <c r="O129" s="276">
        <f t="shared" si="32"/>
        <v>0.52327487057513034</v>
      </c>
      <c r="P129" s="276">
        <f t="shared" si="32"/>
        <v>0.52327487057513045</v>
      </c>
      <c r="Q129" s="276">
        <f t="shared" si="32"/>
        <v>0.52327487057513034</v>
      </c>
    </row>
    <row r="130" spans="1:17" x14ac:dyDescent="0.25">
      <c r="A130" s="40"/>
      <c r="B130" s="32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 ht="12.75" x14ac:dyDescent="0.25">
      <c r="A131" s="80" t="s">
        <v>128</v>
      </c>
      <c r="B131" s="233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</row>
    <row r="132" spans="1:17" x14ac:dyDescent="0.25">
      <c r="A132" s="40"/>
      <c r="B132" s="32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 x14ac:dyDescent="0.25">
      <c r="A133" s="78" t="s">
        <v>35</v>
      </c>
      <c r="B133" s="253">
        <f>IF(B$5=0,0,B$5/PPA_fec!B$5)</f>
        <v>0</v>
      </c>
      <c r="C133" s="253">
        <f>IF(C$5=0,0,C$5/PPA_fec!C$5)</f>
        <v>0</v>
      </c>
      <c r="D133" s="253">
        <f>IF(D$5=0,0,D$5/PPA_fec!D$5)</f>
        <v>0</v>
      </c>
      <c r="E133" s="253">
        <f>IF(E$5=0,0,E$5/PPA_fec!E$5)</f>
        <v>0</v>
      </c>
      <c r="F133" s="253">
        <f>IF(F$5=0,0,F$5/PPA_fec!F$5)</f>
        <v>0</v>
      </c>
      <c r="G133" s="253">
        <f>IF(G$5=0,0,G$5/PPA_fec!G$5)</f>
        <v>0</v>
      </c>
      <c r="H133" s="253">
        <f>IF(H$5=0,0,H$5/PPA_fec!H$5)</f>
        <v>0</v>
      </c>
      <c r="I133" s="253">
        <f>IF(I$5=0,0,I$5/PPA_fec!I$5)</f>
        <v>0</v>
      </c>
      <c r="J133" s="253">
        <f>IF(J$5=0,0,J$5/PPA_fec!J$5)</f>
        <v>0</v>
      </c>
      <c r="K133" s="253">
        <f>IF(K$5=0,0,K$5/PPA_fec!K$5)</f>
        <v>0</v>
      </c>
      <c r="L133" s="253">
        <f>IF(L$5=0,0,L$5/PPA_fec!L$5)</f>
        <v>0</v>
      </c>
      <c r="M133" s="253">
        <f>IF(M$5=0,0,M$5/PPA_fec!M$5)</f>
        <v>0</v>
      </c>
      <c r="N133" s="253">
        <f>IF(N$5=0,0,N$5/PPA_fec!N$5)</f>
        <v>0</v>
      </c>
      <c r="O133" s="253">
        <f>IF(O$5=0,0,O$5/PPA_fec!O$5)</f>
        <v>0</v>
      </c>
      <c r="P133" s="253">
        <f>IF(P$5=0,0,P$5/PPA_fec!P$5)</f>
        <v>0</v>
      </c>
      <c r="Q133" s="253">
        <f>IF(Q$5=0,0,Q$5/PPA_fec!Q$5)</f>
        <v>0</v>
      </c>
    </row>
    <row r="134" spans="1:17" x14ac:dyDescent="0.25">
      <c r="A134" s="132" t="s">
        <v>83</v>
      </c>
      <c r="B134" s="252">
        <f>IF(B$6=0,0,B$6/PPA_fec!B$6)</f>
        <v>0</v>
      </c>
      <c r="C134" s="252">
        <f>IF(C$6=0,0,C$6/PPA_fec!C$6)</f>
        <v>0</v>
      </c>
      <c r="D134" s="252">
        <f>IF(D$6=0,0,D$6/PPA_fec!D$6)</f>
        <v>0</v>
      </c>
      <c r="E134" s="252">
        <f>IF(E$6=0,0,E$6/PPA_fec!E$6)</f>
        <v>0</v>
      </c>
      <c r="F134" s="252">
        <f>IF(F$6=0,0,F$6/PPA_fec!F$6)</f>
        <v>0</v>
      </c>
      <c r="G134" s="252">
        <f>IF(G$6=0,0,G$6/PPA_fec!G$6)</f>
        <v>0</v>
      </c>
      <c r="H134" s="252">
        <f>IF(H$6=0,0,H$6/PPA_fec!H$6)</f>
        <v>0</v>
      </c>
      <c r="I134" s="252">
        <f>IF(I$6=0,0,I$6/PPA_fec!I$6)</f>
        <v>0</v>
      </c>
      <c r="J134" s="252">
        <f>IF(J$6=0,0,J$6/PPA_fec!J$6)</f>
        <v>0</v>
      </c>
      <c r="K134" s="252">
        <f>IF(K$6=0,0,K$6/PPA_fec!K$6)</f>
        <v>0</v>
      </c>
      <c r="L134" s="252">
        <f>IF(L$6=0,0,L$6/PPA_fec!L$6)</f>
        <v>0</v>
      </c>
      <c r="M134" s="252">
        <f>IF(M$6=0,0,M$6/PPA_fec!M$6)</f>
        <v>0</v>
      </c>
      <c r="N134" s="252">
        <f>IF(N$6=0,0,N$6/PPA_fec!N$6)</f>
        <v>0</v>
      </c>
      <c r="O134" s="252">
        <f>IF(O$6=0,0,O$6/PPA_fec!O$6)</f>
        <v>0</v>
      </c>
      <c r="P134" s="252">
        <f>IF(P$6=0,0,P$6/PPA_fec!P$6)</f>
        <v>0</v>
      </c>
      <c r="Q134" s="252">
        <f>IF(Q$6=0,0,Q$6/PPA_fec!Q$6)</f>
        <v>0</v>
      </c>
    </row>
    <row r="135" spans="1:17" x14ac:dyDescent="0.25">
      <c r="A135" s="76" t="s">
        <v>82</v>
      </c>
      <c r="B135" s="251">
        <f>IF(B$7=0,0,B$7/PPA_fec!B$7)</f>
        <v>0</v>
      </c>
      <c r="C135" s="251">
        <f>IF(C$7=0,0,C$7/PPA_fec!C$7)</f>
        <v>0</v>
      </c>
      <c r="D135" s="251">
        <f>IF(D$7=0,0,D$7/PPA_fec!D$7)</f>
        <v>0</v>
      </c>
      <c r="E135" s="251">
        <f>IF(E$7=0,0,E$7/PPA_fec!E$7)</f>
        <v>0</v>
      </c>
      <c r="F135" s="251">
        <f>IF(F$7=0,0,F$7/PPA_fec!F$7)</f>
        <v>0</v>
      </c>
      <c r="G135" s="251">
        <f>IF(G$7=0,0,G$7/PPA_fec!G$7)</f>
        <v>0</v>
      </c>
      <c r="H135" s="251">
        <f>IF(H$7=0,0,H$7/PPA_fec!H$7)</f>
        <v>0</v>
      </c>
      <c r="I135" s="251">
        <f>IF(I$7=0,0,I$7/PPA_fec!I$7)</f>
        <v>0</v>
      </c>
      <c r="J135" s="251">
        <f>IF(J$7=0,0,J$7/PPA_fec!J$7)</f>
        <v>0</v>
      </c>
      <c r="K135" s="251">
        <f>IF(K$7=0,0,K$7/PPA_fec!K$7)</f>
        <v>0</v>
      </c>
      <c r="L135" s="251">
        <f>IF(L$7=0,0,L$7/PPA_fec!L$7)</f>
        <v>0</v>
      </c>
      <c r="M135" s="251">
        <f>IF(M$7=0,0,M$7/PPA_fec!M$7)</f>
        <v>0</v>
      </c>
      <c r="N135" s="251">
        <f>IF(N$7=0,0,N$7/PPA_fec!N$7)</f>
        <v>0</v>
      </c>
      <c r="O135" s="251">
        <f>IF(O$7=0,0,O$7/PPA_fec!O$7)</f>
        <v>0</v>
      </c>
      <c r="P135" s="251">
        <f>IF(P$7=0,0,P$7/PPA_fec!P$7)</f>
        <v>0</v>
      </c>
      <c r="Q135" s="251">
        <f>IF(Q$7=0,0,Q$7/PPA_fec!Q$7)</f>
        <v>0</v>
      </c>
    </row>
    <row r="136" spans="1:17" x14ac:dyDescent="0.25">
      <c r="A136" s="76" t="s">
        <v>81</v>
      </c>
      <c r="B136" s="251">
        <f>IF(B$8=0,0,B$8/PPA_fec!B$8)</f>
        <v>0</v>
      </c>
      <c r="C136" s="251">
        <f>IF(C$8=0,0,C$8/PPA_fec!C$8)</f>
        <v>0</v>
      </c>
      <c r="D136" s="251">
        <f>IF(D$8=0,0,D$8/PPA_fec!D$8)</f>
        <v>0</v>
      </c>
      <c r="E136" s="251">
        <f>IF(E$8=0,0,E$8/PPA_fec!E$8)</f>
        <v>0</v>
      </c>
      <c r="F136" s="251">
        <f>IF(F$8=0,0,F$8/PPA_fec!F$8)</f>
        <v>0</v>
      </c>
      <c r="G136" s="251">
        <f>IF(G$8=0,0,G$8/PPA_fec!G$8)</f>
        <v>0</v>
      </c>
      <c r="H136" s="251">
        <f>IF(H$8=0,0,H$8/PPA_fec!H$8)</f>
        <v>0</v>
      </c>
      <c r="I136" s="251">
        <f>IF(I$8=0,0,I$8/PPA_fec!I$8)</f>
        <v>0</v>
      </c>
      <c r="J136" s="251">
        <f>IF(J$8=0,0,J$8/PPA_fec!J$8)</f>
        <v>0</v>
      </c>
      <c r="K136" s="251">
        <f>IF(K$8=0,0,K$8/PPA_fec!K$8)</f>
        <v>0</v>
      </c>
      <c r="L136" s="251">
        <f>IF(L$8=0,0,L$8/PPA_fec!L$8)</f>
        <v>0</v>
      </c>
      <c r="M136" s="251">
        <f>IF(M$8=0,0,M$8/PPA_fec!M$8)</f>
        <v>0</v>
      </c>
      <c r="N136" s="251">
        <f>IF(N$8=0,0,N$8/PPA_fec!N$8)</f>
        <v>0</v>
      </c>
      <c r="O136" s="251">
        <f>IF(O$8=0,0,O$8/PPA_fec!O$8)</f>
        <v>0</v>
      </c>
      <c r="P136" s="251">
        <f>IF(P$8=0,0,P$8/PPA_fec!P$8)</f>
        <v>0</v>
      </c>
      <c r="Q136" s="251">
        <f>IF(Q$8=0,0,Q$8/PPA_fec!Q$8)</f>
        <v>0</v>
      </c>
    </row>
    <row r="137" spans="1:17" x14ac:dyDescent="0.25">
      <c r="A137" s="76" t="s">
        <v>80</v>
      </c>
      <c r="B137" s="251">
        <f>IF(B$9=0,0,B$9/PPA_fec!B$9)</f>
        <v>0</v>
      </c>
      <c r="C137" s="251">
        <f>IF(C$9=0,0,C$9/PPA_fec!C$9)</f>
        <v>0</v>
      </c>
      <c r="D137" s="251">
        <f>IF(D$9=0,0,D$9/PPA_fec!D$9)</f>
        <v>0</v>
      </c>
      <c r="E137" s="251">
        <f>IF(E$9=0,0,E$9/PPA_fec!E$9)</f>
        <v>0</v>
      </c>
      <c r="F137" s="251">
        <f>IF(F$9=0,0,F$9/PPA_fec!F$9)</f>
        <v>0</v>
      </c>
      <c r="G137" s="251">
        <f>IF(G$9=0,0,G$9/PPA_fec!G$9)</f>
        <v>0</v>
      </c>
      <c r="H137" s="251">
        <f>IF(H$9=0,0,H$9/PPA_fec!H$9)</f>
        <v>0</v>
      </c>
      <c r="I137" s="251">
        <f>IF(I$9=0,0,I$9/PPA_fec!I$9)</f>
        <v>0</v>
      </c>
      <c r="J137" s="251">
        <f>IF(J$9=0,0,J$9/PPA_fec!J$9)</f>
        <v>0</v>
      </c>
      <c r="K137" s="251">
        <f>IF(K$9=0,0,K$9/PPA_fec!K$9)</f>
        <v>0</v>
      </c>
      <c r="L137" s="251">
        <f>IF(L$9=0,0,L$9/PPA_fec!L$9)</f>
        <v>0</v>
      </c>
      <c r="M137" s="251">
        <f>IF(M$9=0,0,M$9/PPA_fec!M$9)</f>
        <v>0</v>
      </c>
      <c r="N137" s="251">
        <f>IF(N$9=0,0,N$9/PPA_fec!N$9)</f>
        <v>0</v>
      </c>
      <c r="O137" s="251">
        <f>IF(O$9=0,0,O$9/PPA_fec!O$9)</f>
        <v>0</v>
      </c>
      <c r="P137" s="251">
        <f>IF(P$9=0,0,P$9/PPA_fec!P$9)</f>
        <v>0</v>
      </c>
      <c r="Q137" s="251">
        <f>IF(Q$9=0,0,Q$9/PPA_fec!Q$9)</f>
        <v>0</v>
      </c>
    </row>
    <row r="138" spans="1:17" x14ac:dyDescent="0.25">
      <c r="A138" s="129" t="s">
        <v>79</v>
      </c>
      <c r="B138" s="250">
        <f>IF(B$10=0,0,B$10/PPA_fec!B$10)</f>
        <v>0</v>
      </c>
      <c r="C138" s="250">
        <f>IF(C$10=0,0,C$10/PPA_fec!C$10)</f>
        <v>0</v>
      </c>
      <c r="D138" s="250">
        <f>IF(D$10=0,0,D$10/PPA_fec!D$10)</f>
        <v>0</v>
      </c>
      <c r="E138" s="250">
        <f>IF(E$10=0,0,E$10/PPA_fec!E$10)</f>
        <v>0</v>
      </c>
      <c r="F138" s="250">
        <f>IF(F$10=0,0,F$10/PPA_fec!F$10)</f>
        <v>0</v>
      </c>
      <c r="G138" s="250">
        <f>IF(G$10=0,0,G$10/PPA_fec!G$10)</f>
        <v>0</v>
      </c>
      <c r="H138" s="250">
        <f>IF(H$10=0,0,H$10/PPA_fec!H$10)</f>
        <v>0</v>
      </c>
      <c r="I138" s="250">
        <f>IF(I$10=0,0,I$10/PPA_fec!I$10)</f>
        <v>0</v>
      </c>
      <c r="J138" s="250">
        <f>IF(J$10=0,0,J$10/PPA_fec!J$10)</f>
        <v>0</v>
      </c>
      <c r="K138" s="250">
        <f>IF(K$10=0,0,K$10/PPA_fec!K$10)</f>
        <v>0</v>
      </c>
      <c r="L138" s="250">
        <f>IF(L$10=0,0,L$10/PPA_fec!L$10)</f>
        <v>0</v>
      </c>
      <c r="M138" s="250">
        <f>IF(M$10=0,0,M$10/PPA_fec!M$10)</f>
        <v>0</v>
      </c>
      <c r="N138" s="250">
        <f>IF(N$10=0,0,N$10/PPA_fec!N$10)</f>
        <v>0</v>
      </c>
      <c r="O138" s="250">
        <f>IF(O$10=0,0,O$10/PPA_fec!O$10)</f>
        <v>0</v>
      </c>
      <c r="P138" s="250">
        <f>IF(P$10=0,0,P$10/PPA_fec!P$10)</f>
        <v>0</v>
      </c>
      <c r="Q138" s="250">
        <f>IF(Q$10=0,0,Q$10/PPA_fec!Q$10)</f>
        <v>0</v>
      </c>
    </row>
    <row r="139" spans="1:17" x14ac:dyDescent="0.25">
      <c r="A139" s="127" t="s">
        <v>241</v>
      </c>
      <c r="B139" s="248">
        <f>IF(B$15=0,0,B$15/PPA_fec!B$15)</f>
        <v>0</v>
      </c>
      <c r="C139" s="248">
        <f>IF(C$15=0,0,C$15/PPA_fec!C$15)</f>
        <v>0</v>
      </c>
      <c r="D139" s="248">
        <f>IF(D$15=0,0,D$15/PPA_fec!D$15)</f>
        <v>0</v>
      </c>
      <c r="E139" s="248">
        <f>IF(E$15=0,0,E$15/PPA_fec!E$15)</f>
        <v>0</v>
      </c>
      <c r="F139" s="248">
        <f>IF(F$15=0,0,F$15/PPA_fec!F$15)</f>
        <v>0</v>
      </c>
      <c r="G139" s="248">
        <f>IF(G$15=0,0,G$15/PPA_fec!G$15)</f>
        <v>0</v>
      </c>
      <c r="H139" s="248">
        <f>IF(H$15=0,0,H$15/PPA_fec!H$15)</f>
        <v>0</v>
      </c>
      <c r="I139" s="248">
        <f>IF(I$15=0,0,I$15/PPA_fec!I$15)</f>
        <v>0</v>
      </c>
      <c r="J139" s="248">
        <f>IF(J$15=0,0,J$15/PPA_fec!J$15)</f>
        <v>0</v>
      </c>
      <c r="K139" s="248">
        <f>IF(K$15=0,0,K$15/PPA_fec!K$15)</f>
        <v>0</v>
      </c>
      <c r="L139" s="248">
        <f>IF(L$15=0,0,L$15/PPA_fec!L$15)</f>
        <v>0</v>
      </c>
      <c r="M139" s="248">
        <f>IF(M$15=0,0,M$15/PPA_fec!M$15)</f>
        <v>0</v>
      </c>
      <c r="N139" s="248">
        <f>IF(N$15=0,0,N$15/PPA_fec!N$15)</f>
        <v>0</v>
      </c>
      <c r="O139" s="248">
        <f>IF(O$15=0,0,O$15/PPA_fec!O$15)</f>
        <v>0</v>
      </c>
      <c r="P139" s="248">
        <f>IF(P$15=0,0,P$15/PPA_fec!P$15)</f>
        <v>0</v>
      </c>
      <c r="Q139" s="248">
        <f>IF(Q$15=0,0,Q$15/PPA_fec!Q$15)</f>
        <v>0</v>
      </c>
    </row>
    <row r="140" spans="1:17" x14ac:dyDescent="0.25">
      <c r="A140" s="127" t="s">
        <v>240</v>
      </c>
      <c r="B140" s="249">
        <f>IF(B$16=0,0,B$16/PPA_fec!B$16)</f>
        <v>0</v>
      </c>
      <c r="C140" s="249">
        <f>IF(C$16=0,0,C$16/PPA_fec!C$16)</f>
        <v>0</v>
      </c>
      <c r="D140" s="249">
        <f>IF(D$16=0,0,D$16/PPA_fec!D$16)</f>
        <v>0</v>
      </c>
      <c r="E140" s="249">
        <f>IF(E$16=0,0,E$16/PPA_fec!E$16)</f>
        <v>0</v>
      </c>
      <c r="F140" s="249">
        <f>IF(F$16=0,0,F$16/PPA_fec!F$16)</f>
        <v>0</v>
      </c>
      <c r="G140" s="249">
        <f>IF(G$16=0,0,G$16/PPA_fec!G$16)</f>
        <v>0</v>
      </c>
      <c r="H140" s="249">
        <f>IF(H$16=0,0,H$16/PPA_fec!H$16)</f>
        <v>0</v>
      </c>
      <c r="I140" s="249">
        <f>IF(I$16=0,0,I$16/PPA_fec!I$16)</f>
        <v>0</v>
      </c>
      <c r="J140" s="249">
        <f>IF(J$16=0,0,J$16/PPA_fec!J$16)</f>
        <v>0</v>
      </c>
      <c r="K140" s="249">
        <f>IF(K$16=0,0,K$16/PPA_fec!K$16)</f>
        <v>0</v>
      </c>
      <c r="L140" s="249">
        <f>IF(L$16=0,0,L$16/PPA_fec!L$16)</f>
        <v>0</v>
      </c>
      <c r="M140" s="249">
        <f>IF(M$16=0,0,M$16/PPA_fec!M$16)</f>
        <v>0</v>
      </c>
      <c r="N140" s="249">
        <f>IF(N$16=0,0,N$16/PPA_fec!N$16)</f>
        <v>0</v>
      </c>
      <c r="O140" s="249">
        <f>IF(O$16=0,0,O$16/PPA_fec!O$16)</f>
        <v>0</v>
      </c>
      <c r="P140" s="249">
        <f>IF(P$16=0,0,P$16/PPA_fec!P$16)</f>
        <v>0</v>
      </c>
      <c r="Q140" s="249">
        <f>IF(Q$16=0,0,Q$16/PPA_fec!Q$16)</f>
        <v>0</v>
      </c>
    </row>
    <row r="141" spans="1:17" x14ac:dyDescent="0.25">
      <c r="A141" s="72" t="s">
        <v>239</v>
      </c>
      <c r="B141" s="265">
        <f>IF(B$29=0,0,B$29/PPA_fec!B$29)</f>
        <v>0</v>
      </c>
      <c r="C141" s="265">
        <f>IF(C$29=0,0,C$29/PPA_fec!C$29)</f>
        <v>0</v>
      </c>
      <c r="D141" s="265">
        <f>IF(D$29=0,0,D$29/PPA_fec!D$29)</f>
        <v>0</v>
      </c>
      <c r="E141" s="265">
        <f>IF(E$29=0,0,E$29/PPA_fec!E$29)</f>
        <v>0</v>
      </c>
      <c r="F141" s="265">
        <f>IF(F$29=0,0,F$29/PPA_fec!F$29)</f>
        <v>0</v>
      </c>
      <c r="G141" s="265">
        <f>IF(G$29=0,0,G$29/PPA_fec!G$29)</f>
        <v>0</v>
      </c>
      <c r="H141" s="265">
        <f>IF(H$29=0,0,H$29/PPA_fec!H$29)</f>
        <v>0</v>
      </c>
      <c r="I141" s="265">
        <f>IF(I$29=0,0,I$29/PPA_fec!I$29)</f>
        <v>0</v>
      </c>
      <c r="J141" s="265">
        <f>IF(J$29=0,0,J$29/PPA_fec!J$29)</f>
        <v>0</v>
      </c>
      <c r="K141" s="265">
        <f>IF(K$29=0,0,K$29/PPA_fec!K$29)</f>
        <v>0</v>
      </c>
      <c r="L141" s="265">
        <f>IF(L$29=0,0,L$29/PPA_fec!L$29)</f>
        <v>0</v>
      </c>
      <c r="M141" s="265">
        <f>IF(M$29=0,0,M$29/PPA_fec!M$29)</f>
        <v>0</v>
      </c>
      <c r="N141" s="265">
        <f>IF(N$29=0,0,N$29/PPA_fec!N$29)</f>
        <v>0</v>
      </c>
      <c r="O141" s="265">
        <f>IF(O$29=0,0,O$29/PPA_fec!O$29)</f>
        <v>0</v>
      </c>
      <c r="P141" s="265">
        <f>IF(P$29=0,0,P$29/PPA_fec!P$29)</f>
        <v>0</v>
      </c>
      <c r="Q141" s="265">
        <f>IF(Q$29=0,0,Q$29/PPA_fec!Q$29)</f>
        <v>0</v>
      </c>
    </row>
    <row r="142" spans="1:17" x14ac:dyDescent="0.25">
      <c r="A142" s="40"/>
      <c r="B142" s="32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78" t="s">
        <v>34</v>
      </c>
      <c r="B143" s="253">
        <f>IF(B$31=0,0,B$31/PPA_fec!B$31)</f>
        <v>0</v>
      </c>
      <c r="C143" s="253">
        <f>IF(C$31=0,0,C$31/PPA_fec!C$31)</f>
        <v>0</v>
      </c>
      <c r="D143" s="253">
        <f>IF(D$31=0,0,D$31/PPA_fec!D$31)</f>
        <v>0</v>
      </c>
      <c r="E143" s="253">
        <f>IF(E$31=0,0,E$31/PPA_fec!E$31)</f>
        <v>0</v>
      </c>
      <c r="F143" s="253">
        <f>IF(F$31=0,0,F$31/PPA_fec!F$31)</f>
        <v>0</v>
      </c>
      <c r="G143" s="253">
        <f>IF(G$31=0,0,G$31/PPA_fec!G$31)</f>
        <v>0</v>
      </c>
      <c r="H143" s="253">
        <f>IF(H$31=0,0,H$31/PPA_fec!H$31)</f>
        <v>0</v>
      </c>
      <c r="I143" s="253">
        <f>IF(I$31=0,0,I$31/PPA_fec!I$31)</f>
        <v>0</v>
      </c>
      <c r="J143" s="253">
        <f>IF(J$31=0,0,J$31/PPA_fec!J$31)</f>
        <v>0</v>
      </c>
      <c r="K143" s="253">
        <f>IF(K$31=0,0,K$31/PPA_fec!K$31)</f>
        <v>0</v>
      </c>
      <c r="L143" s="253">
        <f>IF(L$31=0,0,L$31/PPA_fec!L$31)</f>
        <v>0</v>
      </c>
      <c r="M143" s="253">
        <f>IF(M$31=0,0,M$31/PPA_fec!M$31)</f>
        <v>0</v>
      </c>
      <c r="N143" s="253">
        <f>IF(N$31=0,0,N$31/PPA_fec!N$31)</f>
        <v>0</v>
      </c>
      <c r="O143" s="253">
        <f>IF(O$31=0,0,O$31/PPA_fec!O$31)</f>
        <v>0</v>
      </c>
      <c r="P143" s="253">
        <f>IF(P$31=0,0,P$31/PPA_fec!P$31)</f>
        <v>0</v>
      </c>
      <c r="Q143" s="253">
        <f>IF(Q$31=0,0,Q$31/PPA_fec!Q$31)</f>
        <v>0</v>
      </c>
    </row>
    <row r="144" spans="1:17" x14ac:dyDescent="0.25">
      <c r="A144" s="132" t="s">
        <v>83</v>
      </c>
      <c r="B144" s="252">
        <f>IF(B$32=0,0,B$32/PPA_fec!B$32)</f>
        <v>0</v>
      </c>
      <c r="C144" s="252">
        <f>IF(C$32=0,0,C$32/PPA_fec!C$32)</f>
        <v>0</v>
      </c>
      <c r="D144" s="252">
        <f>IF(D$32=0,0,D$32/PPA_fec!D$32)</f>
        <v>0</v>
      </c>
      <c r="E144" s="252">
        <f>IF(E$32=0,0,E$32/PPA_fec!E$32)</f>
        <v>0</v>
      </c>
      <c r="F144" s="252">
        <f>IF(F$32=0,0,F$32/PPA_fec!F$32)</f>
        <v>0</v>
      </c>
      <c r="G144" s="252">
        <f>IF(G$32=0,0,G$32/PPA_fec!G$32)</f>
        <v>0</v>
      </c>
      <c r="H144" s="252">
        <f>IF(H$32=0,0,H$32/PPA_fec!H$32)</f>
        <v>0</v>
      </c>
      <c r="I144" s="252">
        <f>IF(I$32=0,0,I$32/PPA_fec!I$32)</f>
        <v>0</v>
      </c>
      <c r="J144" s="252">
        <f>IF(J$32=0,0,J$32/PPA_fec!J$32)</f>
        <v>0</v>
      </c>
      <c r="K144" s="252">
        <f>IF(K$32=0,0,K$32/PPA_fec!K$32)</f>
        <v>0</v>
      </c>
      <c r="L144" s="252">
        <f>IF(L$32=0,0,L$32/PPA_fec!L$32)</f>
        <v>0</v>
      </c>
      <c r="M144" s="252">
        <f>IF(M$32=0,0,M$32/PPA_fec!M$32)</f>
        <v>0</v>
      </c>
      <c r="N144" s="252">
        <f>IF(N$32=0,0,N$32/PPA_fec!N$32)</f>
        <v>0</v>
      </c>
      <c r="O144" s="252">
        <f>IF(O$32=0,0,O$32/PPA_fec!O$32)</f>
        <v>0</v>
      </c>
      <c r="P144" s="252">
        <f>IF(P$32=0,0,P$32/PPA_fec!P$32)</f>
        <v>0</v>
      </c>
      <c r="Q144" s="252">
        <f>IF(Q$32=0,0,Q$32/PPA_fec!Q$32)</f>
        <v>0</v>
      </c>
    </row>
    <row r="145" spans="1:17" x14ac:dyDescent="0.25">
      <c r="A145" s="76" t="s">
        <v>82</v>
      </c>
      <c r="B145" s="251">
        <f>IF(B$33=0,0,B$33/PPA_fec!B$33)</f>
        <v>0</v>
      </c>
      <c r="C145" s="251">
        <f>IF(C$33=0,0,C$33/PPA_fec!C$33)</f>
        <v>0</v>
      </c>
      <c r="D145" s="251">
        <f>IF(D$33=0,0,D$33/PPA_fec!D$33)</f>
        <v>0</v>
      </c>
      <c r="E145" s="251">
        <f>IF(E$33=0,0,E$33/PPA_fec!E$33)</f>
        <v>0</v>
      </c>
      <c r="F145" s="251">
        <f>IF(F$33=0,0,F$33/PPA_fec!F$33)</f>
        <v>0</v>
      </c>
      <c r="G145" s="251">
        <f>IF(G$33=0,0,G$33/PPA_fec!G$33)</f>
        <v>0</v>
      </c>
      <c r="H145" s="251">
        <f>IF(H$33=0,0,H$33/PPA_fec!H$33)</f>
        <v>0</v>
      </c>
      <c r="I145" s="251">
        <f>IF(I$33=0,0,I$33/PPA_fec!I$33)</f>
        <v>0</v>
      </c>
      <c r="J145" s="251">
        <f>IF(J$33=0,0,J$33/PPA_fec!J$33)</f>
        <v>0</v>
      </c>
      <c r="K145" s="251">
        <f>IF(K$33=0,0,K$33/PPA_fec!K$33)</f>
        <v>0</v>
      </c>
      <c r="L145" s="251">
        <f>IF(L$33=0,0,L$33/PPA_fec!L$33)</f>
        <v>0</v>
      </c>
      <c r="M145" s="251">
        <f>IF(M$33=0,0,M$33/PPA_fec!M$33)</f>
        <v>0</v>
      </c>
      <c r="N145" s="251">
        <f>IF(N$33=0,0,N$33/PPA_fec!N$33)</f>
        <v>0</v>
      </c>
      <c r="O145" s="251">
        <f>IF(O$33=0,0,O$33/PPA_fec!O$33)</f>
        <v>0</v>
      </c>
      <c r="P145" s="251">
        <f>IF(P$33=0,0,P$33/PPA_fec!P$33)</f>
        <v>0</v>
      </c>
      <c r="Q145" s="251">
        <f>IF(Q$33=0,0,Q$33/PPA_fec!Q$33)</f>
        <v>0</v>
      </c>
    </row>
    <row r="146" spans="1:17" x14ac:dyDescent="0.25">
      <c r="A146" s="76" t="s">
        <v>81</v>
      </c>
      <c r="B146" s="251">
        <f>IF(B$34=0,0,B$34/PPA_fec!B$34)</f>
        <v>0</v>
      </c>
      <c r="C146" s="251">
        <f>IF(C$34=0,0,C$34/PPA_fec!C$34)</f>
        <v>0</v>
      </c>
      <c r="D146" s="251">
        <f>IF(D$34=0,0,D$34/PPA_fec!D$34)</f>
        <v>0</v>
      </c>
      <c r="E146" s="251">
        <f>IF(E$34=0,0,E$34/PPA_fec!E$34)</f>
        <v>0</v>
      </c>
      <c r="F146" s="251">
        <f>IF(F$34=0,0,F$34/PPA_fec!F$34)</f>
        <v>0</v>
      </c>
      <c r="G146" s="251">
        <f>IF(G$34=0,0,G$34/PPA_fec!G$34)</f>
        <v>0</v>
      </c>
      <c r="H146" s="251">
        <f>IF(H$34=0,0,H$34/PPA_fec!H$34)</f>
        <v>0</v>
      </c>
      <c r="I146" s="251">
        <f>IF(I$34=0,0,I$34/PPA_fec!I$34)</f>
        <v>0</v>
      </c>
      <c r="J146" s="251">
        <f>IF(J$34=0,0,J$34/PPA_fec!J$34)</f>
        <v>0</v>
      </c>
      <c r="K146" s="251">
        <f>IF(K$34=0,0,K$34/PPA_fec!K$34)</f>
        <v>0</v>
      </c>
      <c r="L146" s="251">
        <f>IF(L$34=0,0,L$34/PPA_fec!L$34)</f>
        <v>0</v>
      </c>
      <c r="M146" s="251">
        <f>IF(M$34=0,0,M$34/PPA_fec!M$34)</f>
        <v>0</v>
      </c>
      <c r="N146" s="251">
        <f>IF(N$34=0,0,N$34/PPA_fec!N$34)</f>
        <v>0</v>
      </c>
      <c r="O146" s="251">
        <f>IF(O$34=0,0,O$34/PPA_fec!O$34)</f>
        <v>0</v>
      </c>
      <c r="P146" s="251">
        <f>IF(P$34=0,0,P$34/PPA_fec!P$34)</f>
        <v>0</v>
      </c>
      <c r="Q146" s="251">
        <f>IF(Q$34=0,0,Q$34/PPA_fec!Q$34)</f>
        <v>0</v>
      </c>
    </row>
    <row r="147" spans="1:17" x14ac:dyDescent="0.25">
      <c r="A147" s="76" t="s">
        <v>80</v>
      </c>
      <c r="B147" s="251">
        <f>IF(B$35=0,0,B$35/PPA_fec!B$35)</f>
        <v>0</v>
      </c>
      <c r="C147" s="251">
        <f>IF(C$35=0,0,C$35/PPA_fec!C$35)</f>
        <v>0</v>
      </c>
      <c r="D147" s="251">
        <f>IF(D$35=0,0,D$35/PPA_fec!D$35)</f>
        <v>0</v>
      </c>
      <c r="E147" s="251">
        <f>IF(E$35=0,0,E$35/PPA_fec!E$35)</f>
        <v>0</v>
      </c>
      <c r="F147" s="251">
        <f>IF(F$35=0,0,F$35/PPA_fec!F$35)</f>
        <v>0</v>
      </c>
      <c r="G147" s="251">
        <f>IF(G$35=0,0,G$35/PPA_fec!G$35)</f>
        <v>0</v>
      </c>
      <c r="H147" s="251">
        <f>IF(H$35=0,0,H$35/PPA_fec!H$35)</f>
        <v>0</v>
      </c>
      <c r="I147" s="251">
        <f>IF(I$35=0,0,I$35/PPA_fec!I$35)</f>
        <v>0</v>
      </c>
      <c r="J147" s="251">
        <f>IF(J$35=0,0,J$35/PPA_fec!J$35)</f>
        <v>0</v>
      </c>
      <c r="K147" s="251">
        <f>IF(K$35=0,0,K$35/PPA_fec!K$35)</f>
        <v>0</v>
      </c>
      <c r="L147" s="251">
        <f>IF(L$35=0,0,L$35/PPA_fec!L$35)</f>
        <v>0</v>
      </c>
      <c r="M147" s="251">
        <f>IF(M$35=0,0,M$35/PPA_fec!M$35)</f>
        <v>0</v>
      </c>
      <c r="N147" s="251">
        <f>IF(N$35=0,0,N$35/PPA_fec!N$35)</f>
        <v>0</v>
      </c>
      <c r="O147" s="251">
        <f>IF(O$35=0,0,O$35/PPA_fec!O$35)</f>
        <v>0</v>
      </c>
      <c r="P147" s="251">
        <f>IF(P$35=0,0,P$35/PPA_fec!P$35)</f>
        <v>0</v>
      </c>
      <c r="Q147" s="251">
        <f>IF(Q$35=0,0,Q$35/PPA_fec!Q$35)</f>
        <v>0</v>
      </c>
    </row>
    <row r="148" spans="1:17" x14ac:dyDescent="0.25">
      <c r="A148" s="129" t="s">
        <v>79</v>
      </c>
      <c r="B148" s="250">
        <f>IF(B$36=0,0,B$36/PPA_fec!B$36)</f>
        <v>0</v>
      </c>
      <c r="C148" s="250">
        <f>IF(C$36=0,0,C$36/PPA_fec!C$36)</f>
        <v>0</v>
      </c>
      <c r="D148" s="250">
        <f>IF(D$36=0,0,D$36/PPA_fec!D$36)</f>
        <v>0</v>
      </c>
      <c r="E148" s="250">
        <f>IF(E$36=0,0,E$36/PPA_fec!E$36)</f>
        <v>0</v>
      </c>
      <c r="F148" s="250">
        <f>IF(F$36=0,0,F$36/PPA_fec!F$36)</f>
        <v>0</v>
      </c>
      <c r="G148" s="250">
        <f>IF(G$36=0,0,G$36/PPA_fec!G$36)</f>
        <v>0</v>
      </c>
      <c r="H148" s="250">
        <f>IF(H$36=0,0,H$36/PPA_fec!H$36)</f>
        <v>0</v>
      </c>
      <c r="I148" s="250">
        <f>IF(I$36=0,0,I$36/PPA_fec!I$36)</f>
        <v>0</v>
      </c>
      <c r="J148" s="250">
        <f>IF(J$36=0,0,J$36/PPA_fec!J$36)</f>
        <v>0</v>
      </c>
      <c r="K148" s="250">
        <f>IF(K$36=0,0,K$36/PPA_fec!K$36)</f>
        <v>0</v>
      </c>
      <c r="L148" s="250">
        <f>IF(L$36=0,0,L$36/PPA_fec!L$36)</f>
        <v>0</v>
      </c>
      <c r="M148" s="250">
        <f>IF(M$36=0,0,M$36/PPA_fec!M$36)</f>
        <v>0</v>
      </c>
      <c r="N148" s="250">
        <f>IF(N$36=0,0,N$36/PPA_fec!N$36)</f>
        <v>0</v>
      </c>
      <c r="O148" s="250">
        <f>IF(O$36=0,0,O$36/PPA_fec!O$36)</f>
        <v>0</v>
      </c>
      <c r="P148" s="250">
        <f>IF(P$36=0,0,P$36/PPA_fec!P$36)</f>
        <v>0</v>
      </c>
      <c r="Q148" s="250">
        <f>IF(Q$36=0,0,Q$36/PPA_fec!Q$36)</f>
        <v>0</v>
      </c>
    </row>
    <row r="149" spans="1:17" x14ac:dyDescent="0.25">
      <c r="A149" s="127" t="s">
        <v>238</v>
      </c>
      <c r="B149" s="248">
        <f>IF(B$41=0,0,B$41/PPA_fec!B$41)</f>
        <v>0</v>
      </c>
      <c r="C149" s="248">
        <f>IF(C$41=0,0,C$41/PPA_fec!C$41)</f>
        <v>0</v>
      </c>
      <c r="D149" s="248">
        <f>IF(D$41=0,0,D$41/PPA_fec!D$41)</f>
        <v>0</v>
      </c>
      <c r="E149" s="248">
        <f>IF(E$41=0,0,E$41/PPA_fec!E$41)</f>
        <v>0</v>
      </c>
      <c r="F149" s="248">
        <f>IF(F$41=0,0,F$41/PPA_fec!F$41)</f>
        <v>0</v>
      </c>
      <c r="G149" s="248">
        <f>IF(G$41=0,0,G$41/PPA_fec!G$41)</f>
        <v>0</v>
      </c>
      <c r="H149" s="248">
        <f>IF(H$41=0,0,H$41/PPA_fec!H$41)</f>
        <v>0</v>
      </c>
      <c r="I149" s="248">
        <f>IF(I$41=0,0,I$41/PPA_fec!I$41)</f>
        <v>0</v>
      </c>
      <c r="J149" s="248">
        <f>IF(J$41=0,0,J$41/PPA_fec!J$41)</f>
        <v>0</v>
      </c>
      <c r="K149" s="248">
        <f>IF(K$41=0,0,K$41/PPA_fec!K$41)</f>
        <v>0</v>
      </c>
      <c r="L149" s="248">
        <f>IF(L$41=0,0,L$41/PPA_fec!L$41)</f>
        <v>0</v>
      </c>
      <c r="M149" s="248">
        <f>IF(M$41=0,0,M$41/PPA_fec!M$41)</f>
        <v>0</v>
      </c>
      <c r="N149" s="248">
        <f>IF(N$41=0,0,N$41/PPA_fec!N$41)</f>
        <v>0</v>
      </c>
      <c r="O149" s="248">
        <f>IF(O$41=0,0,O$41/PPA_fec!O$41)</f>
        <v>0</v>
      </c>
      <c r="P149" s="248">
        <f>IF(P$41=0,0,P$41/PPA_fec!P$41)</f>
        <v>0</v>
      </c>
      <c r="Q149" s="248">
        <f>IF(Q$41=0,0,Q$41/PPA_fec!Q$41)</f>
        <v>0</v>
      </c>
    </row>
    <row r="150" spans="1:17" x14ac:dyDescent="0.25">
      <c r="A150" s="127" t="s">
        <v>237</v>
      </c>
      <c r="B150" s="249">
        <f>IF(B$54=0,0,B$54/PPA_fec!B$54)</f>
        <v>0</v>
      </c>
      <c r="C150" s="249">
        <f>IF(C$54=0,0,C$54/PPA_fec!C$54)</f>
        <v>0</v>
      </c>
      <c r="D150" s="249">
        <f>IF(D$54=0,0,D$54/PPA_fec!D$54)</f>
        <v>0</v>
      </c>
      <c r="E150" s="249">
        <f>IF(E$54=0,0,E$54/PPA_fec!E$54)</f>
        <v>0</v>
      </c>
      <c r="F150" s="249">
        <f>IF(F$54=0,0,F$54/PPA_fec!F$54)</f>
        <v>0</v>
      </c>
      <c r="G150" s="249">
        <f>IF(G$54=0,0,G$54/PPA_fec!G$54)</f>
        <v>0</v>
      </c>
      <c r="H150" s="249">
        <f>IF(H$54=0,0,H$54/PPA_fec!H$54)</f>
        <v>0</v>
      </c>
      <c r="I150" s="249">
        <f>IF(I$54=0,0,I$54/PPA_fec!I$54)</f>
        <v>0</v>
      </c>
      <c r="J150" s="249">
        <f>IF(J$54=0,0,J$54/PPA_fec!J$54)</f>
        <v>0</v>
      </c>
      <c r="K150" s="249">
        <f>IF(K$54=0,0,K$54/PPA_fec!K$54)</f>
        <v>0</v>
      </c>
      <c r="L150" s="249">
        <f>IF(L$54=0,0,L$54/PPA_fec!L$54)</f>
        <v>0</v>
      </c>
      <c r="M150" s="249">
        <f>IF(M$54=0,0,M$54/PPA_fec!M$54)</f>
        <v>0</v>
      </c>
      <c r="N150" s="249">
        <f>IF(N$54=0,0,N$54/PPA_fec!N$54)</f>
        <v>0</v>
      </c>
      <c r="O150" s="249">
        <f>IF(O$54=0,0,O$54/PPA_fec!O$54)</f>
        <v>0</v>
      </c>
      <c r="P150" s="249">
        <f>IF(P$54=0,0,P$54/PPA_fec!P$54)</f>
        <v>0</v>
      </c>
      <c r="Q150" s="249">
        <f>IF(Q$54=0,0,Q$54/PPA_fec!Q$54)</f>
        <v>0</v>
      </c>
    </row>
    <row r="151" spans="1:17" x14ac:dyDescent="0.25">
      <c r="A151" s="72" t="s">
        <v>236</v>
      </c>
      <c r="B151" s="265">
        <f>IF(B$67=0,0,B$67/PPA_fec!B$67)</f>
        <v>0</v>
      </c>
      <c r="C151" s="265">
        <f>IF(C$67=0,0,C$67/PPA_fec!C$67)</f>
        <v>0</v>
      </c>
      <c r="D151" s="265">
        <f>IF(D$67=0,0,D$67/PPA_fec!D$67)</f>
        <v>0</v>
      </c>
      <c r="E151" s="265">
        <f>IF(E$67=0,0,E$67/PPA_fec!E$67)</f>
        <v>0</v>
      </c>
      <c r="F151" s="265">
        <f>IF(F$67=0,0,F$67/PPA_fec!F$67)</f>
        <v>0</v>
      </c>
      <c r="G151" s="265">
        <f>IF(G$67=0,0,G$67/PPA_fec!G$67)</f>
        <v>0</v>
      </c>
      <c r="H151" s="265">
        <f>IF(H$67=0,0,H$67/PPA_fec!H$67)</f>
        <v>0</v>
      </c>
      <c r="I151" s="265">
        <f>IF(I$67=0,0,I$67/PPA_fec!I$67)</f>
        <v>0</v>
      </c>
      <c r="J151" s="265">
        <f>IF(J$67=0,0,J$67/PPA_fec!J$67)</f>
        <v>0</v>
      </c>
      <c r="K151" s="265">
        <f>IF(K$67=0,0,K$67/PPA_fec!K$67)</f>
        <v>0</v>
      </c>
      <c r="L151" s="265">
        <f>IF(L$67=0,0,L$67/PPA_fec!L$67)</f>
        <v>0</v>
      </c>
      <c r="M151" s="265">
        <f>IF(M$67=0,0,M$67/PPA_fec!M$67)</f>
        <v>0</v>
      </c>
      <c r="N151" s="265">
        <f>IF(N$67=0,0,N$67/PPA_fec!N$67)</f>
        <v>0</v>
      </c>
      <c r="O151" s="265">
        <f>IF(O$67=0,0,O$67/PPA_fec!O$67)</f>
        <v>0</v>
      </c>
      <c r="P151" s="265">
        <f>IF(P$67=0,0,P$67/PPA_fec!P$67)</f>
        <v>0</v>
      </c>
      <c r="Q151" s="265">
        <f>IF(Q$67=0,0,Q$67/PPA_fec!Q$67)</f>
        <v>0</v>
      </c>
    </row>
    <row r="152" spans="1:17" x14ac:dyDescent="0.25">
      <c r="A152" s="40"/>
      <c r="B152" s="32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x14ac:dyDescent="0.25">
      <c r="A153" s="78" t="s">
        <v>55</v>
      </c>
      <c r="B153" s="253">
        <f>IF(B$81=0,0,B$81/PPA_fec!B$81)</f>
        <v>0.47450158838837475</v>
      </c>
      <c r="C153" s="253">
        <f>IF(C$81=0,0,C$81/PPA_fec!C$81)</f>
        <v>0.4755398858777023</v>
      </c>
      <c r="D153" s="253">
        <f>IF(D$81=0,0,D$81/PPA_fec!D$81)</f>
        <v>0.47755287106681837</v>
      </c>
      <c r="E153" s="253">
        <f>IF(E$81=0,0,E$81/PPA_fec!E$81)</f>
        <v>0.47755287106681843</v>
      </c>
      <c r="F153" s="253">
        <f>IF(F$81=0,0,F$81/PPA_fec!F$81)</f>
        <v>0.48790829043957945</v>
      </c>
      <c r="G153" s="253">
        <f>IF(G$81=0,0,G$81/PPA_fec!G$81)</f>
        <v>0.48790829043957962</v>
      </c>
      <c r="H153" s="253">
        <f>IF(H$81=0,0,H$81/PPA_fec!H$81)</f>
        <v>0.49660407293856546</v>
      </c>
      <c r="I153" s="253">
        <f>IF(I$81=0,0,I$81/PPA_fec!I$81)</f>
        <v>0.49660407293856546</v>
      </c>
      <c r="J153" s="253">
        <f>IF(J$81=0,0,J$81/PPA_fec!J$81)</f>
        <v>0.50725176114704196</v>
      </c>
      <c r="K153" s="253">
        <f>IF(K$81=0,0,K$81/PPA_fec!K$81)</f>
        <v>0.50725176114704207</v>
      </c>
      <c r="L153" s="253">
        <f>IF(L$81=0,0,L$81/PPA_fec!L$81)</f>
        <v>0.50725176114704207</v>
      </c>
      <c r="M153" s="253">
        <f>IF(M$81=0,0,M$81/PPA_fec!M$81)</f>
        <v>0.50725176114704196</v>
      </c>
      <c r="N153" s="253">
        <f>IF(N$81=0,0,N$81/PPA_fec!N$81)</f>
        <v>0.50725176114704207</v>
      </c>
      <c r="O153" s="253">
        <f>IF(O$81=0,0,O$81/PPA_fec!O$81)</f>
        <v>0.50725176114704207</v>
      </c>
      <c r="P153" s="253">
        <f>IF(P$81=0,0,P$81/PPA_fec!P$81)</f>
        <v>0.50725176114704207</v>
      </c>
      <c r="Q153" s="253">
        <f>IF(Q$81=0,0,Q$81/PPA_fec!Q$81)</f>
        <v>0.50725176114704207</v>
      </c>
    </row>
    <row r="154" spans="1:17" x14ac:dyDescent="0.25">
      <c r="A154" s="132" t="s">
        <v>83</v>
      </c>
      <c r="B154" s="282">
        <f>IF(B$82=0,0,B$82/PPA_fec!B$82)</f>
        <v>0.33250336688173909</v>
      </c>
      <c r="C154" s="282">
        <f>IF(C$82=0,0,C$82/PPA_fec!C$82)</f>
        <v>0.33323094592356867</v>
      </c>
      <c r="D154" s="282">
        <f>IF(D$82=0,0,D$82/PPA_fec!D$82)</f>
        <v>0.33464152993264967</v>
      </c>
      <c r="E154" s="282">
        <f>IF(E$82=0,0,E$82/PPA_fec!E$82)</f>
        <v>0.33464152993264967</v>
      </c>
      <c r="F154" s="282">
        <f>IF(F$82=0,0,F$82/PPA_fec!F$82)</f>
        <v>0.3418980110302372</v>
      </c>
      <c r="G154" s="282">
        <f>IF(G$82=0,0,G$82/PPA_fec!G$82)</f>
        <v>0.3418980110302372</v>
      </c>
      <c r="H154" s="282">
        <f>IF(H$82=0,0,H$82/PPA_fec!H$82)</f>
        <v>0.34799151425412428</v>
      </c>
      <c r="I154" s="282">
        <f>IF(I$82=0,0,I$82/PPA_fec!I$82)</f>
        <v>0.34799151425412433</v>
      </c>
      <c r="J154" s="282">
        <f>IF(J$82=0,0,J$82/PPA_fec!J$82)</f>
        <v>0.35545280050787581</v>
      </c>
      <c r="K154" s="282">
        <f>IF(K$82=0,0,K$82/PPA_fec!K$82)</f>
        <v>0.35545280050787581</v>
      </c>
      <c r="L154" s="282">
        <f>IF(L$82=0,0,L$82/PPA_fec!L$82)</f>
        <v>0.35545280050787575</v>
      </c>
      <c r="M154" s="282">
        <f>IF(M$82=0,0,M$82/PPA_fec!M$82)</f>
        <v>0.35545280050787581</v>
      </c>
      <c r="N154" s="282">
        <f>IF(N$82=0,0,N$82/PPA_fec!N$82)</f>
        <v>0.35545280050787581</v>
      </c>
      <c r="O154" s="282">
        <f>IF(O$82=0,0,O$82/PPA_fec!O$82)</f>
        <v>0.35545280050787581</v>
      </c>
      <c r="P154" s="282">
        <f>IF(P$82=0,0,P$82/PPA_fec!P$82)</f>
        <v>0.35545280050787581</v>
      </c>
      <c r="Q154" s="282">
        <f>IF(Q$82=0,0,Q$82/PPA_fec!Q$82)</f>
        <v>0.35545280050787581</v>
      </c>
    </row>
    <row r="155" spans="1:17" x14ac:dyDescent="0.25">
      <c r="A155" s="76" t="s">
        <v>82</v>
      </c>
      <c r="B155" s="281">
        <f>IF(B$83=0,0,B$83/PPA_fec!B$83)</f>
        <v>8.7142715910760157E-2</v>
      </c>
      <c r="C155" s="281">
        <f>IF(C$83=0,0,C$83/PPA_fec!C$83)</f>
        <v>8.7333400337024442E-2</v>
      </c>
      <c r="D155" s="281">
        <f>IF(D$83=0,0,D$83/PPA_fec!D$83)</f>
        <v>8.7703087184782966E-2</v>
      </c>
      <c r="E155" s="281">
        <f>IF(E$83=0,0,E$83/PPA_fec!E$83)</f>
        <v>8.7703087184782966E-2</v>
      </c>
      <c r="F155" s="281">
        <f>IF(F$83=0,0,F$83/PPA_fec!F$83)</f>
        <v>8.9604870847093301E-2</v>
      </c>
      <c r="G155" s="281">
        <f>IF(G$83=0,0,G$83/PPA_fec!G$83)</f>
        <v>8.9604870847093274E-2</v>
      </c>
      <c r="H155" s="281">
        <f>IF(H$83=0,0,H$83/PPA_fec!H$83)</f>
        <v>9.1201860451500402E-2</v>
      </c>
      <c r="I155" s="281">
        <f>IF(I$83=0,0,I$83/PPA_fec!I$83)</f>
        <v>9.1201860451500388E-2</v>
      </c>
      <c r="J155" s="281">
        <f>IF(J$83=0,0,J$83/PPA_fec!J$83)</f>
        <v>9.3157319592973617E-2</v>
      </c>
      <c r="K155" s="281">
        <f>IF(K$83=0,0,K$83/PPA_fec!K$83)</f>
        <v>9.3157319592973631E-2</v>
      </c>
      <c r="L155" s="281">
        <f>IF(L$83=0,0,L$83/PPA_fec!L$83)</f>
        <v>9.3157319592973631E-2</v>
      </c>
      <c r="M155" s="281">
        <f>IF(M$83=0,0,M$83/PPA_fec!M$83)</f>
        <v>9.3157319592973631E-2</v>
      </c>
      <c r="N155" s="281">
        <f>IF(N$83=0,0,N$83/PPA_fec!N$83)</f>
        <v>9.3157319592973631E-2</v>
      </c>
      <c r="O155" s="281">
        <f>IF(O$83=0,0,O$83/PPA_fec!O$83)</f>
        <v>9.3157319592973631E-2</v>
      </c>
      <c r="P155" s="281">
        <f>IF(P$83=0,0,P$83/PPA_fec!P$83)</f>
        <v>9.3157319592973631E-2</v>
      </c>
      <c r="Q155" s="281">
        <f>IF(Q$83=0,0,Q$83/PPA_fec!Q$83)</f>
        <v>9.3157319592973645E-2</v>
      </c>
    </row>
    <row r="156" spans="1:17" x14ac:dyDescent="0.25">
      <c r="A156" s="76" t="s">
        <v>81</v>
      </c>
      <c r="B156" s="281">
        <f>IF(B$84=0,0,B$84/PPA_fec!B$84)</f>
        <v>0.48978839590453382</v>
      </c>
      <c r="C156" s="281">
        <f>IF(C$84=0,0,C$84/PPA_fec!C$84)</f>
        <v>0.49086014376421266</v>
      </c>
      <c r="D156" s="281">
        <f>IF(D$84=0,0,D$84/PPA_fec!D$84)</f>
        <v>0.49293798040561443</v>
      </c>
      <c r="E156" s="281">
        <f>IF(E$84=0,0,E$84/PPA_fec!E$84)</f>
        <v>0.49293798040561448</v>
      </c>
      <c r="F156" s="281">
        <f>IF(F$84=0,0,F$84/PPA_fec!F$84)</f>
        <v>0.50362701573788848</v>
      </c>
      <c r="G156" s="281">
        <f>IF(G$84=0,0,G$84/PPA_fec!G$84)</f>
        <v>0.50362701573788848</v>
      </c>
      <c r="H156" s="281">
        <f>IF(H$84=0,0,H$84/PPA_fec!H$84)</f>
        <v>0.51260294641027848</v>
      </c>
      <c r="I156" s="281">
        <f>IF(I$84=0,0,I$84/PPA_fec!I$84)</f>
        <v>0.51260294641027859</v>
      </c>
      <c r="J156" s="281">
        <f>IF(J$84=0,0,J$84/PPA_fec!J$84)</f>
        <v>0.52359366647390204</v>
      </c>
      <c r="K156" s="281">
        <f>IF(K$84=0,0,K$84/PPA_fec!K$84)</f>
        <v>0.52359366647390204</v>
      </c>
      <c r="L156" s="281">
        <f>IF(L$84=0,0,L$84/PPA_fec!L$84)</f>
        <v>0.52359366647390204</v>
      </c>
      <c r="M156" s="281">
        <f>IF(M$84=0,0,M$84/PPA_fec!M$84)</f>
        <v>0.52359366647390204</v>
      </c>
      <c r="N156" s="281">
        <f>IF(N$84=0,0,N$84/PPA_fec!N$84)</f>
        <v>0.52359366647390204</v>
      </c>
      <c r="O156" s="281">
        <f>IF(O$84=0,0,O$84/PPA_fec!O$84)</f>
        <v>0.52359366647390204</v>
      </c>
      <c r="P156" s="281">
        <f>IF(P$84=0,0,P$84/PPA_fec!P$84)</f>
        <v>0.52359366647390204</v>
      </c>
      <c r="Q156" s="281">
        <f>IF(Q$84=0,0,Q$84/PPA_fec!Q$84)</f>
        <v>0.52359366647390204</v>
      </c>
    </row>
    <row r="157" spans="1:17" x14ac:dyDescent="0.25">
      <c r="A157" s="76" t="s">
        <v>80</v>
      </c>
      <c r="B157" s="281">
        <f>IF(B$85=0,0,B$85/PPA_fec!B$85)</f>
        <v>0.34414026901168543</v>
      </c>
      <c r="C157" s="281">
        <f>IF(C$85=0,0,C$85/PPA_fec!C$85)</f>
        <v>0.34489331175387089</v>
      </c>
      <c r="D157" s="281">
        <f>IF(D$85=0,0,D$85/PPA_fec!D$85)</f>
        <v>0.3463532631669986</v>
      </c>
      <c r="E157" s="281">
        <f>IF(E$85=0,0,E$85/PPA_fec!E$85)</f>
        <v>0.3463532631669986</v>
      </c>
      <c r="F157" s="281">
        <f>IF(F$85=0,0,F$85/PPA_fec!F$85)</f>
        <v>0.35386370548348239</v>
      </c>
      <c r="G157" s="281">
        <f>IF(G$85=0,0,G$85/PPA_fec!G$85)</f>
        <v>0.3538637054834825</v>
      </c>
      <c r="H157" s="281">
        <f>IF(H$85=0,0,H$85/PPA_fec!H$85)</f>
        <v>0.36017046820398724</v>
      </c>
      <c r="I157" s="281">
        <f>IF(I$85=0,0,I$85/PPA_fec!I$85)</f>
        <v>0.36017046820398729</v>
      </c>
      <c r="J157" s="281">
        <f>IF(J$85=0,0,J$85/PPA_fec!J$85)</f>
        <v>0.36789288341625936</v>
      </c>
      <c r="K157" s="281">
        <f>IF(K$85=0,0,K$85/PPA_fec!K$85)</f>
        <v>0.36789288341625936</v>
      </c>
      <c r="L157" s="281">
        <f>IF(L$85=0,0,L$85/PPA_fec!L$85)</f>
        <v>0.36789288341625936</v>
      </c>
      <c r="M157" s="281">
        <f>IF(M$85=0,0,M$85/PPA_fec!M$85)</f>
        <v>0.36789288341625936</v>
      </c>
      <c r="N157" s="281">
        <f>IF(N$85=0,0,N$85/PPA_fec!N$85)</f>
        <v>0.36789288341625936</v>
      </c>
      <c r="O157" s="281">
        <f>IF(O$85=0,0,O$85/PPA_fec!O$85)</f>
        <v>0.36789288341625936</v>
      </c>
      <c r="P157" s="281">
        <f>IF(P$85=0,0,P$85/PPA_fec!P$85)</f>
        <v>0.36789288341625936</v>
      </c>
      <c r="Q157" s="281">
        <f>IF(Q$85=0,0,Q$85/PPA_fec!Q$85)</f>
        <v>0.36789288341625936</v>
      </c>
    </row>
    <row r="158" spans="1:17" x14ac:dyDescent="0.25">
      <c r="A158" s="129" t="s">
        <v>79</v>
      </c>
      <c r="B158" s="280">
        <f>IF(B$86=0,0,B$86/PPA_fec!B$86)</f>
        <v>0.61532015206895851</v>
      </c>
      <c r="C158" s="280">
        <f>IF(C$86=0,0,C$86/PPA_fec!C$86)</f>
        <v>0.61666658669564922</v>
      </c>
      <c r="D158" s="280">
        <f>IF(D$86=0,0,D$86/PPA_fec!D$86)</f>
        <v>0.61927696858475201</v>
      </c>
      <c r="E158" s="280">
        <f>IF(E$86=0,0,E$86/PPA_fec!E$86)</f>
        <v>0.61927696858475201</v>
      </c>
      <c r="F158" s="280">
        <f>IF(F$86=0,0,F$86/PPA_fec!F$86)</f>
        <v>0.63270558163708568</v>
      </c>
      <c r="G158" s="280">
        <f>IF(G$86=0,0,G$86/PPA_fec!G$86)</f>
        <v>0.63270558163708579</v>
      </c>
      <c r="H158" s="280">
        <f>IF(H$86=0,0,H$86/PPA_fec!H$86)</f>
        <v>0.64398202483679778</v>
      </c>
      <c r="I158" s="280">
        <f>IF(I$86=0,0,I$86/PPA_fec!I$86)</f>
        <v>0.64398202483679767</v>
      </c>
      <c r="J158" s="280">
        <f>IF(J$86=0,0,J$86/PPA_fec!J$86)</f>
        <v>0.65778964379519855</v>
      </c>
      <c r="K158" s="280">
        <f>IF(K$86=0,0,K$86/PPA_fec!K$86)</f>
        <v>0.65778964379519866</v>
      </c>
      <c r="L158" s="280">
        <f>IF(L$86=0,0,L$86/PPA_fec!L$86)</f>
        <v>0.65778964379519855</v>
      </c>
      <c r="M158" s="280">
        <f>IF(M$86=0,0,M$86/PPA_fec!M$86)</f>
        <v>0.65778964379519855</v>
      </c>
      <c r="N158" s="280">
        <f>IF(N$86=0,0,N$86/PPA_fec!N$86)</f>
        <v>0.65778964379519855</v>
      </c>
      <c r="O158" s="280">
        <f>IF(O$86=0,0,O$86/PPA_fec!O$86)</f>
        <v>0.65778964379519866</v>
      </c>
      <c r="P158" s="280">
        <f>IF(P$86=0,0,P$86/PPA_fec!P$86)</f>
        <v>0.65778964379519866</v>
      </c>
      <c r="Q158" s="280">
        <f>IF(Q$86=0,0,Q$86/PPA_fec!Q$86)</f>
        <v>0.65778964379519855</v>
      </c>
    </row>
    <row r="159" spans="1:17" x14ac:dyDescent="0.25">
      <c r="A159" s="72" t="s">
        <v>235</v>
      </c>
      <c r="B159" s="279">
        <f>IF(B$91=0,0,B$91/PPA_fec!B$91)</f>
        <v>0.45450877312166327</v>
      </c>
      <c r="C159" s="279">
        <f>IF(C$91=0,0,C$91/PPA_fec!C$91)</f>
        <v>0.45550332262277743</v>
      </c>
      <c r="D159" s="279">
        <f>IF(D$91=0,0,D$91/PPA_fec!D$91)</f>
        <v>0.45743149199250438</v>
      </c>
      <c r="E159" s="279">
        <f>IF(E$91=0,0,E$91/PPA_fec!E$91)</f>
        <v>0.45743149199250438</v>
      </c>
      <c r="F159" s="279">
        <f>IF(F$91=0,0,F$91/PPA_fec!F$91)</f>
        <v>0.46735059251703553</v>
      </c>
      <c r="G159" s="279">
        <f>IF(G$91=0,0,G$91/PPA_fec!G$91)</f>
        <v>0.46735059251703548</v>
      </c>
      <c r="H159" s="279">
        <f>IF(H$91=0,0,H$91/PPA_fec!H$91)</f>
        <v>0.47567998388613664</v>
      </c>
      <c r="I159" s="279">
        <f>IF(I$91=0,0,I$91/PPA_fec!I$91)</f>
        <v>0.47567998388613664</v>
      </c>
      <c r="J159" s="279">
        <f>IF(J$91=0,0,J$91/PPA_fec!J$91)</f>
        <v>0.48587903868941718</v>
      </c>
      <c r="K159" s="279">
        <f>IF(K$91=0,0,K$91/PPA_fec!K$91)</f>
        <v>0.48587903868941718</v>
      </c>
      <c r="L159" s="279">
        <f>IF(L$91=0,0,L$91/PPA_fec!L$91)</f>
        <v>0.48587903868941718</v>
      </c>
      <c r="M159" s="279">
        <f>IF(M$91=0,0,M$91/PPA_fec!M$91)</f>
        <v>0.48587903868941718</v>
      </c>
      <c r="N159" s="279">
        <f>IF(N$91=0,0,N$91/PPA_fec!N$91)</f>
        <v>0.48587903868941718</v>
      </c>
      <c r="O159" s="279">
        <f>IF(O$91=0,0,O$91/PPA_fec!O$91)</f>
        <v>0.48587903868941718</v>
      </c>
      <c r="P159" s="279">
        <f>IF(P$91=0,0,P$91/PPA_fec!P$91)</f>
        <v>0.48587903868941718</v>
      </c>
      <c r="Q159" s="279">
        <f>IF(Q$91=0,0,Q$91/PPA_fec!Q$91)</f>
        <v>0.48587903868941712</v>
      </c>
    </row>
  </sheetData>
  <pageMargins left="0.39370078740157483" right="0.39370078740157483" top="0.39370078740157483" bottom="0.39370078740157483" header="0.31496062992125984" footer="0.31496062992125984"/>
  <pageSetup paperSize="9" scale="45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4" tint="0.39997558519241921"/>
    <pageSetUpPr fitToPage="1"/>
  </sheetPr>
  <dimension ref="A1:Q15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2" width="9.7109375" style="14" customWidth="1"/>
    <col min="3" max="17" width="9.7109375" style="13" customWidth="1"/>
    <col min="18" max="16384" width="9.140625" style="13"/>
  </cols>
  <sheetData>
    <row r="1" spans="1:17" ht="12.75" x14ac:dyDescent="0.25">
      <c r="A1" s="12" t="s">
        <v>374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x14ac:dyDescent="0.25">
      <c r="A2" s="40"/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2.75" x14ac:dyDescent="0.25">
      <c r="A3" s="80" t="s">
        <v>135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7" x14ac:dyDescent="0.25">
      <c r="A4" s="40"/>
      <c r="B4" s="32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2.75" x14ac:dyDescent="0.25">
      <c r="A5" s="97" t="s">
        <v>35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241</v>
      </c>
      <c r="B15" s="155">
        <v>0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155">
        <v>0</v>
      </c>
      <c r="Q15" s="155">
        <v>0</v>
      </c>
    </row>
    <row r="16" spans="1:17" x14ac:dyDescent="0.25">
      <c r="A16" s="156" t="s">
        <v>240</v>
      </c>
      <c r="B16" s="206">
        <v>0</v>
      </c>
      <c r="C16" s="206">
        <v>0</v>
      </c>
      <c r="D16" s="206">
        <v>0</v>
      </c>
      <c r="E16" s="206">
        <v>0</v>
      </c>
      <c r="F16" s="206">
        <v>0</v>
      </c>
      <c r="G16" s="206">
        <v>0</v>
      </c>
      <c r="H16" s="206">
        <v>0</v>
      </c>
      <c r="I16" s="206">
        <v>0</v>
      </c>
      <c r="J16" s="206">
        <v>0</v>
      </c>
      <c r="K16" s="206">
        <v>0</v>
      </c>
      <c r="L16" s="206">
        <v>0</v>
      </c>
      <c r="M16" s="206">
        <v>0</v>
      </c>
      <c r="N16" s="206">
        <v>0</v>
      </c>
      <c r="O16" s="206">
        <v>0</v>
      </c>
      <c r="P16" s="206">
        <v>0</v>
      </c>
      <c r="Q16" s="206">
        <v>0</v>
      </c>
    </row>
    <row r="17" spans="1:17" x14ac:dyDescent="0.25">
      <c r="A17" s="152" t="s">
        <v>249</v>
      </c>
      <c r="B17" s="264">
        <v>0</v>
      </c>
      <c r="C17" s="264">
        <v>0</v>
      </c>
      <c r="D17" s="264">
        <v>0</v>
      </c>
      <c r="E17" s="264">
        <v>0</v>
      </c>
      <c r="F17" s="264">
        <v>0</v>
      </c>
      <c r="G17" s="264">
        <v>0</v>
      </c>
      <c r="H17" s="264">
        <v>0</v>
      </c>
      <c r="I17" s="264">
        <v>0</v>
      </c>
      <c r="J17" s="264">
        <v>0</v>
      </c>
      <c r="K17" s="264">
        <v>0</v>
      </c>
      <c r="L17" s="264">
        <v>0</v>
      </c>
      <c r="M17" s="264">
        <v>0</v>
      </c>
      <c r="N17" s="264">
        <v>0</v>
      </c>
      <c r="O17" s="264">
        <v>0</v>
      </c>
      <c r="P17" s="264">
        <v>0</v>
      </c>
      <c r="Q17" s="264">
        <v>0</v>
      </c>
    </row>
    <row r="18" spans="1:17" x14ac:dyDescent="0.25">
      <c r="A18" s="150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150" t="s">
        <v>31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150" t="s">
        <v>30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150" t="s">
        <v>125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150" t="s">
        <v>29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150" t="s">
        <v>28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150" t="s">
        <v>26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150" t="s">
        <v>25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0" t="s">
        <v>86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</row>
    <row r="27" spans="1:17" x14ac:dyDescent="0.25">
      <c r="A27" s="150" t="s">
        <v>22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152" t="s">
        <v>248</v>
      </c>
      <c r="B28" s="151">
        <v>0</v>
      </c>
      <c r="C28" s="151">
        <v>0</v>
      </c>
      <c r="D28" s="151">
        <v>0</v>
      </c>
      <c r="E28" s="151">
        <v>0</v>
      </c>
      <c r="F28" s="151">
        <v>0</v>
      </c>
      <c r="G28" s="151">
        <v>0</v>
      </c>
      <c r="H28" s="151">
        <v>0</v>
      </c>
      <c r="I28" s="151">
        <v>0</v>
      </c>
      <c r="J28" s="151">
        <v>0</v>
      </c>
      <c r="K28" s="151">
        <v>0</v>
      </c>
      <c r="L28" s="151">
        <v>0</v>
      </c>
      <c r="M28" s="151">
        <v>0</v>
      </c>
      <c r="N28" s="151">
        <v>0</v>
      </c>
      <c r="O28" s="151">
        <v>0</v>
      </c>
      <c r="P28" s="151">
        <v>0</v>
      </c>
      <c r="Q28" s="151">
        <v>0</v>
      </c>
    </row>
    <row r="29" spans="1:17" x14ac:dyDescent="0.25">
      <c r="A29" s="243" t="s">
        <v>239</v>
      </c>
      <c r="B29" s="278">
        <v>0</v>
      </c>
      <c r="C29" s="278">
        <v>0</v>
      </c>
      <c r="D29" s="278">
        <v>0</v>
      </c>
      <c r="E29" s="278">
        <v>0</v>
      </c>
      <c r="F29" s="278">
        <v>0</v>
      </c>
      <c r="G29" s="278">
        <v>0</v>
      </c>
      <c r="H29" s="278">
        <v>0</v>
      </c>
      <c r="I29" s="278">
        <v>0</v>
      </c>
      <c r="J29" s="278">
        <v>0</v>
      </c>
      <c r="K29" s="278">
        <v>0</v>
      </c>
      <c r="L29" s="278">
        <v>0</v>
      </c>
      <c r="M29" s="278">
        <v>0</v>
      </c>
      <c r="N29" s="278">
        <v>0</v>
      </c>
      <c r="O29" s="278">
        <v>0</v>
      </c>
      <c r="P29" s="278">
        <v>0</v>
      </c>
      <c r="Q29" s="278">
        <v>0</v>
      </c>
    </row>
    <row r="30" spans="1:17" x14ac:dyDescent="0.25">
      <c r="A30" s="40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ht="12.75" x14ac:dyDescent="0.25">
      <c r="A31" s="97" t="s">
        <v>34</v>
      </c>
      <c r="B31" s="96">
        <v>0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96">
        <v>0</v>
      </c>
      <c r="P31" s="96">
        <v>0</v>
      </c>
      <c r="Q31" s="96">
        <v>0</v>
      </c>
    </row>
    <row r="32" spans="1:17" x14ac:dyDescent="0.25">
      <c r="A32" s="132" t="s">
        <v>83</v>
      </c>
      <c r="B32" s="160">
        <v>0</v>
      </c>
      <c r="C32" s="160">
        <v>0</v>
      </c>
      <c r="D32" s="160">
        <v>0</v>
      </c>
      <c r="E32" s="160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</row>
    <row r="33" spans="1:17" x14ac:dyDescent="0.25">
      <c r="A33" s="76" t="s">
        <v>82</v>
      </c>
      <c r="B33" s="159">
        <v>0</v>
      </c>
      <c r="C33" s="159">
        <v>0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</row>
    <row r="34" spans="1:17" x14ac:dyDescent="0.25">
      <c r="A34" s="76" t="s">
        <v>81</v>
      </c>
      <c r="B34" s="159">
        <v>0</v>
      </c>
      <c r="C34" s="159">
        <v>0</v>
      </c>
      <c r="D34" s="159">
        <v>0</v>
      </c>
      <c r="E34" s="159">
        <v>0</v>
      </c>
      <c r="F34" s="159">
        <v>0</v>
      </c>
      <c r="G34" s="159">
        <v>0</v>
      </c>
      <c r="H34" s="159">
        <v>0</v>
      </c>
      <c r="I34" s="159">
        <v>0</v>
      </c>
      <c r="J34" s="159">
        <v>0</v>
      </c>
      <c r="K34" s="159">
        <v>0</v>
      </c>
      <c r="L34" s="159">
        <v>0</v>
      </c>
      <c r="M34" s="159">
        <v>0</v>
      </c>
      <c r="N34" s="159">
        <v>0</v>
      </c>
      <c r="O34" s="159">
        <v>0</v>
      </c>
      <c r="P34" s="159">
        <v>0</v>
      </c>
      <c r="Q34" s="159">
        <v>0</v>
      </c>
    </row>
    <row r="35" spans="1:17" x14ac:dyDescent="0.25">
      <c r="A35" s="76" t="s">
        <v>80</v>
      </c>
      <c r="B35" s="159">
        <v>0</v>
      </c>
      <c r="C35" s="159">
        <v>0</v>
      </c>
      <c r="D35" s="159">
        <v>0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0</v>
      </c>
      <c r="M35" s="159">
        <v>0</v>
      </c>
      <c r="N35" s="159">
        <v>0</v>
      </c>
      <c r="O35" s="159">
        <v>0</v>
      </c>
      <c r="P35" s="159">
        <v>0</v>
      </c>
      <c r="Q35" s="159">
        <v>0</v>
      </c>
    </row>
    <row r="36" spans="1:17" x14ac:dyDescent="0.25">
      <c r="A36" s="129" t="s">
        <v>79</v>
      </c>
      <c r="B36" s="158">
        <v>0</v>
      </c>
      <c r="C36" s="158">
        <v>0</v>
      </c>
      <c r="D36" s="158">
        <v>0</v>
      </c>
      <c r="E36" s="158">
        <v>0</v>
      </c>
      <c r="F36" s="158">
        <v>0</v>
      </c>
      <c r="G36" s="158">
        <v>0</v>
      </c>
      <c r="H36" s="158">
        <v>0</v>
      </c>
      <c r="I36" s="158">
        <v>0</v>
      </c>
      <c r="J36" s="158">
        <v>0</v>
      </c>
      <c r="K36" s="158">
        <v>0</v>
      </c>
      <c r="L36" s="158">
        <v>0</v>
      </c>
      <c r="M36" s="158">
        <v>0</v>
      </c>
      <c r="N36" s="158">
        <v>0</v>
      </c>
      <c r="O36" s="158">
        <v>0</v>
      </c>
      <c r="P36" s="158">
        <v>0</v>
      </c>
      <c r="Q36" s="158">
        <v>0</v>
      </c>
    </row>
    <row r="37" spans="1:17" x14ac:dyDescent="0.25">
      <c r="A37" s="92" t="s">
        <v>125</v>
      </c>
      <c r="B37" s="91">
        <v>0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1:17" x14ac:dyDescent="0.25">
      <c r="A38" s="92" t="s">
        <v>26</v>
      </c>
      <c r="B38" s="91">
        <v>0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1:17" x14ac:dyDescent="0.25">
      <c r="A39" s="92" t="s">
        <v>126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1:17" x14ac:dyDescent="0.25">
      <c r="A40" s="92" t="s">
        <v>21</v>
      </c>
      <c r="B40" s="157">
        <v>0</v>
      </c>
      <c r="C40" s="157">
        <v>0</v>
      </c>
      <c r="D40" s="157">
        <v>0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</row>
    <row r="41" spans="1:17" x14ac:dyDescent="0.25">
      <c r="A41" s="156" t="s">
        <v>238</v>
      </c>
      <c r="B41" s="204">
        <v>0</v>
      </c>
      <c r="C41" s="204">
        <v>0</v>
      </c>
      <c r="D41" s="204">
        <v>0</v>
      </c>
      <c r="E41" s="204">
        <v>0</v>
      </c>
      <c r="F41" s="204">
        <v>0</v>
      </c>
      <c r="G41" s="204">
        <v>0</v>
      </c>
      <c r="H41" s="204">
        <v>0</v>
      </c>
      <c r="I41" s="204">
        <v>0</v>
      </c>
      <c r="J41" s="204">
        <v>0</v>
      </c>
      <c r="K41" s="204">
        <v>0</v>
      </c>
      <c r="L41" s="204">
        <v>0</v>
      </c>
      <c r="M41" s="204">
        <v>0</v>
      </c>
      <c r="N41" s="204">
        <v>0</v>
      </c>
      <c r="O41" s="204">
        <v>0</v>
      </c>
      <c r="P41" s="204">
        <v>0</v>
      </c>
      <c r="Q41" s="204">
        <v>0</v>
      </c>
    </row>
    <row r="42" spans="1:17" x14ac:dyDescent="0.25">
      <c r="A42" s="152" t="s">
        <v>247</v>
      </c>
      <c r="B42" s="151">
        <v>0</v>
      </c>
      <c r="C42" s="151">
        <v>0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v>0</v>
      </c>
      <c r="Q42" s="151">
        <v>0</v>
      </c>
    </row>
    <row r="43" spans="1:17" x14ac:dyDescent="0.25">
      <c r="A43" s="150" t="s">
        <v>33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31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30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125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29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28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26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25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86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22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2" t="s">
        <v>246</v>
      </c>
      <c r="B53" s="151">
        <v>0</v>
      </c>
      <c r="C53" s="151">
        <v>0</v>
      </c>
      <c r="D53" s="151">
        <v>0</v>
      </c>
      <c r="E53" s="151">
        <v>0</v>
      </c>
      <c r="F53" s="151">
        <v>0</v>
      </c>
      <c r="G53" s="151">
        <v>0</v>
      </c>
      <c r="H53" s="151">
        <v>0</v>
      </c>
      <c r="I53" s="151">
        <v>0</v>
      </c>
      <c r="J53" s="151">
        <v>0</v>
      </c>
      <c r="K53" s="151">
        <v>0</v>
      </c>
      <c r="L53" s="151">
        <v>0</v>
      </c>
      <c r="M53" s="151">
        <v>0</v>
      </c>
      <c r="N53" s="151">
        <v>0</v>
      </c>
      <c r="O53" s="151">
        <v>0</v>
      </c>
      <c r="P53" s="151">
        <v>0</v>
      </c>
      <c r="Q53" s="151">
        <v>0</v>
      </c>
    </row>
    <row r="54" spans="1:17" x14ac:dyDescent="0.25">
      <c r="A54" s="156" t="s">
        <v>237</v>
      </c>
      <c r="B54" s="204">
        <v>0</v>
      </c>
      <c r="C54" s="204">
        <v>0</v>
      </c>
      <c r="D54" s="204">
        <v>0</v>
      </c>
      <c r="E54" s="204">
        <v>0</v>
      </c>
      <c r="F54" s="204">
        <v>0</v>
      </c>
      <c r="G54" s="204">
        <v>0</v>
      </c>
      <c r="H54" s="204">
        <v>0</v>
      </c>
      <c r="I54" s="204">
        <v>0</v>
      </c>
      <c r="J54" s="204">
        <v>0</v>
      </c>
      <c r="K54" s="204">
        <v>0</v>
      </c>
      <c r="L54" s="204">
        <v>0</v>
      </c>
      <c r="M54" s="204">
        <v>0</v>
      </c>
      <c r="N54" s="204">
        <v>0</v>
      </c>
      <c r="O54" s="204">
        <v>0</v>
      </c>
      <c r="P54" s="204">
        <v>0</v>
      </c>
      <c r="Q54" s="204">
        <v>0</v>
      </c>
    </row>
    <row r="55" spans="1:17" x14ac:dyDescent="0.25">
      <c r="A55" s="152" t="s">
        <v>245</v>
      </c>
      <c r="B55" s="151">
        <v>0</v>
      </c>
      <c r="C55" s="151">
        <v>0</v>
      </c>
      <c r="D55" s="151">
        <v>0</v>
      </c>
      <c r="E55" s="151">
        <v>0</v>
      </c>
      <c r="F55" s="151">
        <v>0</v>
      </c>
      <c r="G55" s="151">
        <v>0</v>
      </c>
      <c r="H55" s="151">
        <v>0</v>
      </c>
      <c r="I55" s="151">
        <v>0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1">
        <v>0</v>
      </c>
      <c r="P55" s="151">
        <v>0</v>
      </c>
      <c r="Q55" s="151">
        <v>0</v>
      </c>
    </row>
    <row r="56" spans="1:17" x14ac:dyDescent="0.25">
      <c r="A56" s="150" t="s">
        <v>33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31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30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125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29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28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26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25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86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22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2" t="s">
        <v>244</v>
      </c>
      <c r="B66" s="151">
        <v>0</v>
      </c>
      <c r="C66" s="151">
        <v>0</v>
      </c>
      <c r="D66" s="151">
        <v>0</v>
      </c>
      <c r="E66" s="151">
        <v>0</v>
      </c>
      <c r="F66" s="151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L66" s="151">
        <v>0</v>
      </c>
      <c r="M66" s="151">
        <v>0</v>
      </c>
      <c r="N66" s="151">
        <v>0</v>
      </c>
      <c r="O66" s="151">
        <v>0</v>
      </c>
      <c r="P66" s="151">
        <v>0</v>
      </c>
      <c r="Q66" s="151">
        <v>0</v>
      </c>
    </row>
    <row r="67" spans="1:17" x14ac:dyDescent="0.25">
      <c r="A67" s="156" t="s">
        <v>236</v>
      </c>
      <c r="B67" s="204">
        <v>0</v>
      </c>
      <c r="C67" s="204">
        <v>0</v>
      </c>
      <c r="D67" s="204">
        <v>0</v>
      </c>
      <c r="E67" s="204">
        <v>0</v>
      </c>
      <c r="F67" s="204">
        <v>0</v>
      </c>
      <c r="G67" s="204">
        <v>0</v>
      </c>
      <c r="H67" s="204">
        <v>0</v>
      </c>
      <c r="I67" s="204">
        <v>0</v>
      </c>
      <c r="J67" s="204">
        <v>0</v>
      </c>
      <c r="K67" s="204">
        <v>0</v>
      </c>
      <c r="L67" s="204">
        <v>0</v>
      </c>
      <c r="M67" s="204">
        <v>0</v>
      </c>
      <c r="N67" s="204">
        <v>0</v>
      </c>
      <c r="O67" s="204">
        <v>0</v>
      </c>
      <c r="P67" s="204">
        <v>0</v>
      </c>
      <c r="Q67" s="204">
        <v>0</v>
      </c>
    </row>
    <row r="68" spans="1:17" x14ac:dyDescent="0.25">
      <c r="A68" s="152" t="s">
        <v>243</v>
      </c>
      <c r="B68" s="151">
        <v>0</v>
      </c>
      <c r="C68" s="151">
        <v>0</v>
      </c>
      <c r="D68" s="151">
        <v>0</v>
      </c>
      <c r="E68" s="151">
        <v>0</v>
      </c>
      <c r="F68" s="151">
        <v>0</v>
      </c>
      <c r="G68" s="151">
        <v>0</v>
      </c>
      <c r="H68" s="151">
        <v>0</v>
      </c>
      <c r="I68" s="151">
        <v>0</v>
      </c>
      <c r="J68" s="151">
        <v>0</v>
      </c>
      <c r="K68" s="151">
        <v>0</v>
      </c>
      <c r="L68" s="151">
        <v>0</v>
      </c>
      <c r="M68" s="151">
        <v>0</v>
      </c>
      <c r="N68" s="151">
        <v>0</v>
      </c>
      <c r="O68" s="151">
        <v>0</v>
      </c>
      <c r="P68" s="151">
        <v>0</v>
      </c>
      <c r="Q68" s="151">
        <v>0</v>
      </c>
    </row>
    <row r="69" spans="1:17" x14ac:dyDescent="0.25">
      <c r="A69" s="150" t="s">
        <v>33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150" t="s">
        <v>31</v>
      </c>
      <c r="B70" s="87">
        <v>0</v>
      </c>
      <c r="C70" s="87">
        <v>0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</row>
    <row r="71" spans="1:17" x14ac:dyDescent="0.25">
      <c r="A71" s="150" t="s">
        <v>30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150" t="s">
        <v>125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29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28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26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0" t="s">
        <v>25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</row>
    <row r="77" spans="1:17" x14ac:dyDescent="0.25">
      <c r="A77" s="150" t="s">
        <v>86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150" t="s">
        <v>22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</row>
    <row r="79" spans="1:17" x14ac:dyDescent="0.25">
      <c r="A79" s="149" t="s">
        <v>242</v>
      </c>
      <c r="B79" s="148">
        <v>0</v>
      </c>
      <c r="C79" s="148">
        <v>0</v>
      </c>
      <c r="D79" s="148">
        <v>0</v>
      </c>
      <c r="E79" s="148">
        <v>0</v>
      </c>
      <c r="F79" s="148">
        <v>0</v>
      </c>
      <c r="G79" s="148">
        <v>0</v>
      </c>
      <c r="H79" s="148">
        <v>0</v>
      </c>
      <c r="I79" s="148">
        <v>0</v>
      </c>
      <c r="J79" s="148">
        <v>0</v>
      </c>
      <c r="K79" s="148">
        <v>0</v>
      </c>
      <c r="L79" s="148">
        <v>0</v>
      </c>
      <c r="M79" s="148">
        <v>0</v>
      </c>
      <c r="N79" s="148">
        <v>0</v>
      </c>
      <c r="O79" s="148">
        <v>0</v>
      </c>
      <c r="P79" s="148">
        <v>0</v>
      </c>
      <c r="Q79" s="148">
        <v>0</v>
      </c>
    </row>
    <row r="80" spans="1:17" x14ac:dyDescent="0.25">
      <c r="A80" s="40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spans="1:17" ht="12.75" x14ac:dyDescent="0.25">
      <c r="A81" s="97" t="s">
        <v>55</v>
      </c>
      <c r="B81" s="96">
        <v>0</v>
      </c>
      <c r="C81" s="96">
        <v>0</v>
      </c>
      <c r="D81" s="96">
        <v>0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0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</row>
    <row r="82" spans="1:17" x14ac:dyDescent="0.25">
      <c r="A82" s="132" t="s">
        <v>83</v>
      </c>
      <c r="B82" s="160">
        <v>0</v>
      </c>
      <c r="C82" s="160">
        <v>0</v>
      </c>
      <c r="D82" s="160">
        <v>0</v>
      </c>
      <c r="E82" s="160">
        <v>0</v>
      </c>
      <c r="F82" s="160">
        <v>0</v>
      </c>
      <c r="G82" s="160">
        <v>0</v>
      </c>
      <c r="H82" s="160">
        <v>0</v>
      </c>
      <c r="I82" s="160">
        <v>0</v>
      </c>
      <c r="J82" s="160">
        <v>0</v>
      </c>
      <c r="K82" s="160">
        <v>0</v>
      </c>
      <c r="L82" s="160">
        <v>0</v>
      </c>
      <c r="M82" s="160">
        <v>0</v>
      </c>
      <c r="N82" s="160">
        <v>0</v>
      </c>
      <c r="O82" s="160">
        <v>0</v>
      </c>
      <c r="P82" s="160">
        <v>0</v>
      </c>
      <c r="Q82" s="160">
        <v>0</v>
      </c>
    </row>
    <row r="83" spans="1:17" x14ac:dyDescent="0.25">
      <c r="A83" s="76" t="s">
        <v>82</v>
      </c>
      <c r="B83" s="159">
        <v>0</v>
      </c>
      <c r="C83" s="159">
        <v>0</v>
      </c>
      <c r="D83" s="159">
        <v>0</v>
      </c>
      <c r="E83" s="159">
        <v>0</v>
      </c>
      <c r="F83" s="159">
        <v>0</v>
      </c>
      <c r="G83" s="159">
        <v>0</v>
      </c>
      <c r="H83" s="159">
        <v>0</v>
      </c>
      <c r="I83" s="159">
        <v>0</v>
      </c>
      <c r="J83" s="159">
        <v>0</v>
      </c>
      <c r="K83" s="159">
        <v>0</v>
      </c>
      <c r="L83" s="159">
        <v>0</v>
      </c>
      <c r="M83" s="159">
        <v>0</v>
      </c>
      <c r="N83" s="159">
        <v>0</v>
      </c>
      <c r="O83" s="159">
        <v>0</v>
      </c>
      <c r="P83" s="159">
        <v>0</v>
      </c>
      <c r="Q83" s="159">
        <v>0</v>
      </c>
    </row>
    <row r="84" spans="1:17" x14ac:dyDescent="0.25">
      <c r="A84" s="76" t="s">
        <v>81</v>
      </c>
      <c r="B84" s="159">
        <v>0</v>
      </c>
      <c r="C84" s="159">
        <v>0</v>
      </c>
      <c r="D84" s="159">
        <v>0</v>
      </c>
      <c r="E84" s="159">
        <v>0</v>
      </c>
      <c r="F84" s="159">
        <v>0</v>
      </c>
      <c r="G84" s="159">
        <v>0</v>
      </c>
      <c r="H84" s="159">
        <v>0</v>
      </c>
      <c r="I84" s="159">
        <v>0</v>
      </c>
      <c r="J84" s="159">
        <v>0</v>
      </c>
      <c r="K84" s="159">
        <v>0</v>
      </c>
      <c r="L84" s="159">
        <v>0</v>
      </c>
      <c r="M84" s="159">
        <v>0</v>
      </c>
      <c r="N84" s="159">
        <v>0</v>
      </c>
      <c r="O84" s="159">
        <v>0</v>
      </c>
      <c r="P84" s="159">
        <v>0</v>
      </c>
      <c r="Q84" s="159">
        <v>0</v>
      </c>
    </row>
    <row r="85" spans="1:17" x14ac:dyDescent="0.25">
      <c r="A85" s="76" t="s">
        <v>80</v>
      </c>
      <c r="B85" s="159">
        <v>0</v>
      </c>
      <c r="C85" s="159">
        <v>0</v>
      </c>
      <c r="D85" s="159">
        <v>0</v>
      </c>
      <c r="E85" s="159">
        <v>0</v>
      </c>
      <c r="F85" s="159">
        <v>0</v>
      </c>
      <c r="G85" s="159">
        <v>0</v>
      </c>
      <c r="H85" s="159">
        <v>0</v>
      </c>
      <c r="I85" s="159">
        <v>0</v>
      </c>
      <c r="J85" s="159">
        <v>0</v>
      </c>
      <c r="K85" s="159">
        <v>0</v>
      </c>
      <c r="L85" s="159">
        <v>0</v>
      </c>
      <c r="M85" s="159">
        <v>0</v>
      </c>
      <c r="N85" s="159">
        <v>0</v>
      </c>
      <c r="O85" s="159">
        <v>0</v>
      </c>
      <c r="P85" s="159">
        <v>0</v>
      </c>
      <c r="Q85" s="159">
        <v>0</v>
      </c>
    </row>
    <row r="86" spans="1:17" x14ac:dyDescent="0.25">
      <c r="A86" s="129" t="s">
        <v>79</v>
      </c>
      <c r="B86" s="158">
        <v>0</v>
      </c>
      <c r="C86" s="158">
        <v>0</v>
      </c>
      <c r="D86" s="158">
        <v>0</v>
      </c>
      <c r="E86" s="158">
        <v>0</v>
      </c>
      <c r="F86" s="158">
        <v>0</v>
      </c>
      <c r="G86" s="158">
        <v>0</v>
      </c>
      <c r="H86" s="158">
        <v>0</v>
      </c>
      <c r="I86" s="158">
        <v>0</v>
      </c>
      <c r="J86" s="158">
        <v>0</v>
      </c>
      <c r="K86" s="158">
        <v>0</v>
      </c>
      <c r="L86" s="158">
        <v>0</v>
      </c>
      <c r="M86" s="158">
        <v>0</v>
      </c>
      <c r="N86" s="158">
        <v>0</v>
      </c>
      <c r="O86" s="158">
        <v>0</v>
      </c>
      <c r="P86" s="158">
        <v>0</v>
      </c>
      <c r="Q86" s="158">
        <v>0</v>
      </c>
    </row>
    <row r="87" spans="1:17" x14ac:dyDescent="0.25">
      <c r="A87" s="92" t="s">
        <v>125</v>
      </c>
      <c r="B87" s="91">
        <v>0</v>
      </c>
      <c r="C87" s="91">
        <v>0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  <c r="O87" s="91">
        <v>0</v>
      </c>
      <c r="P87" s="91">
        <v>0</v>
      </c>
      <c r="Q87" s="91">
        <v>0</v>
      </c>
    </row>
    <row r="88" spans="1:17" x14ac:dyDescent="0.25">
      <c r="A88" s="92" t="s">
        <v>26</v>
      </c>
      <c r="B88" s="91">
        <v>0</v>
      </c>
      <c r="C88" s="91">
        <v>0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  <c r="Q88" s="91">
        <v>0</v>
      </c>
    </row>
    <row r="89" spans="1:17" x14ac:dyDescent="0.25">
      <c r="A89" s="92" t="s">
        <v>126</v>
      </c>
      <c r="B89" s="91">
        <v>0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  <c r="Q89" s="91">
        <v>0</v>
      </c>
    </row>
    <row r="90" spans="1:17" x14ac:dyDescent="0.25">
      <c r="A90" s="92" t="s">
        <v>21</v>
      </c>
      <c r="B90" s="157">
        <v>0</v>
      </c>
      <c r="C90" s="157">
        <v>0</v>
      </c>
      <c r="D90" s="157">
        <v>0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</row>
    <row r="91" spans="1:17" x14ac:dyDescent="0.25">
      <c r="A91" s="243" t="s">
        <v>235</v>
      </c>
      <c r="B91" s="242">
        <v>0</v>
      </c>
      <c r="C91" s="242">
        <v>0</v>
      </c>
      <c r="D91" s="242">
        <v>0</v>
      </c>
      <c r="E91" s="242">
        <v>0</v>
      </c>
      <c r="F91" s="242">
        <v>0</v>
      </c>
      <c r="G91" s="242">
        <v>0</v>
      </c>
      <c r="H91" s="242">
        <v>0</v>
      </c>
      <c r="I91" s="242">
        <v>0</v>
      </c>
      <c r="J91" s="242">
        <v>0</v>
      </c>
      <c r="K91" s="242">
        <v>0</v>
      </c>
      <c r="L91" s="242">
        <v>0</v>
      </c>
      <c r="M91" s="242">
        <v>0</v>
      </c>
      <c r="N91" s="242">
        <v>0</v>
      </c>
      <c r="O91" s="242">
        <v>0</v>
      </c>
      <c r="P91" s="242">
        <v>0</v>
      </c>
      <c r="Q91" s="242">
        <v>0</v>
      </c>
    </row>
    <row r="92" spans="1:17" x14ac:dyDescent="0.25">
      <c r="A92" s="40"/>
      <c r="B92" s="32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 ht="12.75" x14ac:dyDescent="0.25">
      <c r="A93" s="80" t="s">
        <v>134</v>
      </c>
      <c r="B93" s="233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</row>
    <row r="94" spans="1:17" x14ac:dyDescent="0.25">
      <c r="A94" s="40"/>
      <c r="B94" s="32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 x14ac:dyDescent="0.25">
      <c r="A95" s="78" t="s">
        <v>35</v>
      </c>
      <c r="B95" s="77">
        <f t="shared" ref="B95:Q95" si="0">SUM(B$96:B$101,B$103:B$105)</f>
        <v>0</v>
      </c>
      <c r="C95" s="77">
        <f t="shared" si="0"/>
        <v>0</v>
      </c>
      <c r="D95" s="77">
        <f t="shared" si="0"/>
        <v>0</v>
      </c>
      <c r="E95" s="77">
        <f t="shared" si="0"/>
        <v>0</v>
      </c>
      <c r="F95" s="77">
        <f t="shared" si="0"/>
        <v>0</v>
      </c>
      <c r="G95" s="77">
        <f t="shared" si="0"/>
        <v>0</v>
      </c>
      <c r="H95" s="77">
        <f t="shared" si="0"/>
        <v>0</v>
      </c>
      <c r="I95" s="77">
        <f t="shared" si="0"/>
        <v>0</v>
      </c>
      <c r="J95" s="77">
        <f t="shared" si="0"/>
        <v>0</v>
      </c>
      <c r="K95" s="77">
        <f t="shared" si="0"/>
        <v>0</v>
      </c>
      <c r="L95" s="77">
        <f t="shared" si="0"/>
        <v>0</v>
      </c>
      <c r="M95" s="77">
        <f t="shared" si="0"/>
        <v>0</v>
      </c>
      <c r="N95" s="77">
        <f t="shared" si="0"/>
        <v>0</v>
      </c>
      <c r="O95" s="77">
        <f t="shared" si="0"/>
        <v>0</v>
      </c>
      <c r="P95" s="77">
        <f t="shared" si="0"/>
        <v>0</v>
      </c>
      <c r="Q95" s="77">
        <f t="shared" si="0"/>
        <v>0</v>
      </c>
    </row>
    <row r="96" spans="1:17" x14ac:dyDescent="0.25">
      <c r="A96" s="132" t="s">
        <v>83</v>
      </c>
      <c r="B96" s="240">
        <f t="shared" ref="B96:Q96" si="1">IF(B$6=0,0,B$6/B$5)</f>
        <v>0</v>
      </c>
      <c r="C96" s="240">
        <f t="shared" si="1"/>
        <v>0</v>
      </c>
      <c r="D96" s="240">
        <f t="shared" si="1"/>
        <v>0</v>
      </c>
      <c r="E96" s="240">
        <f t="shared" si="1"/>
        <v>0</v>
      </c>
      <c r="F96" s="240">
        <f t="shared" si="1"/>
        <v>0</v>
      </c>
      <c r="G96" s="240">
        <f t="shared" si="1"/>
        <v>0</v>
      </c>
      <c r="H96" s="240">
        <f t="shared" si="1"/>
        <v>0</v>
      </c>
      <c r="I96" s="240">
        <f t="shared" si="1"/>
        <v>0</v>
      </c>
      <c r="J96" s="240">
        <f t="shared" si="1"/>
        <v>0</v>
      </c>
      <c r="K96" s="240">
        <f t="shared" si="1"/>
        <v>0</v>
      </c>
      <c r="L96" s="240">
        <f t="shared" si="1"/>
        <v>0</v>
      </c>
      <c r="M96" s="240">
        <f t="shared" si="1"/>
        <v>0</v>
      </c>
      <c r="N96" s="240">
        <f t="shared" si="1"/>
        <v>0</v>
      </c>
      <c r="O96" s="240">
        <f t="shared" si="1"/>
        <v>0</v>
      </c>
      <c r="P96" s="240">
        <f t="shared" si="1"/>
        <v>0</v>
      </c>
      <c r="Q96" s="240">
        <f t="shared" si="1"/>
        <v>0</v>
      </c>
    </row>
    <row r="97" spans="1:17" x14ac:dyDescent="0.25">
      <c r="A97" s="76" t="s">
        <v>82</v>
      </c>
      <c r="B97" s="239">
        <f t="shared" ref="B97:Q97" si="2">IF(B$7=0,0,B$7/B$5)</f>
        <v>0</v>
      </c>
      <c r="C97" s="239">
        <f t="shared" si="2"/>
        <v>0</v>
      </c>
      <c r="D97" s="239">
        <f t="shared" si="2"/>
        <v>0</v>
      </c>
      <c r="E97" s="239">
        <f t="shared" si="2"/>
        <v>0</v>
      </c>
      <c r="F97" s="239">
        <f t="shared" si="2"/>
        <v>0</v>
      </c>
      <c r="G97" s="239">
        <f t="shared" si="2"/>
        <v>0</v>
      </c>
      <c r="H97" s="239">
        <f t="shared" si="2"/>
        <v>0</v>
      </c>
      <c r="I97" s="239">
        <f t="shared" si="2"/>
        <v>0</v>
      </c>
      <c r="J97" s="239">
        <f t="shared" si="2"/>
        <v>0</v>
      </c>
      <c r="K97" s="239">
        <f t="shared" si="2"/>
        <v>0</v>
      </c>
      <c r="L97" s="239">
        <f t="shared" si="2"/>
        <v>0</v>
      </c>
      <c r="M97" s="239">
        <f t="shared" si="2"/>
        <v>0</v>
      </c>
      <c r="N97" s="239">
        <f t="shared" si="2"/>
        <v>0</v>
      </c>
      <c r="O97" s="239">
        <f t="shared" si="2"/>
        <v>0</v>
      </c>
      <c r="P97" s="239">
        <f t="shared" si="2"/>
        <v>0</v>
      </c>
      <c r="Q97" s="239">
        <f t="shared" si="2"/>
        <v>0</v>
      </c>
    </row>
    <row r="98" spans="1:17" x14ac:dyDescent="0.25">
      <c r="A98" s="76" t="s">
        <v>81</v>
      </c>
      <c r="B98" s="239">
        <f t="shared" ref="B98:Q98" si="3">IF(B$8=0,0,B$8/B$5)</f>
        <v>0</v>
      </c>
      <c r="C98" s="239">
        <f t="shared" si="3"/>
        <v>0</v>
      </c>
      <c r="D98" s="239">
        <f t="shared" si="3"/>
        <v>0</v>
      </c>
      <c r="E98" s="239">
        <f t="shared" si="3"/>
        <v>0</v>
      </c>
      <c r="F98" s="239">
        <f t="shared" si="3"/>
        <v>0</v>
      </c>
      <c r="G98" s="239">
        <f t="shared" si="3"/>
        <v>0</v>
      </c>
      <c r="H98" s="239">
        <f t="shared" si="3"/>
        <v>0</v>
      </c>
      <c r="I98" s="239">
        <f t="shared" si="3"/>
        <v>0</v>
      </c>
      <c r="J98" s="239">
        <f t="shared" si="3"/>
        <v>0</v>
      </c>
      <c r="K98" s="239">
        <f t="shared" si="3"/>
        <v>0</v>
      </c>
      <c r="L98" s="239">
        <f t="shared" si="3"/>
        <v>0</v>
      </c>
      <c r="M98" s="239">
        <f t="shared" si="3"/>
        <v>0</v>
      </c>
      <c r="N98" s="239">
        <f t="shared" si="3"/>
        <v>0</v>
      </c>
      <c r="O98" s="239">
        <f t="shared" si="3"/>
        <v>0</v>
      </c>
      <c r="P98" s="239">
        <f t="shared" si="3"/>
        <v>0</v>
      </c>
      <c r="Q98" s="239">
        <f t="shared" si="3"/>
        <v>0</v>
      </c>
    </row>
    <row r="99" spans="1:17" x14ac:dyDescent="0.25">
      <c r="A99" s="76" t="s">
        <v>80</v>
      </c>
      <c r="B99" s="239">
        <f t="shared" ref="B99:Q99" si="4">IF(B$9=0,0,B$9/B$5)</f>
        <v>0</v>
      </c>
      <c r="C99" s="239">
        <f t="shared" si="4"/>
        <v>0</v>
      </c>
      <c r="D99" s="239">
        <f t="shared" si="4"/>
        <v>0</v>
      </c>
      <c r="E99" s="239">
        <f t="shared" si="4"/>
        <v>0</v>
      </c>
      <c r="F99" s="239">
        <f t="shared" si="4"/>
        <v>0</v>
      </c>
      <c r="G99" s="239">
        <f t="shared" si="4"/>
        <v>0</v>
      </c>
      <c r="H99" s="239">
        <f t="shared" si="4"/>
        <v>0</v>
      </c>
      <c r="I99" s="239">
        <f t="shared" si="4"/>
        <v>0</v>
      </c>
      <c r="J99" s="239">
        <f t="shared" si="4"/>
        <v>0</v>
      </c>
      <c r="K99" s="239">
        <f t="shared" si="4"/>
        <v>0</v>
      </c>
      <c r="L99" s="239">
        <f t="shared" si="4"/>
        <v>0</v>
      </c>
      <c r="M99" s="239">
        <f t="shared" si="4"/>
        <v>0</v>
      </c>
      <c r="N99" s="239">
        <f t="shared" si="4"/>
        <v>0</v>
      </c>
      <c r="O99" s="239">
        <f t="shared" si="4"/>
        <v>0</v>
      </c>
      <c r="P99" s="239">
        <f t="shared" si="4"/>
        <v>0</v>
      </c>
      <c r="Q99" s="239">
        <f t="shared" si="4"/>
        <v>0</v>
      </c>
    </row>
    <row r="100" spans="1:17" x14ac:dyDescent="0.25">
      <c r="A100" s="129" t="s">
        <v>79</v>
      </c>
      <c r="B100" s="238">
        <f t="shared" ref="B100:Q100" si="5">IF(B$10=0,0,B$10/B$5)</f>
        <v>0</v>
      </c>
      <c r="C100" s="238">
        <f t="shared" si="5"/>
        <v>0</v>
      </c>
      <c r="D100" s="238">
        <f t="shared" si="5"/>
        <v>0</v>
      </c>
      <c r="E100" s="238">
        <f t="shared" si="5"/>
        <v>0</v>
      </c>
      <c r="F100" s="238">
        <f t="shared" si="5"/>
        <v>0</v>
      </c>
      <c r="G100" s="238">
        <f t="shared" si="5"/>
        <v>0</v>
      </c>
      <c r="H100" s="238">
        <f t="shared" si="5"/>
        <v>0</v>
      </c>
      <c r="I100" s="238">
        <f t="shared" si="5"/>
        <v>0</v>
      </c>
      <c r="J100" s="238">
        <f t="shared" si="5"/>
        <v>0</v>
      </c>
      <c r="K100" s="238">
        <f t="shared" si="5"/>
        <v>0</v>
      </c>
      <c r="L100" s="238">
        <f t="shared" si="5"/>
        <v>0</v>
      </c>
      <c r="M100" s="238">
        <f t="shared" si="5"/>
        <v>0</v>
      </c>
      <c r="N100" s="238">
        <f t="shared" si="5"/>
        <v>0</v>
      </c>
      <c r="O100" s="238">
        <f t="shared" si="5"/>
        <v>0</v>
      </c>
      <c r="P100" s="238">
        <f t="shared" si="5"/>
        <v>0</v>
      </c>
      <c r="Q100" s="238">
        <f t="shared" si="5"/>
        <v>0</v>
      </c>
    </row>
    <row r="101" spans="1:17" x14ac:dyDescent="0.25">
      <c r="A101" s="127" t="s">
        <v>241</v>
      </c>
      <c r="B101" s="236">
        <f t="shared" ref="B101:Q101" si="6">IF(B$15=0,0,B$15/B$5)</f>
        <v>0</v>
      </c>
      <c r="C101" s="236">
        <f t="shared" si="6"/>
        <v>0</v>
      </c>
      <c r="D101" s="236">
        <f t="shared" si="6"/>
        <v>0</v>
      </c>
      <c r="E101" s="236">
        <f t="shared" si="6"/>
        <v>0</v>
      </c>
      <c r="F101" s="236">
        <f t="shared" si="6"/>
        <v>0</v>
      </c>
      <c r="G101" s="236">
        <f t="shared" si="6"/>
        <v>0</v>
      </c>
      <c r="H101" s="236">
        <f t="shared" si="6"/>
        <v>0</v>
      </c>
      <c r="I101" s="236">
        <f t="shared" si="6"/>
        <v>0</v>
      </c>
      <c r="J101" s="236">
        <f t="shared" si="6"/>
        <v>0</v>
      </c>
      <c r="K101" s="236">
        <f t="shared" si="6"/>
        <v>0</v>
      </c>
      <c r="L101" s="236">
        <f t="shared" si="6"/>
        <v>0</v>
      </c>
      <c r="M101" s="236">
        <f t="shared" si="6"/>
        <v>0</v>
      </c>
      <c r="N101" s="236">
        <f t="shared" si="6"/>
        <v>0</v>
      </c>
      <c r="O101" s="236">
        <f t="shared" si="6"/>
        <v>0</v>
      </c>
      <c r="P101" s="236">
        <f t="shared" si="6"/>
        <v>0</v>
      </c>
      <c r="Q101" s="236">
        <f t="shared" si="6"/>
        <v>0</v>
      </c>
    </row>
    <row r="102" spans="1:17" x14ac:dyDescent="0.25">
      <c r="A102" s="127" t="s">
        <v>240</v>
      </c>
      <c r="B102" s="237">
        <f t="shared" ref="B102:Q102" si="7">IF(B$16=0,0,B$16/B$5)</f>
        <v>0</v>
      </c>
      <c r="C102" s="237">
        <f t="shared" si="7"/>
        <v>0</v>
      </c>
      <c r="D102" s="237">
        <f t="shared" si="7"/>
        <v>0</v>
      </c>
      <c r="E102" s="237">
        <f t="shared" si="7"/>
        <v>0</v>
      </c>
      <c r="F102" s="237">
        <f t="shared" si="7"/>
        <v>0</v>
      </c>
      <c r="G102" s="237">
        <f t="shared" si="7"/>
        <v>0</v>
      </c>
      <c r="H102" s="237">
        <f t="shared" si="7"/>
        <v>0</v>
      </c>
      <c r="I102" s="237">
        <f t="shared" si="7"/>
        <v>0</v>
      </c>
      <c r="J102" s="237">
        <f t="shared" si="7"/>
        <v>0</v>
      </c>
      <c r="K102" s="237">
        <f t="shared" si="7"/>
        <v>0</v>
      </c>
      <c r="L102" s="237">
        <f t="shared" si="7"/>
        <v>0</v>
      </c>
      <c r="M102" s="237">
        <f t="shared" si="7"/>
        <v>0</v>
      </c>
      <c r="N102" s="237">
        <f t="shared" si="7"/>
        <v>0</v>
      </c>
      <c r="O102" s="237">
        <f t="shared" si="7"/>
        <v>0</v>
      </c>
      <c r="P102" s="237">
        <f t="shared" si="7"/>
        <v>0</v>
      </c>
      <c r="Q102" s="237">
        <f t="shared" si="7"/>
        <v>0</v>
      </c>
    </row>
    <row r="103" spans="1:17" x14ac:dyDescent="0.25">
      <c r="A103" s="142" t="s">
        <v>249</v>
      </c>
      <c r="B103" s="235">
        <f t="shared" ref="B103:Q103" si="8">IF(B$17=0,0,B$17/B$5)</f>
        <v>0</v>
      </c>
      <c r="C103" s="235">
        <f t="shared" si="8"/>
        <v>0</v>
      </c>
      <c r="D103" s="235">
        <f t="shared" si="8"/>
        <v>0</v>
      </c>
      <c r="E103" s="235">
        <f t="shared" si="8"/>
        <v>0</v>
      </c>
      <c r="F103" s="235">
        <f t="shared" si="8"/>
        <v>0</v>
      </c>
      <c r="G103" s="235">
        <f t="shared" si="8"/>
        <v>0</v>
      </c>
      <c r="H103" s="235">
        <f t="shared" si="8"/>
        <v>0</v>
      </c>
      <c r="I103" s="235">
        <f t="shared" si="8"/>
        <v>0</v>
      </c>
      <c r="J103" s="235">
        <f t="shared" si="8"/>
        <v>0</v>
      </c>
      <c r="K103" s="235">
        <f t="shared" si="8"/>
        <v>0</v>
      </c>
      <c r="L103" s="235">
        <f t="shared" si="8"/>
        <v>0</v>
      </c>
      <c r="M103" s="235">
        <f t="shared" si="8"/>
        <v>0</v>
      </c>
      <c r="N103" s="235">
        <f t="shared" si="8"/>
        <v>0</v>
      </c>
      <c r="O103" s="235">
        <f t="shared" si="8"/>
        <v>0</v>
      </c>
      <c r="P103" s="235">
        <f t="shared" si="8"/>
        <v>0</v>
      </c>
      <c r="Q103" s="235">
        <f t="shared" si="8"/>
        <v>0</v>
      </c>
    </row>
    <row r="104" spans="1:17" x14ac:dyDescent="0.25">
      <c r="A104" s="142" t="s">
        <v>248</v>
      </c>
      <c r="B104" s="235">
        <f t="shared" ref="B104:Q104" si="9">IF(B$28=0,0,B$28/B$5)</f>
        <v>0</v>
      </c>
      <c r="C104" s="235">
        <f t="shared" si="9"/>
        <v>0</v>
      </c>
      <c r="D104" s="235">
        <f t="shared" si="9"/>
        <v>0</v>
      </c>
      <c r="E104" s="235">
        <f t="shared" si="9"/>
        <v>0</v>
      </c>
      <c r="F104" s="235">
        <f t="shared" si="9"/>
        <v>0</v>
      </c>
      <c r="G104" s="235">
        <f t="shared" si="9"/>
        <v>0</v>
      </c>
      <c r="H104" s="235">
        <f t="shared" si="9"/>
        <v>0</v>
      </c>
      <c r="I104" s="235">
        <f t="shared" si="9"/>
        <v>0</v>
      </c>
      <c r="J104" s="235">
        <f t="shared" si="9"/>
        <v>0</v>
      </c>
      <c r="K104" s="235">
        <f t="shared" si="9"/>
        <v>0</v>
      </c>
      <c r="L104" s="235">
        <f t="shared" si="9"/>
        <v>0</v>
      </c>
      <c r="M104" s="235">
        <f t="shared" si="9"/>
        <v>0</v>
      </c>
      <c r="N104" s="235">
        <f t="shared" si="9"/>
        <v>0</v>
      </c>
      <c r="O104" s="235">
        <f t="shared" si="9"/>
        <v>0</v>
      </c>
      <c r="P104" s="235">
        <f t="shared" si="9"/>
        <v>0</v>
      </c>
      <c r="Q104" s="235">
        <f t="shared" si="9"/>
        <v>0</v>
      </c>
    </row>
    <row r="105" spans="1:17" x14ac:dyDescent="0.25">
      <c r="A105" s="72" t="s">
        <v>239</v>
      </c>
      <c r="B105" s="277">
        <f t="shared" ref="B105:Q105" si="10">IF(B$29=0,0,B$29/B$5)</f>
        <v>0</v>
      </c>
      <c r="C105" s="277">
        <f t="shared" si="10"/>
        <v>0</v>
      </c>
      <c r="D105" s="277">
        <f t="shared" si="10"/>
        <v>0</v>
      </c>
      <c r="E105" s="277">
        <f t="shared" si="10"/>
        <v>0</v>
      </c>
      <c r="F105" s="277">
        <f t="shared" si="10"/>
        <v>0</v>
      </c>
      <c r="G105" s="277">
        <f t="shared" si="10"/>
        <v>0</v>
      </c>
      <c r="H105" s="277">
        <f t="shared" si="10"/>
        <v>0</v>
      </c>
      <c r="I105" s="277">
        <f t="shared" si="10"/>
        <v>0</v>
      </c>
      <c r="J105" s="277">
        <f t="shared" si="10"/>
        <v>0</v>
      </c>
      <c r="K105" s="277">
        <f t="shared" si="10"/>
        <v>0</v>
      </c>
      <c r="L105" s="277">
        <f t="shared" si="10"/>
        <v>0</v>
      </c>
      <c r="M105" s="277">
        <f t="shared" si="10"/>
        <v>0</v>
      </c>
      <c r="N105" s="277">
        <f t="shared" si="10"/>
        <v>0</v>
      </c>
      <c r="O105" s="277">
        <f t="shared" si="10"/>
        <v>0</v>
      </c>
      <c r="P105" s="277">
        <f t="shared" si="10"/>
        <v>0</v>
      </c>
      <c r="Q105" s="277">
        <f t="shared" si="10"/>
        <v>0</v>
      </c>
    </row>
    <row r="106" spans="1:17" x14ac:dyDescent="0.25">
      <c r="A106" s="40"/>
      <c r="B106" s="32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 x14ac:dyDescent="0.25">
      <c r="A107" s="78" t="s">
        <v>34</v>
      </c>
      <c r="B107" s="77">
        <f t="shared" ref="B107:Q107" si="11">SUM(B$108:B$112,B$114:B$115,B$117:B$118,B$120:B$121)</f>
        <v>0</v>
      </c>
      <c r="C107" s="77">
        <f t="shared" si="11"/>
        <v>0</v>
      </c>
      <c r="D107" s="77">
        <f t="shared" si="11"/>
        <v>0</v>
      </c>
      <c r="E107" s="77">
        <f t="shared" si="11"/>
        <v>0</v>
      </c>
      <c r="F107" s="77">
        <f t="shared" si="11"/>
        <v>0</v>
      </c>
      <c r="G107" s="77">
        <f t="shared" si="11"/>
        <v>0</v>
      </c>
      <c r="H107" s="77">
        <f t="shared" si="11"/>
        <v>0</v>
      </c>
      <c r="I107" s="77">
        <f t="shared" si="11"/>
        <v>0</v>
      </c>
      <c r="J107" s="77">
        <f t="shared" si="11"/>
        <v>0</v>
      </c>
      <c r="K107" s="77">
        <f t="shared" si="11"/>
        <v>0</v>
      </c>
      <c r="L107" s="77">
        <f t="shared" si="11"/>
        <v>0</v>
      </c>
      <c r="M107" s="77">
        <f t="shared" si="11"/>
        <v>0</v>
      </c>
      <c r="N107" s="77">
        <f t="shared" si="11"/>
        <v>0</v>
      </c>
      <c r="O107" s="77">
        <f t="shared" si="11"/>
        <v>0</v>
      </c>
      <c r="P107" s="77">
        <f t="shared" si="11"/>
        <v>0</v>
      </c>
      <c r="Q107" s="77">
        <f t="shared" si="11"/>
        <v>0</v>
      </c>
    </row>
    <row r="108" spans="1:17" x14ac:dyDescent="0.25">
      <c r="A108" s="132" t="s">
        <v>83</v>
      </c>
      <c r="B108" s="203">
        <f t="shared" ref="B108:Q108" si="12">IF(B$32=0,0,B$32/B$31)</f>
        <v>0</v>
      </c>
      <c r="C108" s="203">
        <f t="shared" si="12"/>
        <v>0</v>
      </c>
      <c r="D108" s="203">
        <f t="shared" si="12"/>
        <v>0</v>
      </c>
      <c r="E108" s="203">
        <f t="shared" si="12"/>
        <v>0</v>
      </c>
      <c r="F108" s="203">
        <f t="shared" si="12"/>
        <v>0</v>
      </c>
      <c r="G108" s="203">
        <f t="shared" si="12"/>
        <v>0</v>
      </c>
      <c r="H108" s="203">
        <f t="shared" si="12"/>
        <v>0</v>
      </c>
      <c r="I108" s="203">
        <f t="shared" si="12"/>
        <v>0</v>
      </c>
      <c r="J108" s="203">
        <f t="shared" si="12"/>
        <v>0</v>
      </c>
      <c r="K108" s="203">
        <f t="shared" si="12"/>
        <v>0</v>
      </c>
      <c r="L108" s="203">
        <f t="shared" si="12"/>
        <v>0</v>
      </c>
      <c r="M108" s="203">
        <f t="shared" si="12"/>
        <v>0</v>
      </c>
      <c r="N108" s="203">
        <f t="shared" si="12"/>
        <v>0</v>
      </c>
      <c r="O108" s="203">
        <f t="shared" si="12"/>
        <v>0</v>
      </c>
      <c r="P108" s="203">
        <f t="shared" si="12"/>
        <v>0</v>
      </c>
      <c r="Q108" s="203">
        <f t="shared" si="12"/>
        <v>0</v>
      </c>
    </row>
    <row r="109" spans="1:17" x14ac:dyDescent="0.25">
      <c r="A109" s="76" t="s">
        <v>82</v>
      </c>
      <c r="B109" s="202">
        <f t="shared" ref="B109:Q109" si="13">IF(B$33=0,0,B$33/B$31)</f>
        <v>0</v>
      </c>
      <c r="C109" s="202">
        <f t="shared" si="13"/>
        <v>0</v>
      </c>
      <c r="D109" s="202">
        <f t="shared" si="13"/>
        <v>0</v>
      </c>
      <c r="E109" s="202">
        <f t="shared" si="13"/>
        <v>0</v>
      </c>
      <c r="F109" s="202">
        <f t="shared" si="13"/>
        <v>0</v>
      </c>
      <c r="G109" s="202">
        <f t="shared" si="13"/>
        <v>0</v>
      </c>
      <c r="H109" s="202">
        <f t="shared" si="13"/>
        <v>0</v>
      </c>
      <c r="I109" s="202">
        <f t="shared" si="13"/>
        <v>0</v>
      </c>
      <c r="J109" s="202">
        <f t="shared" si="13"/>
        <v>0</v>
      </c>
      <c r="K109" s="202">
        <f t="shared" si="13"/>
        <v>0</v>
      </c>
      <c r="L109" s="202">
        <f t="shared" si="13"/>
        <v>0</v>
      </c>
      <c r="M109" s="202">
        <f t="shared" si="13"/>
        <v>0</v>
      </c>
      <c r="N109" s="202">
        <f t="shared" si="13"/>
        <v>0</v>
      </c>
      <c r="O109" s="202">
        <f t="shared" si="13"/>
        <v>0</v>
      </c>
      <c r="P109" s="202">
        <f t="shared" si="13"/>
        <v>0</v>
      </c>
      <c r="Q109" s="202">
        <f t="shared" si="13"/>
        <v>0</v>
      </c>
    </row>
    <row r="110" spans="1:17" x14ac:dyDescent="0.25">
      <c r="A110" s="76" t="s">
        <v>81</v>
      </c>
      <c r="B110" s="202">
        <f t="shared" ref="B110:Q110" si="14">IF(B$34=0,0,B$34/B$31)</f>
        <v>0</v>
      </c>
      <c r="C110" s="202">
        <f t="shared" si="14"/>
        <v>0</v>
      </c>
      <c r="D110" s="202">
        <f t="shared" si="14"/>
        <v>0</v>
      </c>
      <c r="E110" s="202">
        <f t="shared" si="14"/>
        <v>0</v>
      </c>
      <c r="F110" s="202">
        <f t="shared" si="14"/>
        <v>0</v>
      </c>
      <c r="G110" s="202">
        <f t="shared" si="14"/>
        <v>0</v>
      </c>
      <c r="H110" s="202">
        <f t="shared" si="14"/>
        <v>0</v>
      </c>
      <c r="I110" s="202">
        <f t="shared" si="14"/>
        <v>0</v>
      </c>
      <c r="J110" s="202">
        <f t="shared" si="14"/>
        <v>0</v>
      </c>
      <c r="K110" s="202">
        <f t="shared" si="14"/>
        <v>0</v>
      </c>
      <c r="L110" s="202">
        <f t="shared" si="14"/>
        <v>0</v>
      </c>
      <c r="M110" s="202">
        <f t="shared" si="14"/>
        <v>0</v>
      </c>
      <c r="N110" s="202">
        <f t="shared" si="14"/>
        <v>0</v>
      </c>
      <c r="O110" s="202">
        <f t="shared" si="14"/>
        <v>0</v>
      </c>
      <c r="P110" s="202">
        <f t="shared" si="14"/>
        <v>0</v>
      </c>
      <c r="Q110" s="202">
        <f t="shared" si="14"/>
        <v>0</v>
      </c>
    </row>
    <row r="111" spans="1:17" x14ac:dyDescent="0.25">
      <c r="A111" s="76" t="s">
        <v>80</v>
      </c>
      <c r="B111" s="202">
        <f t="shared" ref="B111:Q111" si="15">IF(B$35=0,0,B$35/B$31)</f>
        <v>0</v>
      </c>
      <c r="C111" s="202">
        <f t="shared" si="15"/>
        <v>0</v>
      </c>
      <c r="D111" s="202">
        <f t="shared" si="15"/>
        <v>0</v>
      </c>
      <c r="E111" s="202">
        <f t="shared" si="15"/>
        <v>0</v>
      </c>
      <c r="F111" s="202">
        <f t="shared" si="15"/>
        <v>0</v>
      </c>
      <c r="G111" s="202">
        <f t="shared" si="15"/>
        <v>0</v>
      </c>
      <c r="H111" s="202">
        <f t="shared" si="15"/>
        <v>0</v>
      </c>
      <c r="I111" s="202">
        <f t="shared" si="15"/>
        <v>0</v>
      </c>
      <c r="J111" s="202">
        <f t="shared" si="15"/>
        <v>0</v>
      </c>
      <c r="K111" s="202">
        <f t="shared" si="15"/>
        <v>0</v>
      </c>
      <c r="L111" s="202">
        <f t="shared" si="15"/>
        <v>0</v>
      </c>
      <c r="M111" s="202">
        <f t="shared" si="15"/>
        <v>0</v>
      </c>
      <c r="N111" s="202">
        <f t="shared" si="15"/>
        <v>0</v>
      </c>
      <c r="O111" s="202">
        <f t="shared" si="15"/>
        <v>0</v>
      </c>
      <c r="P111" s="202">
        <f t="shared" si="15"/>
        <v>0</v>
      </c>
      <c r="Q111" s="202">
        <f t="shared" si="15"/>
        <v>0</v>
      </c>
    </row>
    <row r="112" spans="1:17" x14ac:dyDescent="0.25">
      <c r="A112" s="129" t="s">
        <v>79</v>
      </c>
      <c r="B112" s="201">
        <f t="shared" ref="B112:Q112" si="16">IF(B$36=0,0,B$36/B$31)</f>
        <v>0</v>
      </c>
      <c r="C112" s="201">
        <f t="shared" si="16"/>
        <v>0</v>
      </c>
      <c r="D112" s="201">
        <f t="shared" si="16"/>
        <v>0</v>
      </c>
      <c r="E112" s="201">
        <f t="shared" si="16"/>
        <v>0</v>
      </c>
      <c r="F112" s="201">
        <f t="shared" si="16"/>
        <v>0</v>
      </c>
      <c r="G112" s="201">
        <f t="shared" si="16"/>
        <v>0</v>
      </c>
      <c r="H112" s="201">
        <f t="shared" si="16"/>
        <v>0</v>
      </c>
      <c r="I112" s="201">
        <f t="shared" si="16"/>
        <v>0</v>
      </c>
      <c r="J112" s="201">
        <f t="shared" si="16"/>
        <v>0</v>
      </c>
      <c r="K112" s="201">
        <f t="shared" si="16"/>
        <v>0</v>
      </c>
      <c r="L112" s="201">
        <f t="shared" si="16"/>
        <v>0</v>
      </c>
      <c r="M112" s="201">
        <f t="shared" si="16"/>
        <v>0</v>
      </c>
      <c r="N112" s="201">
        <f t="shared" si="16"/>
        <v>0</v>
      </c>
      <c r="O112" s="201">
        <f t="shared" si="16"/>
        <v>0</v>
      </c>
      <c r="P112" s="201">
        <f t="shared" si="16"/>
        <v>0</v>
      </c>
      <c r="Q112" s="201">
        <f t="shared" si="16"/>
        <v>0</v>
      </c>
    </row>
    <row r="113" spans="1:17" x14ac:dyDescent="0.25">
      <c r="A113" s="127" t="s">
        <v>238</v>
      </c>
      <c r="B113" s="200">
        <f t="shared" ref="B113:Q113" si="17">IF(B$41=0,0,B$41/B$31)</f>
        <v>0</v>
      </c>
      <c r="C113" s="200">
        <f t="shared" si="17"/>
        <v>0</v>
      </c>
      <c r="D113" s="200">
        <f t="shared" si="17"/>
        <v>0</v>
      </c>
      <c r="E113" s="200">
        <f t="shared" si="17"/>
        <v>0</v>
      </c>
      <c r="F113" s="200">
        <f t="shared" si="17"/>
        <v>0</v>
      </c>
      <c r="G113" s="200">
        <f t="shared" si="17"/>
        <v>0</v>
      </c>
      <c r="H113" s="200">
        <f t="shared" si="17"/>
        <v>0</v>
      </c>
      <c r="I113" s="200">
        <f t="shared" si="17"/>
        <v>0</v>
      </c>
      <c r="J113" s="200">
        <f t="shared" si="17"/>
        <v>0</v>
      </c>
      <c r="K113" s="200">
        <f t="shared" si="17"/>
        <v>0</v>
      </c>
      <c r="L113" s="200">
        <f t="shared" si="17"/>
        <v>0</v>
      </c>
      <c r="M113" s="200">
        <f t="shared" si="17"/>
        <v>0</v>
      </c>
      <c r="N113" s="200">
        <f t="shared" si="17"/>
        <v>0</v>
      </c>
      <c r="O113" s="200">
        <f t="shared" si="17"/>
        <v>0</v>
      </c>
      <c r="P113" s="200">
        <f t="shared" si="17"/>
        <v>0</v>
      </c>
      <c r="Q113" s="200">
        <f t="shared" si="17"/>
        <v>0</v>
      </c>
    </row>
    <row r="114" spans="1:17" x14ac:dyDescent="0.25">
      <c r="A114" s="142" t="s">
        <v>247</v>
      </c>
      <c r="B114" s="199">
        <f t="shared" ref="B114:Q114" si="18">IF(B$42=0,0,B$42/B$31)</f>
        <v>0</v>
      </c>
      <c r="C114" s="199">
        <f t="shared" si="18"/>
        <v>0</v>
      </c>
      <c r="D114" s="199">
        <f t="shared" si="18"/>
        <v>0</v>
      </c>
      <c r="E114" s="199">
        <f t="shared" si="18"/>
        <v>0</v>
      </c>
      <c r="F114" s="199">
        <f t="shared" si="18"/>
        <v>0</v>
      </c>
      <c r="G114" s="199">
        <f t="shared" si="18"/>
        <v>0</v>
      </c>
      <c r="H114" s="199">
        <f t="shared" si="18"/>
        <v>0</v>
      </c>
      <c r="I114" s="199">
        <f t="shared" si="18"/>
        <v>0</v>
      </c>
      <c r="J114" s="199">
        <f t="shared" si="18"/>
        <v>0</v>
      </c>
      <c r="K114" s="199">
        <f t="shared" si="18"/>
        <v>0</v>
      </c>
      <c r="L114" s="199">
        <f t="shared" si="18"/>
        <v>0</v>
      </c>
      <c r="M114" s="199">
        <f t="shared" si="18"/>
        <v>0</v>
      </c>
      <c r="N114" s="199">
        <f t="shared" si="18"/>
        <v>0</v>
      </c>
      <c r="O114" s="199">
        <f t="shared" si="18"/>
        <v>0</v>
      </c>
      <c r="P114" s="199">
        <f t="shared" si="18"/>
        <v>0</v>
      </c>
      <c r="Q114" s="199">
        <f t="shared" si="18"/>
        <v>0</v>
      </c>
    </row>
    <row r="115" spans="1:17" x14ac:dyDescent="0.25">
      <c r="A115" s="142" t="s">
        <v>246</v>
      </c>
      <c r="B115" s="199">
        <f t="shared" ref="B115:Q115" si="19">IF(B$53=0,0,B$53/B$31)</f>
        <v>0</v>
      </c>
      <c r="C115" s="199">
        <f t="shared" si="19"/>
        <v>0</v>
      </c>
      <c r="D115" s="199">
        <f t="shared" si="19"/>
        <v>0</v>
      </c>
      <c r="E115" s="199">
        <f t="shared" si="19"/>
        <v>0</v>
      </c>
      <c r="F115" s="199">
        <f t="shared" si="19"/>
        <v>0</v>
      </c>
      <c r="G115" s="199">
        <f t="shared" si="19"/>
        <v>0</v>
      </c>
      <c r="H115" s="199">
        <f t="shared" si="19"/>
        <v>0</v>
      </c>
      <c r="I115" s="199">
        <f t="shared" si="19"/>
        <v>0</v>
      </c>
      <c r="J115" s="199">
        <f t="shared" si="19"/>
        <v>0</v>
      </c>
      <c r="K115" s="199">
        <f t="shared" si="19"/>
        <v>0</v>
      </c>
      <c r="L115" s="199">
        <f t="shared" si="19"/>
        <v>0</v>
      </c>
      <c r="M115" s="199">
        <f t="shared" si="19"/>
        <v>0</v>
      </c>
      <c r="N115" s="199">
        <f t="shared" si="19"/>
        <v>0</v>
      </c>
      <c r="O115" s="199">
        <f t="shared" si="19"/>
        <v>0</v>
      </c>
      <c r="P115" s="199">
        <f t="shared" si="19"/>
        <v>0</v>
      </c>
      <c r="Q115" s="199">
        <f t="shared" si="19"/>
        <v>0</v>
      </c>
    </row>
    <row r="116" spans="1:17" x14ac:dyDescent="0.25">
      <c r="A116" s="127" t="s">
        <v>237</v>
      </c>
      <c r="B116" s="200">
        <f t="shared" ref="B116:Q116" si="20">IF(B$54=0,0,B$54/B$31)</f>
        <v>0</v>
      </c>
      <c r="C116" s="200">
        <f t="shared" si="20"/>
        <v>0</v>
      </c>
      <c r="D116" s="200">
        <f t="shared" si="20"/>
        <v>0</v>
      </c>
      <c r="E116" s="200">
        <f t="shared" si="20"/>
        <v>0</v>
      </c>
      <c r="F116" s="200">
        <f t="shared" si="20"/>
        <v>0</v>
      </c>
      <c r="G116" s="200">
        <f t="shared" si="20"/>
        <v>0</v>
      </c>
      <c r="H116" s="200">
        <f t="shared" si="20"/>
        <v>0</v>
      </c>
      <c r="I116" s="200">
        <f t="shared" si="20"/>
        <v>0</v>
      </c>
      <c r="J116" s="200">
        <f t="shared" si="20"/>
        <v>0</v>
      </c>
      <c r="K116" s="200">
        <f t="shared" si="20"/>
        <v>0</v>
      </c>
      <c r="L116" s="200">
        <f t="shared" si="20"/>
        <v>0</v>
      </c>
      <c r="M116" s="200">
        <f t="shared" si="20"/>
        <v>0</v>
      </c>
      <c r="N116" s="200">
        <f t="shared" si="20"/>
        <v>0</v>
      </c>
      <c r="O116" s="200">
        <f t="shared" si="20"/>
        <v>0</v>
      </c>
      <c r="P116" s="200">
        <f t="shared" si="20"/>
        <v>0</v>
      </c>
      <c r="Q116" s="200">
        <f t="shared" si="20"/>
        <v>0</v>
      </c>
    </row>
    <row r="117" spans="1:17" x14ac:dyDescent="0.25">
      <c r="A117" s="142" t="s">
        <v>245</v>
      </c>
      <c r="B117" s="199">
        <f t="shared" ref="B117:Q117" si="21">IF(B$55=0,0,B$55/B$31)</f>
        <v>0</v>
      </c>
      <c r="C117" s="199">
        <f t="shared" si="21"/>
        <v>0</v>
      </c>
      <c r="D117" s="199">
        <f t="shared" si="21"/>
        <v>0</v>
      </c>
      <c r="E117" s="199">
        <f t="shared" si="21"/>
        <v>0</v>
      </c>
      <c r="F117" s="199">
        <f t="shared" si="21"/>
        <v>0</v>
      </c>
      <c r="G117" s="199">
        <f t="shared" si="21"/>
        <v>0</v>
      </c>
      <c r="H117" s="199">
        <f t="shared" si="21"/>
        <v>0</v>
      </c>
      <c r="I117" s="199">
        <f t="shared" si="21"/>
        <v>0</v>
      </c>
      <c r="J117" s="199">
        <f t="shared" si="21"/>
        <v>0</v>
      </c>
      <c r="K117" s="199">
        <f t="shared" si="21"/>
        <v>0</v>
      </c>
      <c r="L117" s="199">
        <f t="shared" si="21"/>
        <v>0</v>
      </c>
      <c r="M117" s="199">
        <f t="shared" si="21"/>
        <v>0</v>
      </c>
      <c r="N117" s="199">
        <f t="shared" si="21"/>
        <v>0</v>
      </c>
      <c r="O117" s="199">
        <f t="shared" si="21"/>
        <v>0</v>
      </c>
      <c r="P117" s="199">
        <f t="shared" si="21"/>
        <v>0</v>
      </c>
      <c r="Q117" s="199">
        <f t="shared" si="21"/>
        <v>0</v>
      </c>
    </row>
    <row r="118" spans="1:17" x14ac:dyDescent="0.25">
      <c r="A118" s="142" t="s">
        <v>244</v>
      </c>
      <c r="B118" s="199">
        <f t="shared" ref="B118:Q118" si="22">IF(B$66=0,0,B$66/B$31)</f>
        <v>0</v>
      </c>
      <c r="C118" s="199">
        <f t="shared" si="22"/>
        <v>0</v>
      </c>
      <c r="D118" s="199">
        <f t="shared" si="22"/>
        <v>0</v>
      </c>
      <c r="E118" s="199">
        <f t="shared" si="22"/>
        <v>0</v>
      </c>
      <c r="F118" s="199">
        <f t="shared" si="22"/>
        <v>0</v>
      </c>
      <c r="G118" s="199">
        <f t="shared" si="22"/>
        <v>0</v>
      </c>
      <c r="H118" s="199">
        <f t="shared" si="22"/>
        <v>0</v>
      </c>
      <c r="I118" s="199">
        <f t="shared" si="22"/>
        <v>0</v>
      </c>
      <c r="J118" s="199">
        <f t="shared" si="22"/>
        <v>0</v>
      </c>
      <c r="K118" s="199">
        <f t="shared" si="22"/>
        <v>0</v>
      </c>
      <c r="L118" s="199">
        <f t="shared" si="22"/>
        <v>0</v>
      </c>
      <c r="M118" s="199">
        <f t="shared" si="22"/>
        <v>0</v>
      </c>
      <c r="N118" s="199">
        <f t="shared" si="22"/>
        <v>0</v>
      </c>
      <c r="O118" s="199">
        <f t="shared" si="22"/>
        <v>0</v>
      </c>
      <c r="P118" s="199">
        <f t="shared" si="22"/>
        <v>0</v>
      </c>
      <c r="Q118" s="199">
        <f t="shared" si="22"/>
        <v>0</v>
      </c>
    </row>
    <row r="119" spans="1:17" x14ac:dyDescent="0.25">
      <c r="A119" s="127" t="s">
        <v>236</v>
      </c>
      <c r="B119" s="200">
        <f t="shared" ref="B119:Q119" si="23">IF(B$67=0,0,B$67/B$31)</f>
        <v>0</v>
      </c>
      <c r="C119" s="200">
        <f t="shared" si="23"/>
        <v>0</v>
      </c>
      <c r="D119" s="200">
        <f t="shared" si="23"/>
        <v>0</v>
      </c>
      <c r="E119" s="200">
        <f t="shared" si="23"/>
        <v>0</v>
      </c>
      <c r="F119" s="200">
        <f t="shared" si="23"/>
        <v>0</v>
      </c>
      <c r="G119" s="200">
        <f t="shared" si="23"/>
        <v>0</v>
      </c>
      <c r="H119" s="200">
        <f t="shared" si="23"/>
        <v>0</v>
      </c>
      <c r="I119" s="200">
        <f t="shared" si="23"/>
        <v>0</v>
      </c>
      <c r="J119" s="200">
        <f t="shared" si="23"/>
        <v>0</v>
      </c>
      <c r="K119" s="200">
        <f t="shared" si="23"/>
        <v>0</v>
      </c>
      <c r="L119" s="200">
        <f t="shared" si="23"/>
        <v>0</v>
      </c>
      <c r="M119" s="200">
        <f t="shared" si="23"/>
        <v>0</v>
      </c>
      <c r="N119" s="200">
        <f t="shared" si="23"/>
        <v>0</v>
      </c>
      <c r="O119" s="200">
        <f t="shared" si="23"/>
        <v>0</v>
      </c>
      <c r="P119" s="200">
        <f t="shared" si="23"/>
        <v>0</v>
      </c>
      <c r="Q119" s="200">
        <f t="shared" si="23"/>
        <v>0</v>
      </c>
    </row>
    <row r="120" spans="1:17" x14ac:dyDescent="0.25">
      <c r="A120" s="142" t="s">
        <v>243</v>
      </c>
      <c r="B120" s="199">
        <f t="shared" ref="B120:Q120" si="24">IF(B$68=0,0,B$68/B$31)</f>
        <v>0</v>
      </c>
      <c r="C120" s="199">
        <f t="shared" si="24"/>
        <v>0</v>
      </c>
      <c r="D120" s="199">
        <f t="shared" si="24"/>
        <v>0</v>
      </c>
      <c r="E120" s="199">
        <f t="shared" si="24"/>
        <v>0</v>
      </c>
      <c r="F120" s="199">
        <f t="shared" si="24"/>
        <v>0</v>
      </c>
      <c r="G120" s="199">
        <f t="shared" si="24"/>
        <v>0</v>
      </c>
      <c r="H120" s="199">
        <f t="shared" si="24"/>
        <v>0</v>
      </c>
      <c r="I120" s="199">
        <f t="shared" si="24"/>
        <v>0</v>
      </c>
      <c r="J120" s="199">
        <f t="shared" si="24"/>
        <v>0</v>
      </c>
      <c r="K120" s="199">
        <f t="shared" si="24"/>
        <v>0</v>
      </c>
      <c r="L120" s="199">
        <f t="shared" si="24"/>
        <v>0</v>
      </c>
      <c r="M120" s="199">
        <f t="shared" si="24"/>
        <v>0</v>
      </c>
      <c r="N120" s="199">
        <f t="shared" si="24"/>
        <v>0</v>
      </c>
      <c r="O120" s="199">
        <f t="shared" si="24"/>
        <v>0</v>
      </c>
      <c r="P120" s="199">
        <f t="shared" si="24"/>
        <v>0</v>
      </c>
      <c r="Q120" s="199">
        <f t="shared" si="24"/>
        <v>0</v>
      </c>
    </row>
    <row r="121" spans="1:17" x14ac:dyDescent="0.25">
      <c r="A121" s="140" t="s">
        <v>242</v>
      </c>
      <c r="B121" s="198">
        <f t="shared" ref="B121:Q121" si="25">IF(B$79=0,0,B$79/B$31)</f>
        <v>0</v>
      </c>
      <c r="C121" s="198">
        <f t="shared" si="25"/>
        <v>0</v>
      </c>
      <c r="D121" s="198">
        <f t="shared" si="25"/>
        <v>0</v>
      </c>
      <c r="E121" s="198">
        <f t="shared" si="25"/>
        <v>0</v>
      </c>
      <c r="F121" s="198">
        <f t="shared" si="25"/>
        <v>0</v>
      </c>
      <c r="G121" s="198">
        <f t="shared" si="25"/>
        <v>0</v>
      </c>
      <c r="H121" s="198">
        <f t="shared" si="25"/>
        <v>0</v>
      </c>
      <c r="I121" s="198">
        <f t="shared" si="25"/>
        <v>0</v>
      </c>
      <c r="J121" s="198">
        <f t="shared" si="25"/>
        <v>0</v>
      </c>
      <c r="K121" s="198">
        <f t="shared" si="25"/>
        <v>0</v>
      </c>
      <c r="L121" s="198">
        <f t="shared" si="25"/>
        <v>0</v>
      </c>
      <c r="M121" s="198">
        <f t="shared" si="25"/>
        <v>0</v>
      </c>
      <c r="N121" s="198">
        <f t="shared" si="25"/>
        <v>0</v>
      </c>
      <c r="O121" s="198">
        <f t="shared" si="25"/>
        <v>0</v>
      </c>
      <c r="P121" s="198">
        <f t="shared" si="25"/>
        <v>0</v>
      </c>
      <c r="Q121" s="198">
        <f t="shared" si="25"/>
        <v>0</v>
      </c>
    </row>
    <row r="123" spans="1:17" x14ac:dyDescent="0.25">
      <c r="A123" s="78" t="s">
        <v>55</v>
      </c>
      <c r="B123" s="77">
        <f t="shared" ref="B123:Q123" si="26">SUM(B$124:B$129)</f>
        <v>0</v>
      </c>
      <c r="C123" s="77">
        <f t="shared" si="26"/>
        <v>0</v>
      </c>
      <c r="D123" s="77">
        <f t="shared" si="26"/>
        <v>0</v>
      </c>
      <c r="E123" s="77">
        <f t="shared" si="26"/>
        <v>0</v>
      </c>
      <c r="F123" s="77">
        <f t="shared" si="26"/>
        <v>0</v>
      </c>
      <c r="G123" s="77">
        <f t="shared" si="26"/>
        <v>0</v>
      </c>
      <c r="H123" s="77">
        <f t="shared" si="26"/>
        <v>0</v>
      </c>
      <c r="I123" s="77">
        <f t="shared" si="26"/>
        <v>0</v>
      </c>
      <c r="J123" s="77">
        <f t="shared" si="26"/>
        <v>0</v>
      </c>
      <c r="K123" s="77">
        <f t="shared" si="26"/>
        <v>0</v>
      </c>
      <c r="L123" s="77">
        <f t="shared" si="26"/>
        <v>0</v>
      </c>
      <c r="M123" s="77">
        <f t="shared" si="26"/>
        <v>0</v>
      </c>
      <c r="N123" s="77">
        <f t="shared" si="26"/>
        <v>0</v>
      </c>
      <c r="O123" s="77">
        <f t="shared" si="26"/>
        <v>0</v>
      </c>
      <c r="P123" s="77">
        <f t="shared" si="26"/>
        <v>0</v>
      </c>
      <c r="Q123" s="77">
        <f t="shared" si="26"/>
        <v>0</v>
      </c>
    </row>
    <row r="124" spans="1:17" x14ac:dyDescent="0.25">
      <c r="A124" s="132" t="s">
        <v>83</v>
      </c>
      <c r="B124" s="203">
        <f t="shared" ref="B124:Q124" si="27">IF(B$82=0,0,B$82/B$81)</f>
        <v>0</v>
      </c>
      <c r="C124" s="203">
        <f t="shared" si="27"/>
        <v>0</v>
      </c>
      <c r="D124" s="203">
        <f t="shared" si="27"/>
        <v>0</v>
      </c>
      <c r="E124" s="203">
        <f t="shared" si="27"/>
        <v>0</v>
      </c>
      <c r="F124" s="203">
        <f t="shared" si="27"/>
        <v>0</v>
      </c>
      <c r="G124" s="203">
        <f t="shared" si="27"/>
        <v>0</v>
      </c>
      <c r="H124" s="203">
        <f t="shared" si="27"/>
        <v>0</v>
      </c>
      <c r="I124" s="203">
        <f t="shared" si="27"/>
        <v>0</v>
      </c>
      <c r="J124" s="203">
        <f t="shared" si="27"/>
        <v>0</v>
      </c>
      <c r="K124" s="203">
        <f t="shared" si="27"/>
        <v>0</v>
      </c>
      <c r="L124" s="203">
        <f t="shared" si="27"/>
        <v>0</v>
      </c>
      <c r="M124" s="203">
        <f t="shared" si="27"/>
        <v>0</v>
      </c>
      <c r="N124" s="203">
        <f t="shared" si="27"/>
        <v>0</v>
      </c>
      <c r="O124" s="203">
        <f t="shared" si="27"/>
        <v>0</v>
      </c>
      <c r="P124" s="203">
        <f t="shared" si="27"/>
        <v>0</v>
      </c>
      <c r="Q124" s="203">
        <f t="shared" si="27"/>
        <v>0</v>
      </c>
    </row>
    <row r="125" spans="1:17" x14ac:dyDescent="0.25">
      <c r="A125" s="76" t="s">
        <v>82</v>
      </c>
      <c r="B125" s="202">
        <f t="shared" ref="B125:Q125" si="28">IF(B$83=0,0,B$83/B$81)</f>
        <v>0</v>
      </c>
      <c r="C125" s="202">
        <f t="shared" si="28"/>
        <v>0</v>
      </c>
      <c r="D125" s="202">
        <f t="shared" si="28"/>
        <v>0</v>
      </c>
      <c r="E125" s="202">
        <f t="shared" si="28"/>
        <v>0</v>
      </c>
      <c r="F125" s="202">
        <f t="shared" si="28"/>
        <v>0</v>
      </c>
      <c r="G125" s="202">
        <f t="shared" si="28"/>
        <v>0</v>
      </c>
      <c r="H125" s="202">
        <f t="shared" si="28"/>
        <v>0</v>
      </c>
      <c r="I125" s="202">
        <f t="shared" si="28"/>
        <v>0</v>
      </c>
      <c r="J125" s="202">
        <f t="shared" si="28"/>
        <v>0</v>
      </c>
      <c r="K125" s="202">
        <f t="shared" si="28"/>
        <v>0</v>
      </c>
      <c r="L125" s="202">
        <f t="shared" si="28"/>
        <v>0</v>
      </c>
      <c r="M125" s="202">
        <f t="shared" si="28"/>
        <v>0</v>
      </c>
      <c r="N125" s="202">
        <f t="shared" si="28"/>
        <v>0</v>
      </c>
      <c r="O125" s="202">
        <f t="shared" si="28"/>
        <v>0</v>
      </c>
      <c r="P125" s="202">
        <f t="shared" si="28"/>
        <v>0</v>
      </c>
      <c r="Q125" s="202">
        <f t="shared" si="28"/>
        <v>0</v>
      </c>
    </row>
    <row r="126" spans="1:17" x14ac:dyDescent="0.25">
      <c r="A126" s="76" t="s">
        <v>81</v>
      </c>
      <c r="B126" s="202">
        <f t="shared" ref="B126:Q126" si="29">IF(B$84=0,0,B$84/B$81)</f>
        <v>0</v>
      </c>
      <c r="C126" s="202">
        <f t="shared" si="29"/>
        <v>0</v>
      </c>
      <c r="D126" s="202">
        <f t="shared" si="29"/>
        <v>0</v>
      </c>
      <c r="E126" s="202">
        <f t="shared" si="29"/>
        <v>0</v>
      </c>
      <c r="F126" s="202">
        <f t="shared" si="29"/>
        <v>0</v>
      </c>
      <c r="G126" s="202">
        <f t="shared" si="29"/>
        <v>0</v>
      </c>
      <c r="H126" s="202">
        <f t="shared" si="29"/>
        <v>0</v>
      </c>
      <c r="I126" s="202">
        <f t="shared" si="29"/>
        <v>0</v>
      </c>
      <c r="J126" s="202">
        <f t="shared" si="29"/>
        <v>0</v>
      </c>
      <c r="K126" s="202">
        <f t="shared" si="29"/>
        <v>0</v>
      </c>
      <c r="L126" s="202">
        <f t="shared" si="29"/>
        <v>0</v>
      </c>
      <c r="M126" s="202">
        <f t="shared" si="29"/>
        <v>0</v>
      </c>
      <c r="N126" s="202">
        <f t="shared" si="29"/>
        <v>0</v>
      </c>
      <c r="O126" s="202">
        <f t="shared" si="29"/>
        <v>0</v>
      </c>
      <c r="P126" s="202">
        <f t="shared" si="29"/>
        <v>0</v>
      </c>
      <c r="Q126" s="202">
        <f t="shared" si="29"/>
        <v>0</v>
      </c>
    </row>
    <row r="127" spans="1:17" x14ac:dyDescent="0.25">
      <c r="A127" s="76" t="s">
        <v>80</v>
      </c>
      <c r="B127" s="202">
        <f t="shared" ref="B127:Q127" si="30">IF(B$85=0,0,B$85/B$81)</f>
        <v>0</v>
      </c>
      <c r="C127" s="202">
        <f t="shared" si="30"/>
        <v>0</v>
      </c>
      <c r="D127" s="202">
        <f t="shared" si="30"/>
        <v>0</v>
      </c>
      <c r="E127" s="202">
        <f t="shared" si="30"/>
        <v>0</v>
      </c>
      <c r="F127" s="202">
        <f t="shared" si="30"/>
        <v>0</v>
      </c>
      <c r="G127" s="202">
        <f t="shared" si="30"/>
        <v>0</v>
      </c>
      <c r="H127" s="202">
        <f t="shared" si="30"/>
        <v>0</v>
      </c>
      <c r="I127" s="202">
        <f t="shared" si="30"/>
        <v>0</v>
      </c>
      <c r="J127" s="202">
        <f t="shared" si="30"/>
        <v>0</v>
      </c>
      <c r="K127" s="202">
        <f t="shared" si="30"/>
        <v>0</v>
      </c>
      <c r="L127" s="202">
        <f t="shared" si="30"/>
        <v>0</v>
      </c>
      <c r="M127" s="202">
        <f t="shared" si="30"/>
        <v>0</v>
      </c>
      <c r="N127" s="202">
        <f t="shared" si="30"/>
        <v>0</v>
      </c>
      <c r="O127" s="202">
        <f t="shared" si="30"/>
        <v>0</v>
      </c>
      <c r="P127" s="202">
        <f t="shared" si="30"/>
        <v>0</v>
      </c>
      <c r="Q127" s="202">
        <f t="shared" si="30"/>
        <v>0</v>
      </c>
    </row>
    <row r="128" spans="1:17" x14ac:dyDescent="0.25">
      <c r="A128" s="129" t="s">
        <v>79</v>
      </c>
      <c r="B128" s="201">
        <f t="shared" ref="B128:Q128" si="31">IF(B$86=0,0,B$86/B$81)</f>
        <v>0</v>
      </c>
      <c r="C128" s="201">
        <f t="shared" si="31"/>
        <v>0</v>
      </c>
      <c r="D128" s="201">
        <f t="shared" si="31"/>
        <v>0</v>
      </c>
      <c r="E128" s="201">
        <f t="shared" si="31"/>
        <v>0</v>
      </c>
      <c r="F128" s="201">
        <f t="shared" si="31"/>
        <v>0</v>
      </c>
      <c r="G128" s="201">
        <f t="shared" si="31"/>
        <v>0</v>
      </c>
      <c r="H128" s="201">
        <f t="shared" si="31"/>
        <v>0</v>
      </c>
      <c r="I128" s="201">
        <f t="shared" si="31"/>
        <v>0</v>
      </c>
      <c r="J128" s="201">
        <f t="shared" si="31"/>
        <v>0</v>
      </c>
      <c r="K128" s="201">
        <f t="shared" si="31"/>
        <v>0</v>
      </c>
      <c r="L128" s="201">
        <f t="shared" si="31"/>
        <v>0</v>
      </c>
      <c r="M128" s="201">
        <f t="shared" si="31"/>
        <v>0</v>
      </c>
      <c r="N128" s="201">
        <f t="shared" si="31"/>
        <v>0</v>
      </c>
      <c r="O128" s="201">
        <f t="shared" si="31"/>
        <v>0</v>
      </c>
      <c r="P128" s="201">
        <f t="shared" si="31"/>
        <v>0</v>
      </c>
      <c r="Q128" s="201">
        <f t="shared" si="31"/>
        <v>0</v>
      </c>
    </row>
    <row r="129" spans="1:17" x14ac:dyDescent="0.25">
      <c r="A129" s="72" t="s">
        <v>235</v>
      </c>
      <c r="B129" s="276">
        <f t="shared" ref="B129:Q129" si="32">IF(B$91=0,0,B$91/B$81)</f>
        <v>0</v>
      </c>
      <c r="C129" s="276">
        <f t="shared" si="32"/>
        <v>0</v>
      </c>
      <c r="D129" s="276">
        <f t="shared" si="32"/>
        <v>0</v>
      </c>
      <c r="E129" s="276">
        <f t="shared" si="32"/>
        <v>0</v>
      </c>
      <c r="F129" s="276">
        <f t="shared" si="32"/>
        <v>0</v>
      </c>
      <c r="G129" s="276">
        <f t="shared" si="32"/>
        <v>0</v>
      </c>
      <c r="H129" s="276">
        <f t="shared" si="32"/>
        <v>0</v>
      </c>
      <c r="I129" s="276">
        <f t="shared" si="32"/>
        <v>0</v>
      </c>
      <c r="J129" s="276">
        <f t="shared" si="32"/>
        <v>0</v>
      </c>
      <c r="K129" s="276">
        <f t="shared" si="32"/>
        <v>0</v>
      </c>
      <c r="L129" s="276">
        <f t="shared" si="32"/>
        <v>0</v>
      </c>
      <c r="M129" s="276">
        <f t="shared" si="32"/>
        <v>0</v>
      </c>
      <c r="N129" s="276">
        <f t="shared" si="32"/>
        <v>0</v>
      </c>
      <c r="O129" s="276">
        <f t="shared" si="32"/>
        <v>0</v>
      </c>
      <c r="P129" s="276">
        <f t="shared" si="32"/>
        <v>0</v>
      </c>
      <c r="Q129" s="276">
        <f t="shared" si="32"/>
        <v>0</v>
      </c>
    </row>
    <row r="130" spans="1:17" x14ac:dyDescent="0.25">
      <c r="A130" s="40"/>
      <c r="B130" s="32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 ht="12.75" x14ac:dyDescent="0.25">
      <c r="A131" s="266" t="s">
        <v>133</v>
      </c>
      <c r="B131" s="233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</row>
    <row r="132" spans="1:17" x14ac:dyDescent="0.25">
      <c r="A132" s="40"/>
      <c r="B132" s="32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 x14ac:dyDescent="0.25">
      <c r="A133" s="78" t="s">
        <v>35</v>
      </c>
      <c r="B133" s="230">
        <f>IF(B$5=0,0,B$5/PPA_fec!B$5)</f>
        <v>0</v>
      </c>
      <c r="C133" s="230">
        <f>IF(C$5=0,0,C$5/PPA_fec!C$5)</f>
        <v>0</v>
      </c>
      <c r="D133" s="230">
        <f>IF(D$5=0,0,D$5/PPA_fec!D$5)</f>
        <v>0</v>
      </c>
      <c r="E133" s="230">
        <f>IF(E$5=0,0,E$5/PPA_fec!E$5)</f>
        <v>0</v>
      </c>
      <c r="F133" s="230">
        <f>IF(F$5=0,0,F$5/PPA_fec!F$5)</f>
        <v>0</v>
      </c>
      <c r="G133" s="230">
        <f>IF(G$5=0,0,G$5/PPA_fec!G$5)</f>
        <v>0</v>
      </c>
      <c r="H133" s="230">
        <f>IF(H$5=0,0,H$5/PPA_fec!H$5)</f>
        <v>0</v>
      </c>
      <c r="I133" s="230">
        <f>IF(I$5=0,0,I$5/PPA_fec!I$5)</f>
        <v>0</v>
      </c>
      <c r="J133" s="230">
        <f>IF(J$5=0,0,J$5/PPA_fec!J$5)</f>
        <v>0</v>
      </c>
      <c r="K133" s="230">
        <f>IF(K$5=0,0,K$5/PPA_fec!K$5)</f>
        <v>0</v>
      </c>
      <c r="L133" s="230">
        <f>IF(L$5=0,0,L$5/PPA_fec!L$5)</f>
        <v>0</v>
      </c>
      <c r="M133" s="230">
        <f>IF(M$5=0,0,M$5/PPA_fec!M$5)</f>
        <v>0</v>
      </c>
      <c r="N133" s="230">
        <f>IF(N$5=0,0,N$5/PPA_fec!N$5)</f>
        <v>0</v>
      </c>
      <c r="O133" s="230">
        <f>IF(O$5=0,0,O$5/PPA_fec!O$5)</f>
        <v>0</v>
      </c>
      <c r="P133" s="230">
        <f>IF(P$5=0,0,P$5/PPA_fec!P$5)</f>
        <v>0</v>
      </c>
      <c r="Q133" s="230">
        <f>IF(Q$5=0,0,Q$5/PPA_fec!Q$5)</f>
        <v>0</v>
      </c>
    </row>
    <row r="134" spans="1:17" x14ac:dyDescent="0.25">
      <c r="A134" s="132" t="s">
        <v>83</v>
      </c>
      <c r="B134" s="229">
        <f>IF(B$6=0,0,B$6/PPA_fec!B$6)</f>
        <v>0</v>
      </c>
      <c r="C134" s="229">
        <f>IF(C$6=0,0,C$6/PPA_fec!C$6)</f>
        <v>0</v>
      </c>
      <c r="D134" s="229">
        <f>IF(D$6=0,0,D$6/PPA_fec!D$6)</f>
        <v>0</v>
      </c>
      <c r="E134" s="229">
        <f>IF(E$6=0,0,E$6/PPA_fec!E$6)</f>
        <v>0</v>
      </c>
      <c r="F134" s="229">
        <f>IF(F$6=0,0,F$6/PPA_fec!F$6)</f>
        <v>0</v>
      </c>
      <c r="G134" s="229">
        <f>IF(G$6=0,0,G$6/PPA_fec!G$6)</f>
        <v>0</v>
      </c>
      <c r="H134" s="229">
        <f>IF(H$6=0,0,H$6/PPA_fec!H$6)</f>
        <v>0</v>
      </c>
      <c r="I134" s="229">
        <f>IF(I$6=0,0,I$6/PPA_fec!I$6)</f>
        <v>0</v>
      </c>
      <c r="J134" s="229">
        <f>IF(J$6=0,0,J$6/PPA_fec!J$6)</f>
        <v>0</v>
      </c>
      <c r="K134" s="229">
        <f>IF(K$6=0,0,K$6/PPA_fec!K$6)</f>
        <v>0</v>
      </c>
      <c r="L134" s="229">
        <f>IF(L$6=0,0,L$6/PPA_fec!L$6)</f>
        <v>0</v>
      </c>
      <c r="M134" s="229">
        <f>IF(M$6=0,0,M$6/PPA_fec!M$6)</f>
        <v>0</v>
      </c>
      <c r="N134" s="229">
        <f>IF(N$6=0,0,N$6/PPA_fec!N$6)</f>
        <v>0</v>
      </c>
      <c r="O134" s="229">
        <f>IF(O$6=0,0,O$6/PPA_fec!O$6)</f>
        <v>0</v>
      </c>
      <c r="P134" s="229">
        <f>IF(P$6=0,0,P$6/PPA_fec!P$6)</f>
        <v>0</v>
      </c>
      <c r="Q134" s="229">
        <f>IF(Q$6=0,0,Q$6/PPA_fec!Q$6)</f>
        <v>0</v>
      </c>
    </row>
    <row r="135" spans="1:17" x14ac:dyDescent="0.25">
      <c r="A135" s="76" t="s">
        <v>82</v>
      </c>
      <c r="B135" s="228">
        <f>IF(B$7=0,0,B$7/PPA_fec!B$7)</f>
        <v>0</v>
      </c>
      <c r="C135" s="228">
        <f>IF(C$7=0,0,C$7/PPA_fec!C$7)</f>
        <v>0</v>
      </c>
      <c r="D135" s="228">
        <f>IF(D$7=0,0,D$7/PPA_fec!D$7)</f>
        <v>0</v>
      </c>
      <c r="E135" s="228">
        <f>IF(E$7=0,0,E$7/PPA_fec!E$7)</f>
        <v>0</v>
      </c>
      <c r="F135" s="228">
        <f>IF(F$7=0,0,F$7/PPA_fec!F$7)</f>
        <v>0</v>
      </c>
      <c r="G135" s="228">
        <f>IF(G$7=0,0,G$7/PPA_fec!G$7)</f>
        <v>0</v>
      </c>
      <c r="H135" s="228">
        <f>IF(H$7=0,0,H$7/PPA_fec!H$7)</f>
        <v>0</v>
      </c>
      <c r="I135" s="228">
        <f>IF(I$7=0,0,I$7/PPA_fec!I$7)</f>
        <v>0</v>
      </c>
      <c r="J135" s="228">
        <f>IF(J$7=0,0,J$7/PPA_fec!J$7)</f>
        <v>0</v>
      </c>
      <c r="K135" s="228">
        <f>IF(K$7=0,0,K$7/PPA_fec!K$7)</f>
        <v>0</v>
      </c>
      <c r="L135" s="228">
        <f>IF(L$7=0,0,L$7/PPA_fec!L$7)</f>
        <v>0</v>
      </c>
      <c r="M135" s="228">
        <f>IF(M$7=0,0,M$7/PPA_fec!M$7)</f>
        <v>0</v>
      </c>
      <c r="N135" s="228">
        <f>IF(N$7=0,0,N$7/PPA_fec!N$7)</f>
        <v>0</v>
      </c>
      <c r="O135" s="228">
        <f>IF(O$7=0,0,O$7/PPA_fec!O$7)</f>
        <v>0</v>
      </c>
      <c r="P135" s="228">
        <f>IF(P$7=0,0,P$7/PPA_fec!P$7)</f>
        <v>0</v>
      </c>
      <c r="Q135" s="228">
        <f>IF(Q$7=0,0,Q$7/PPA_fec!Q$7)</f>
        <v>0</v>
      </c>
    </row>
    <row r="136" spans="1:17" x14ac:dyDescent="0.25">
      <c r="A136" s="76" t="s">
        <v>81</v>
      </c>
      <c r="B136" s="228">
        <f>IF(B$8=0,0,B$8/PPA_fec!B$8)</f>
        <v>0</v>
      </c>
      <c r="C136" s="228">
        <f>IF(C$8=0,0,C$8/PPA_fec!C$8)</f>
        <v>0</v>
      </c>
      <c r="D136" s="228">
        <f>IF(D$8=0,0,D$8/PPA_fec!D$8)</f>
        <v>0</v>
      </c>
      <c r="E136" s="228">
        <f>IF(E$8=0,0,E$8/PPA_fec!E$8)</f>
        <v>0</v>
      </c>
      <c r="F136" s="228">
        <f>IF(F$8=0,0,F$8/PPA_fec!F$8)</f>
        <v>0</v>
      </c>
      <c r="G136" s="228">
        <f>IF(G$8=0,0,G$8/PPA_fec!G$8)</f>
        <v>0</v>
      </c>
      <c r="H136" s="228">
        <f>IF(H$8=0,0,H$8/PPA_fec!H$8)</f>
        <v>0</v>
      </c>
      <c r="I136" s="228">
        <f>IF(I$8=0,0,I$8/PPA_fec!I$8)</f>
        <v>0</v>
      </c>
      <c r="J136" s="228">
        <f>IF(J$8=0,0,J$8/PPA_fec!J$8)</f>
        <v>0</v>
      </c>
      <c r="K136" s="228">
        <f>IF(K$8=0,0,K$8/PPA_fec!K$8)</f>
        <v>0</v>
      </c>
      <c r="L136" s="228">
        <f>IF(L$8=0,0,L$8/PPA_fec!L$8)</f>
        <v>0</v>
      </c>
      <c r="M136" s="228">
        <f>IF(M$8=0,0,M$8/PPA_fec!M$8)</f>
        <v>0</v>
      </c>
      <c r="N136" s="228">
        <f>IF(N$8=0,0,N$8/PPA_fec!N$8)</f>
        <v>0</v>
      </c>
      <c r="O136" s="228">
        <f>IF(O$8=0,0,O$8/PPA_fec!O$8)</f>
        <v>0</v>
      </c>
      <c r="P136" s="228">
        <f>IF(P$8=0,0,P$8/PPA_fec!P$8)</f>
        <v>0</v>
      </c>
      <c r="Q136" s="228">
        <f>IF(Q$8=0,0,Q$8/PPA_fec!Q$8)</f>
        <v>0</v>
      </c>
    </row>
    <row r="137" spans="1:17" x14ac:dyDescent="0.25">
      <c r="A137" s="76" t="s">
        <v>80</v>
      </c>
      <c r="B137" s="228">
        <f>IF(B$9=0,0,B$9/PPA_fec!B$9)</f>
        <v>0</v>
      </c>
      <c r="C137" s="228">
        <f>IF(C$9=0,0,C$9/PPA_fec!C$9)</f>
        <v>0</v>
      </c>
      <c r="D137" s="228">
        <f>IF(D$9=0,0,D$9/PPA_fec!D$9)</f>
        <v>0</v>
      </c>
      <c r="E137" s="228">
        <f>IF(E$9=0,0,E$9/PPA_fec!E$9)</f>
        <v>0</v>
      </c>
      <c r="F137" s="228">
        <f>IF(F$9=0,0,F$9/PPA_fec!F$9)</f>
        <v>0</v>
      </c>
      <c r="G137" s="228">
        <f>IF(G$9=0,0,G$9/PPA_fec!G$9)</f>
        <v>0</v>
      </c>
      <c r="H137" s="228">
        <f>IF(H$9=0,0,H$9/PPA_fec!H$9)</f>
        <v>0</v>
      </c>
      <c r="I137" s="228">
        <f>IF(I$9=0,0,I$9/PPA_fec!I$9)</f>
        <v>0</v>
      </c>
      <c r="J137" s="228">
        <f>IF(J$9=0,0,J$9/PPA_fec!J$9)</f>
        <v>0</v>
      </c>
      <c r="K137" s="228">
        <f>IF(K$9=0,0,K$9/PPA_fec!K$9)</f>
        <v>0</v>
      </c>
      <c r="L137" s="228">
        <f>IF(L$9=0,0,L$9/PPA_fec!L$9)</f>
        <v>0</v>
      </c>
      <c r="M137" s="228">
        <f>IF(M$9=0,0,M$9/PPA_fec!M$9)</f>
        <v>0</v>
      </c>
      <c r="N137" s="228">
        <f>IF(N$9=0,0,N$9/PPA_fec!N$9)</f>
        <v>0</v>
      </c>
      <c r="O137" s="228">
        <f>IF(O$9=0,0,O$9/PPA_fec!O$9)</f>
        <v>0</v>
      </c>
      <c r="P137" s="228">
        <f>IF(P$9=0,0,P$9/PPA_fec!P$9)</f>
        <v>0</v>
      </c>
      <c r="Q137" s="228">
        <f>IF(Q$9=0,0,Q$9/PPA_fec!Q$9)</f>
        <v>0</v>
      </c>
    </row>
    <row r="138" spans="1:17" x14ac:dyDescent="0.25">
      <c r="A138" s="129" t="s">
        <v>79</v>
      </c>
      <c r="B138" s="227">
        <f>IF(B$10=0,0,B$10/PPA_fec!B$10)</f>
        <v>0</v>
      </c>
      <c r="C138" s="227">
        <f>IF(C$10=0,0,C$10/PPA_fec!C$10)</f>
        <v>0</v>
      </c>
      <c r="D138" s="227">
        <f>IF(D$10=0,0,D$10/PPA_fec!D$10)</f>
        <v>0</v>
      </c>
      <c r="E138" s="227">
        <f>IF(E$10=0,0,E$10/PPA_fec!E$10)</f>
        <v>0</v>
      </c>
      <c r="F138" s="227">
        <f>IF(F$10=0,0,F$10/PPA_fec!F$10)</f>
        <v>0</v>
      </c>
      <c r="G138" s="227">
        <f>IF(G$10=0,0,G$10/PPA_fec!G$10)</f>
        <v>0</v>
      </c>
      <c r="H138" s="227">
        <f>IF(H$10=0,0,H$10/PPA_fec!H$10)</f>
        <v>0</v>
      </c>
      <c r="I138" s="227">
        <f>IF(I$10=0,0,I$10/PPA_fec!I$10)</f>
        <v>0</v>
      </c>
      <c r="J138" s="227">
        <f>IF(J$10=0,0,J$10/PPA_fec!J$10)</f>
        <v>0</v>
      </c>
      <c r="K138" s="227">
        <f>IF(K$10=0,0,K$10/PPA_fec!K$10)</f>
        <v>0</v>
      </c>
      <c r="L138" s="227">
        <f>IF(L$10=0,0,L$10/PPA_fec!L$10)</f>
        <v>0</v>
      </c>
      <c r="M138" s="227">
        <f>IF(M$10=0,0,M$10/PPA_fec!M$10)</f>
        <v>0</v>
      </c>
      <c r="N138" s="227">
        <f>IF(N$10=0,0,N$10/PPA_fec!N$10)</f>
        <v>0</v>
      </c>
      <c r="O138" s="227">
        <f>IF(O$10=0,0,O$10/PPA_fec!O$10)</f>
        <v>0</v>
      </c>
      <c r="P138" s="227">
        <f>IF(P$10=0,0,P$10/PPA_fec!P$10)</f>
        <v>0</v>
      </c>
      <c r="Q138" s="227">
        <f>IF(Q$10=0,0,Q$10/PPA_fec!Q$10)</f>
        <v>0</v>
      </c>
    </row>
    <row r="139" spans="1:17" x14ac:dyDescent="0.25">
      <c r="A139" s="127" t="s">
        <v>241</v>
      </c>
      <c r="B139" s="225">
        <f>IF(B$15=0,0,B$15/PPA_fec!B$15)</f>
        <v>0</v>
      </c>
      <c r="C139" s="225">
        <f>IF(C$15=0,0,C$15/PPA_fec!C$15)</f>
        <v>0</v>
      </c>
      <c r="D139" s="225">
        <f>IF(D$15=0,0,D$15/PPA_fec!D$15)</f>
        <v>0</v>
      </c>
      <c r="E139" s="225">
        <f>IF(E$15=0,0,E$15/PPA_fec!E$15)</f>
        <v>0</v>
      </c>
      <c r="F139" s="225">
        <f>IF(F$15=0,0,F$15/PPA_fec!F$15)</f>
        <v>0</v>
      </c>
      <c r="G139" s="225">
        <f>IF(G$15=0,0,G$15/PPA_fec!G$15)</f>
        <v>0</v>
      </c>
      <c r="H139" s="225">
        <f>IF(H$15=0,0,H$15/PPA_fec!H$15)</f>
        <v>0</v>
      </c>
      <c r="I139" s="225">
        <f>IF(I$15=0,0,I$15/PPA_fec!I$15)</f>
        <v>0</v>
      </c>
      <c r="J139" s="225">
        <f>IF(J$15=0,0,J$15/PPA_fec!J$15)</f>
        <v>0</v>
      </c>
      <c r="K139" s="225">
        <f>IF(K$15=0,0,K$15/PPA_fec!K$15)</f>
        <v>0</v>
      </c>
      <c r="L139" s="225">
        <f>IF(L$15=0,0,L$15/PPA_fec!L$15)</f>
        <v>0</v>
      </c>
      <c r="M139" s="225">
        <f>IF(M$15=0,0,M$15/PPA_fec!M$15)</f>
        <v>0</v>
      </c>
      <c r="N139" s="225">
        <f>IF(N$15=0,0,N$15/PPA_fec!N$15)</f>
        <v>0</v>
      </c>
      <c r="O139" s="225">
        <f>IF(O$15=0,0,O$15/PPA_fec!O$15)</f>
        <v>0</v>
      </c>
      <c r="P139" s="225">
        <f>IF(P$15=0,0,P$15/PPA_fec!P$15)</f>
        <v>0</v>
      </c>
      <c r="Q139" s="225">
        <f>IF(Q$15=0,0,Q$15/PPA_fec!Q$15)</f>
        <v>0</v>
      </c>
    </row>
    <row r="140" spans="1:17" x14ac:dyDescent="0.25">
      <c r="A140" s="127" t="s">
        <v>240</v>
      </c>
      <c r="B140" s="226">
        <f>IF(B$16=0,0,B$16/PPA_fec!B$16)</f>
        <v>0</v>
      </c>
      <c r="C140" s="226">
        <f>IF(C$16=0,0,C$16/PPA_fec!C$16)</f>
        <v>0</v>
      </c>
      <c r="D140" s="226">
        <f>IF(D$16=0,0,D$16/PPA_fec!D$16)</f>
        <v>0</v>
      </c>
      <c r="E140" s="226">
        <f>IF(E$16=0,0,E$16/PPA_fec!E$16)</f>
        <v>0</v>
      </c>
      <c r="F140" s="226">
        <f>IF(F$16=0,0,F$16/PPA_fec!F$16)</f>
        <v>0</v>
      </c>
      <c r="G140" s="226">
        <f>IF(G$16=0,0,G$16/PPA_fec!G$16)</f>
        <v>0</v>
      </c>
      <c r="H140" s="226">
        <f>IF(H$16=0,0,H$16/PPA_fec!H$16)</f>
        <v>0</v>
      </c>
      <c r="I140" s="226">
        <f>IF(I$16=0,0,I$16/PPA_fec!I$16)</f>
        <v>0</v>
      </c>
      <c r="J140" s="226">
        <f>IF(J$16=0,0,J$16/PPA_fec!J$16)</f>
        <v>0</v>
      </c>
      <c r="K140" s="226">
        <f>IF(K$16=0,0,K$16/PPA_fec!K$16)</f>
        <v>0</v>
      </c>
      <c r="L140" s="226">
        <f>IF(L$16=0,0,L$16/PPA_fec!L$16)</f>
        <v>0</v>
      </c>
      <c r="M140" s="226">
        <f>IF(M$16=0,0,M$16/PPA_fec!M$16)</f>
        <v>0</v>
      </c>
      <c r="N140" s="226">
        <f>IF(N$16=0,0,N$16/PPA_fec!N$16)</f>
        <v>0</v>
      </c>
      <c r="O140" s="226">
        <f>IF(O$16=0,0,O$16/PPA_fec!O$16)</f>
        <v>0</v>
      </c>
      <c r="P140" s="226">
        <f>IF(P$16=0,0,P$16/PPA_fec!P$16)</f>
        <v>0</v>
      </c>
      <c r="Q140" s="226">
        <f>IF(Q$16=0,0,Q$16/PPA_fec!Q$16)</f>
        <v>0</v>
      </c>
    </row>
    <row r="141" spans="1:17" x14ac:dyDescent="0.25">
      <c r="A141" s="72" t="s">
        <v>239</v>
      </c>
      <c r="B141" s="258">
        <f>IF(B$29=0,0,B$29/PPA_fec!B$29)</f>
        <v>0</v>
      </c>
      <c r="C141" s="258">
        <f>IF(C$29=0,0,C$29/PPA_fec!C$29)</f>
        <v>0</v>
      </c>
      <c r="D141" s="258">
        <f>IF(D$29=0,0,D$29/PPA_fec!D$29)</f>
        <v>0</v>
      </c>
      <c r="E141" s="258">
        <f>IF(E$29=0,0,E$29/PPA_fec!E$29)</f>
        <v>0</v>
      </c>
      <c r="F141" s="258">
        <f>IF(F$29=0,0,F$29/PPA_fec!F$29)</f>
        <v>0</v>
      </c>
      <c r="G141" s="258">
        <f>IF(G$29=0,0,G$29/PPA_fec!G$29)</f>
        <v>0</v>
      </c>
      <c r="H141" s="258">
        <f>IF(H$29=0,0,H$29/PPA_fec!H$29)</f>
        <v>0</v>
      </c>
      <c r="I141" s="258">
        <f>IF(I$29=0,0,I$29/PPA_fec!I$29)</f>
        <v>0</v>
      </c>
      <c r="J141" s="258">
        <f>IF(J$29=0,0,J$29/PPA_fec!J$29)</f>
        <v>0</v>
      </c>
      <c r="K141" s="258">
        <f>IF(K$29=0,0,K$29/PPA_fec!K$29)</f>
        <v>0</v>
      </c>
      <c r="L141" s="258">
        <f>IF(L$29=0,0,L$29/PPA_fec!L$29)</f>
        <v>0</v>
      </c>
      <c r="M141" s="258">
        <f>IF(M$29=0,0,M$29/PPA_fec!M$29)</f>
        <v>0</v>
      </c>
      <c r="N141" s="258">
        <f>IF(N$29=0,0,N$29/PPA_fec!N$29)</f>
        <v>0</v>
      </c>
      <c r="O141" s="258">
        <f>IF(O$29=0,0,O$29/PPA_fec!O$29)</f>
        <v>0</v>
      </c>
      <c r="P141" s="258">
        <f>IF(P$29=0,0,P$29/PPA_fec!P$29)</f>
        <v>0</v>
      </c>
      <c r="Q141" s="258">
        <f>IF(Q$29=0,0,Q$29/PPA_fec!Q$29)</f>
        <v>0</v>
      </c>
    </row>
    <row r="142" spans="1:17" x14ac:dyDescent="0.25">
      <c r="A142" s="40"/>
      <c r="B142" s="32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A143" s="78" t="s">
        <v>34</v>
      </c>
      <c r="B143" s="230">
        <f>IF(B$31=0,0,B$31/PPA_fec!B$31)</f>
        <v>0</v>
      </c>
      <c r="C143" s="230">
        <f>IF(C$31=0,0,C$31/PPA_fec!C$31)</f>
        <v>0</v>
      </c>
      <c r="D143" s="230">
        <f>IF(D$31=0,0,D$31/PPA_fec!D$31)</f>
        <v>0</v>
      </c>
      <c r="E143" s="230">
        <f>IF(E$31=0,0,E$31/PPA_fec!E$31)</f>
        <v>0</v>
      </c>
      <c r="F143" s="230">
        <f>IF(F$31=0,0,F$31/PPA_fec!F$31)</f>
        <v>0</v>
      </c>
      <c r="G143" s="230">
        <f>IF(G$31=0,0,G$31/PPA_fec!G$31)</f>
        <v>0</v>
      </c>
      <c r="H143" s="230">
        <f>IF(H$31=0,0,H$31/PPA_fec!H$31)</f>
        <v>0</v>
      </c>
      <c r="I143" s="230">
        <f>IF(I$31=0,0,I$31/PPA_fec!I$31)</f>
        <v>0</v>
      </c>
      <c r="J143" s="230">
        <f>IF(J$31=0,0,J$31/PPA_fec!J$31)</f>
        <v>0</v>
      </c>
      <c r="K143" s="230">
        <f>IF(K$31=0,0,K$31/PPA_fec!K$31)</f>
        <v>0</v>
      </c>
      <c r="L143" s="230">
        <f>IF(L$31=0,0,L$31/PPA_fec!L$31)</f>
        <v>0</v>
      </c>
      <c r="M143" s="230">
        <f>IF(M$31=0,0,M$31/PPA_fec!M$31)</f>
        <v>0</v>
      </c>
      <c r="N143" s="230">
        <f>IF(N$31=0,0,N$31/PPA_fec!N$31)</f>
        <v>0</v>
      </c>
      <c r="O143" s="230">
        <f>IF(O$31=0,0,O$31/PPA_fec!O$31)</f>
        <v>0</v>
      </c>
      <c r="P143" s="230">
        <f>IF(P$31=0,0,P$31/PPA_fec!P$31)</f>
        <v>0</v>
      </c>
      <c r="Q143" s="230">
        <f>IF(Q$31=0,0,Q$31/PPA_fec!Q$31)</f>
        <v>0</v>
      </c>
    </row>
    <row r="144" spans="1:17" x14ac:dyDescent="0.25">
      <c r="A144" s="132" t="s">
        <v>83</v>
      </c>
      <c r="B144" s="229">
        <f>IF(B$32=0,0,B$32/PPA_fec!B$32)</f>
        <v>0</v>
      </c>
      <c r="C144" s="229">
        <f>IF(C$32=0,0,C$32/PPA_fec!C$32)</f>
        <v>0</v>
      </c>
      <c r="D144" s="229">
        <f>IF(D$32=0,0,D$32/PPA_fec!D$32)</f>
        <v>0</v>
      </c>
      <c r="E144" s="229">
        <f>IF(E$32=0,0,E$32/PPA_fec!E$32)</f>
        <v>0</v>
      </c>
      <c r="F144" s="229">
        <f>IF(F$32=0,0,F$32/PPA_fec!F$32)</f>
        <v>0</v>
      </c>
      <c r="G144" s="229">
        <f>IF(G$32=0,0,G$32/PPA_fec!G$32)</f>
        <v>0</v>
      </c>
      <c r="H144" s="229">
        <f>IF(H$32=0,0,H$32/PPA_fec!H$32)</f>
        <v>0</v>
      </c>
      <c r="I144" s="229">
        <f>IF(I$32=0,0,I$32/PPA_fec!I$32)</f>
        <v>0</v>
      </c>
      <c r="J144" s="229">
        <f>IF(J$32=0,0,J$32/PPA_fec!J$32)</f>
        <v>0</v>
      </c>
      <c r="K144" s="229">
        <f>IF(K$32=0,0,K$32/PPA_fec!K$32)</f>
        <v>0</v>
      </c>
      <c r="L144" s="229">
        <f>IF(L$32=0,0,L$32/PPA_fec!L$32)</f>
        <v>0</v>
      </c>
      <c r="M144" s="229">
        <f>IF(M$32=0,0,M$32/PPA_fec!M$32)</f>
        <v>0</v>
      </c>
      <c r="N144" s="229">
        <f>IF(N$32=0,0,N$32/PPA_fec!N$32)</f>
        <v>0</v>
      </c>
      <c r="O144" s="229">
        <f>IF(O$32=0,0,O$32/PPA_fec!O$32)</f>
        <v>0</v>
      </c>
      <c r="P144" s="229">
        <f>IF(P$32=0,0,P$32/PPA_fec!P$32)</f>
        <v>0</v>
      </c>
      <c r="Q144" s="229">
        <f>IF(Q$32=0,0,Q$32/PPA_fec!Q$32)</f>
        <v>0</v>
      </c>
    </row>
    <row r="145" spans="1:17" x14ac:dyDescent="0.25">
      <c r="A145" s="76" t="s">
        <v>82</v>
      </c>
      <c r="B145" s="228">
        <f>IF(B$33=0,0,B$33/PPA_fec!B$33)</f>
        <v>0</v>
      </c>
      <c r="C145" s="228">
        <f>IF(C$33=0,0,C$33/PPA_fec!C$33)</f>
        <v>0</v>
      </c>
      <c r="D145" s="228">
        <f>IF(D$33=0,0,D$33/PPA_fec!D$33)</f>
        <v>0</v>
      </c>
      <c r="E145" s="228">
        <f>IF(E$33=0,0,E$33/PPA_fec!E$33)</f>
        <v>0</v>
      </c>
      <c r="F145" s="228">
        <f>IF(F$33=0,0,F$33/PPA_fec!F$33)</f>
        <v>0</v>
      </c>
      <c r="G145" s="228">
        <f>IF(G$33=0,0,G$33/PPA_fec!G$33)</f>
        <v>0</v>
      </c>
      <c r="H145" s="228">
        <f>IF(H$33=0,0,H$33/PPA_fec!H$33)</f>
        <v>0</v>
      </c>
      <c r="I145" s="228">
        <f>IF(I$33=0,0,I$33/PPA_fec!I$33)</f>
        <v>0</v>
      </c>
      <c r="J145" s="228">
        <f>IF(J$33=0,0,J$33/PPA_fec!J$33)</f>
        <v>0</v>
      </c>
      <c r="K145" s="228">
        <f>IF(K$33=0,0,K$33/PPA_fec!K$33)</f>
        <v>0</v>
      </c>
      <c r="L145" s="228">
        <f>IF(L$33=0,0,L$33/PPA_fec!L$33)</f>
        <v>0</v>
      </c>
      <c r="M145" s="228">
        <f>IF(M$33=0,0,M$33/PPA_fec!M$33)</f>
        <v>0</v>
      </c>
      <c r="N145" s="228">
        <f>IF(N$33=0,0,N$33/PPA_fec!N$33)</f>
        <v>0</v>
      </c>
      <c r="O145" s="228">
        <f>IF(O$33=0,0,O$33/PPA_fec!O$33)</f>
        <v>0</v>
      </c>
      <c r="P145" s="228">
        <f>IF(P$33=0,0,P$33/PPA_fec!P$33)</f>
        <v>0</v>
      </c>
      <c r="Q145" s="228">
        <f>IF(Q$33=0,0,Q$33/PPA_fec!Q$33)</f>
        <v>0</v>
      </c>
    </row>
    <row r="146" spans="1:17" x14ac:dyDescent="0.25">
      <c r="A146" s="76" t="s">
        <v>81</v>
      </c>
      <c r="B146" s="228">
        <f>IF(B$34=0,0,B$34/PPA_fec!B$34)</f>
        <v>0</v>
      </c>
      <c r="C146" s="228">
        <f>IF(C$34=0,0,C$34/PPA_fec!C$34)</f>
        <v>0</v>
      </c>
      <c r="D146" s="228">
        <f>IF(D$34=0,0,D$34/PPA_fec!D$34)</f>
        <v>0</v>
      </c>
      <c r="E146" s="228">
        <f>IF(E$34=0,0,E$34/PPA_fec!E$34)</f>
        <v>0</v>
      </c>
      <c r="F146" s="228">
        <f>IF(F$34=0,0,F$34/PPA_fec!F$34)</f>
        <v>0</v>
      </c>
      <c r="G146" s="228">
        <f>IF(G$34=0,0,G$34/PPA_fec!G$34)</f>
        <v>0</v>
      </c>
      <c r="H146" s="228">
        <f>IF(H$34=0,0,H$34/PPA_fec!H$34)</f>
        <v>0</v>
      </c>
      <c r="I146" s="228">
        <f>IF(I$34=0,0,I$34/PPA_fec!I$34)</f>
        <v>0</v>
      </c>
      <c r="J146" s="228">
        <f>IF(J$34=0,0,J$34/PPA_fec!J$34)</f>
        <v>0</v>
      </c>
      <c r="K146" s="228">
        <f>IF(K$34=0,0,K$34/PPA_fec!K$34)</f>
        <v>0</v>
      </c>
      <c r="L146" s="228">
        <f>IF(L$34=0,0,L$34/PPA_fec!L$34)</f>
        <v>0</v>
      </c>
      <c r="M146" s="228">
        <f>IF(M$34=0,0,M$34/PPA_fec!M$34)</f>
        <v>0</v>
      </c>
      <c r="N146" s="228">
        <f>IF(N$34=0,0,N$34/PPA_fec!N$34)</f>
        <v>0</v>
      </c>
      <c r="O146" s="228">
        <f>IF(O$34=0,0,O$34/PPA_fec!O$34)</f>
        <v>0</v>
      </c>
      <c r="P146" s="228">
        <f>IF(P$34=0,0,P$34/PPA_fec!P$34)</f>
        <v>0</v>
      </c>
      <c r="Q146" s="228">
        <f>IF(Q$34=0,0,Q$34/PPA_fec!Q$34)</f>
        <v>0</v>
      </c>
    </row>
    <row r="147" spans="1:17" x14ac:dyDescent="0.25">
      <c r="A147" s="76" t="s">
        <v>80</v>
      </c>
      <c r="B147" s="228">
        <f>IF(B$35=0,0,B$35/PPA_fec!B$35)</f>
        <v>0</v>
      </c>
      <c r="C147" s="228">
        <f>IF(C$35=0,0,C$35/PPA_fec!C$35)</f>
        <v>0</v>
      </c>
      <c r="D147" s="228">
        <f>IF(D$35=0,0,D$35/PPA_fec!D$35)</f>
        <v>0</v>
      </c>
      <c r="E147" s="228">
        <f>IF(E$35=0,0,E$35/PPA_fec!E$35)</f>
        <v>0</v>
      </c>
      <c r="F147" s="228">
        <f>IF(F$35=0,0,F$35/PPA_fec!F$35)</f>
        <v>0</v>
      </c>
      <c r="G147" s="228">
        <f>IF(G$35=0,0,G$35/PPA_fec!G$35)</f>
        <v>0</v>
      </c>
      <c r="H147" s="228">
        <f>IF(H$35=0,0,H$35/PPA_fec!H$35)</f>
        <v>0</v>
      </c>
      <c r="I147" s="228">
        <f>IF(I$35=0,0,I$35/PPA_fec!I$35)</f>
        <v>0</v>
      </c>
      <c r="J147" s="228">
        <f>IF(J$35=0,0,J$35/PPA_fec!J$35)</f>
        <v>0</v>
      </c>
      <c r="K147" s="228">
        <f>IF(K$35=0,0,K$35/PPA_fec!K$35)</f>
        <v>0</v>
      </c>
      <c r="L147" s="228">
        <f>IF(L$35=0,0,L$35/PPA_fec!L$35)</f>
        <v>0</v>
      </c>
      <c r="M147" s="228">
        <f>IF(M$35=0,0,M$35/PPA_fec!M$35)</f>
        <v>0</v>
      </c>
      <c r="N147" s="228">
        <f>IF(N$35=0,0,N$35/PPA_fec!N$35)</f>
        <v>0</v>
      </c>
      <c r="O147" s="228">
        <f>IF(O$35=0,0,O$35/PPA_fec!O$35)</f>
        <v>0</v>
      </c>
      <c r="P147" s="228">
        <f>IF(P$35=0,0,P$35/PPA_fec!P$35)</f>
        <v>0</v>
      </c>
      <c r="Q147" s="228">
        <f>IF(Q$35=0,0,Q$35/PPA_fec!Q$35)</f>
        <v>0</v>
      </c>
    </row>
    <row r="148" spans="1:17" x14ac:dyDescent="0.25">
      <c r="A148" s="129" t="s">
        <v>79</v>
      </c>
      <c r="B148" s="227">
        <f>IF(B$36=0,0,B$36/PPA_fec!B$36)</f>
        <v>0</v>
      </c>
      <c r="C148" s="227">
        <f>IF(C$36=0,0,C$36/PPA_fec!C$36)</f>
        <v>0</v>
      </c>
      <c r="D148" s="227">
        <f>IF(D$36=0,0,D$36/PPA_fec!D$36)</f>
        <v>0</v>
      </c>
      <c r="E148" s="227">
        <f>IF(E$36=0,0,E$36/PPA_fec!E$36)</f>
        <v>0</v>
      </c>
      <c r="F148" s="227">
        <f>IF(F$36=0,0,F$36/PPA_fec!F$36)</f>
        <v>0</v>
      </c>
      <c r="G148" s="227">
        <f>IF(G$36=0,0,G$36/PPA_fec!G$36)</f>
        <v>0</v>
      </c>
      <c r="H148" s="227">
        <f>IF(H$36=0,0,H$36/PPA_fec!H$36)</f>
        <v>0</v>
      </c>
      <c r="I148" s="227">
        <f>IF(I$36=0,0,I$36/PPA_fec!I$36)</f>
        <v>0</v>
      </c>
      <c r="J148" s="227">
        <f>IF(J$36=0,0,J$36/PPA_fec!J$36)</f>
        <v>0</v>
      </c>
      <c r="K148" s="227">
        <f>IF(K$36=0,0,K$36/PPA_fec!K$36)</f>
        <v>0</v>
      </c>
      <c r="L148" s="227">
        <f>IF(L$36=0,0,L$36/PPA_fec!L$36)</f>
        <v>0</v>
      </c>
      <c r="M148" s="227">
        <f>IF(M$36=0,0,M$36/PPA_fec!M$36)</f>
        <v>0</v>
      </c>
      <c r="N148" s="227">
        <f>IF(N$36=0,0,N$36/PPA_fec!N$36)</f>
        <v>0</v>
      </c>
      <c r="O148" s="227">
        <f>IF(O$36=0,0,O$36/PPA_fec!O$36)</f>
        <v>0</v>
      </c>
      <c r="P148" s="227">
        <f>IF(P$36=0,0,P$36/PPA_fec!P$36)</f>
        <v>0</v>
      </c>
      <c r="Q148" s="227">
        <f>IF(Q$36=0,0,Q$36/PPA_fec!Q$36)</f>
        <v>0</v>
      </c>
    </row>
    <row r="149" spans="1:17" x14ac:dyDescent="0.25">
      <c r="A149" s="127" t="s">
        <v>238</v>
      </c>
      <c r="B149" s="225">
        <f>IF(B$41=0,0,B$41/PPA_fec!B$41)</f>
        <v>0</v>
      </c>
      <c r="C149" s="225">
        <f>IF(C$41=0,0,C$41/PPA_fec!C$41)</f>
        <v>0</v>
      </c>
      <c r="D149" s="225">
        <f>IF(D$41=0,0,D$41/PPA_fec!D$41)</f>
        <v>0</v>
      </c>
      <c r="E149" s="225">
        <f>IF(E$41=0,0,E$41/PPA_fec!E$41)</f>
        <v>0</v>
      </c>
      <c r="F149" s="225">
        <f>IF(F$41=0,0,F$41/PPA_fec!F$41)</f>
        <v>0</v>
      </c>
      <c r="G149" s="225">
        <f>IF(G$41=0,0,G$41/PPA_fec!G$41)</f>
        <v>0</v>
      </c>
      <c r="H149" s="225">
        <f>IF(H$41=0,0,H$41/PPA_fec!H$41)</f>
        <v>0</v>
      </c>
      <c r="I149" s="225">
        <f>IF(I$41=0,0,I$41/PPA_fec!I$41)</f>
        <v>0</v>
      </c>
      <c r="J149" s="225">
        <f>IF(J$41=0,0,J$41/PPA_fec!J$41)</f>
        <v>0</v>
      </c>
      <c r="K149" s="225">
        <f>IF(K$41=0,0,K$41/PPA_fec!K$41)</f>
        <v>0</v>
      </c>
      <c r="L149" s="225">
        <f>IF(L$41=0,0,L$41/PPA_fec!L$41)</f>
        <v>0</v>
      </c>
      <c r="M149" s="225">
        <f>IF(M$41=0,0,M$41/PPA_fec!M$41)</f>
        <v>0</v>
      </c>
      <c r="N149" s="225">
        <f>IF(N$41=0,0,N$41/PPA_fec!N$41)</f>
        <v>0</v>
      </c>
      <c r="O149" s="225">
        <f>IF(O$41=0,0,O$41/PPA_fec!O$41)</f>
        <v>0</v>
      </c>
      <c r="P149" s="225">
        <f>IF(P$41=0,0,P$41/PPA_fec!P$41)</f>
        <v>0</v>
      </c>
      <c r="Q149" s="225">
        <f>IF(Q$41=0,0,Q$41/PPA_fec!Q$41)</f>
        <v>0</v>
      </c>
    </row>
    <row r="150" spans="1:17" x14ac:dyDescent="0.25">
      <c r="A150" s="127" t="s">
        <v>237</v>
      </c>
      <c r="B150" s="226">
        <f>IF(B$54=0,0,B$54/PPA_fec!B$54)</f>
        <v>0</v>
      </c>
      <c r="C150" s="226">
        <f>IF(C$54=0,0,C$54/PPA_fec!C$54)</f>
        <v>0</v>
      </c>
      <c r="D150" s="226">
        <f>IF(D$54=0,0,D$54/PPA_fec!D$54)</f>
        <v>0</v>
      </c>
      <c r="E150" s="226">
        <f>IF(E$54=0,0,E$54/PPA_fec!E$54)</f>
        <v>0</v>
      </c>
      <c r="F150" s="226">
        <f>IF(F$54=0,0,F$54/PPA_fec!F$54)</f>
        <v>0</v>
      </c>
      <c r="G150" s="226">
        <f>IF(G$54=0,0,G$54/PPA_fec!G$54)</f>
        <v>0</v>
      </c>
      <c r="H150" s="226">
        <f>IF(H$54=0,0,H$54/PPA_fec!H$54)</f>
        <v>0</v>
      </c>
      <c r="I150" s="226">
        <f>IF(I$54=0,0,I$54/PPA_fec!I$54)</f>
        <v>0</v>
      </c>
      <c r="J150" s="226">
        <f>IF(J$54=0,0,J$54/PPA_fec!J$54)</f>
        <v>0</v>
      </c>
      <c r="K150" s="226">
        <f>IF(K$54=0,0,K$54/PPA_fec!K$54)</f>
        <v>0</v>
      </c>
      <c r="L150" s="226">
        <f>IF(L$54=0,0,L$54/PPA_fec!L$54)</f>
        <v>0</v>
      </c>
      <c r="M150" s="226">
        <f>IF(M$54=0,0,M$54/PPA_fec!M$54)</f>
        <v>0</v>
      </c>
      <c r="N150" s="226">
        <f>IF(N$54=0,0,N$54/PPA_fec!N$54)</f>
        <v>0</v>
      </c>
      <c r="O150" s="226">
        <f>IF(O$54=0,0,O$54/PPA_fec!O$54)</f>
        <v>0</v>
      </c>
      <c r="P150" s="226">
        <f>IF(P$54=0,0,P$54/PPA_fec!P$54)</f>
        <v>0</v>
      </c>
      <c r="Q150" s="226">
        <f>IF(Q$54=0,0,Q$54/PPA_fec!Q$54)</f>
        <v>0</v>
      </c>
    </row>
    <row r="151" spans="1:17" x14ac:dyDescent="0.25">
      <c r="A151" s="72" t="s">
        <v>236</v>
      </c>
      <c r="B151" s="258">
        <f>IF(B$67=0,0,B$67/PPA_fec!B$67)</f>
        <v>0</v>
      </c>
      <c r="C151" s="258">
        <f>IF(C$67=0,0,C$67/PPA_fec!C$67)</f>
        <v>0</v>
      </c>
      <c r="D151" s="258">
        <f>IF(D$67=0,0,D$67/PPA_fec!D$67)</f>
        <v>0</v>
      </c>
      <c r="E151" s="258">
        <f>IF(E$67=0,0,E$67/PPA_fec!E$67)</f>
        <v>0</v>
      </c>
      <c r="F151" s="258">
        <f>IF(F$67=0,0,F$67/PPA_fec!F$67)</f>
        <v>0</v>
      </c>
      <c r="G151" s="258">
        <f>IF(G$67=0,0,G$67/PPA_fec!G$67)</f>
        <v>0</v>
      </c>
      <c r="H151" s="258">
        <f>IF(H$67=0,0,H$67/PPA_fec!H$67)</f>
        <v>0</v>
      </c>
      <c r="I151" s="258">
        <f>IF(I$67=0,0,I$67/PPA_fec!I$67)</f>
        <v>0</v>
      </c>
      <c r="J151" s="258">
        <f>IF(J$67=0,0,J$67/PPA_fec!J$67)</f>
        <v>0</v>
      </c>
      <c r="K151" s="258">
        <f>IF(K$67=0,0,K$67/PPA_fec!K$67)</f>
        <v>0</v>
      </c>
      <c r="L151" s="258">
        <f>IF(L$67=0,0,L$67/PPA_fec!L$67)</f>
        <v>0</v>
      </c>
      <c r="M151" s="258">
        <f>IF(M$67=0,0,M$67/PPA_fec!M$67)</f>
        <v>0</v>
      </c>
      <c r="N151" s="258">
        <f>IF(N$67=0,0,N$67/PPA_fec!N$67)</f>
        <v>0</v>
      </c>
      <c r="O151" s="258">
        <f>IF(O$67=0,0,O$67/PPA_fec!O$67)</f>
        <v>0</v>
      </c>
      <c r="P151" s="258">
        <f>IF(P$67=0,0,P$67/PPA_fec!P$67)</f>
        <v>0</v>
      </c>
      <c r="Q151" s="258">
        <f>IF(Q$67=0,0,Q$67/PPA_fec!Q$67)</f>
        <v>0</v>
      </c>
    </row>
    <row r="152" spans="1:17" x14ac:dyDescent="0.25">
      <c r="A152" s="40"/>
      <c r="B152" s="32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x14ac:dyDescent="0.25">
      <c r="A153" s="78" t="s">
        <v>55</v>
      </c>
      <c r="B153" s="230">
        <f>IF(B$81=0,0,B$81/PPA_fec!B$81)</f>
        <v>0</v>
      </c>
      <c r="C153" s="230">
        <f>IF(C$81=0,0,C$81/PPA_fec!C$81)</f>
        <v>0</v>
      </c>
      <c r="D153" s="230">
        <f>IF(D$81=0,0,D$81/PPA_fec!D$81)</f>
        <v>0</v>
      </c>
      <c r="E153" s="230">
        <f>IF(E$81=0,0,E$81/PPA_fec!E$81)</f>
        <v>0</v>
      </c>
      <c r="F153" s="230">
        <f>IF(F$81=0,0,F$81/PPA_fec!F$81)</f>
        <v>0</v>
      </c>
      <c r="G153" s="230">
        <f>IF(G$81=0,0,G$81/PPA_fec!G$81)</f>
        <v>0</v>
      </c>
      <c r="H153" s="230">
        <f>IF(H$81=0,0,H$81/PPA_fec!H$81)</f>
        <v>0</v>
      </c>
      <c r="I153" s="230">
        <f>IF(I$81=0,0,I$81/PPA_fec!I$81)</f>
        <v>0</v>
      </c>
      <c r="J153" s="230">
        <f>IF(J$81=0,0,J$81/PPA_fec!J$81)</f>
        <v>0</v>
      </c>
      <c r="K153" s="230">
        <f>IF(K$81=0,0,K$81/PPA_fec!K$81)</f>
        <v>0</v>
      </c>
      <c r="L153" s="230">
        <f>IF(L$81=0,0,L$81/PPA_fec!L$81)</f>
        <v>0</v>
      </c>
      <c r="M153" s="230">
        <f>IF(M$81=0,0,M$81/PPA_fec!M$81)</f>
        <v>0</v>
      </c>
      <c r="N153" s="230">
        <f>IF(N$81=0,0,N$81/PPA_fec!N$81)</f>
        <v>0</v>
      </c>
      <c r="O153" s="230">
        <f>IF(O$81=0,0,O$81/PPA_fec!O$81)</f>
        <v>0</v>
      </c>
      <c r="P153" s="230">
        <f>IF(P$81=0,0,P$81/PPA_fec!P$81)</f>
        <v>0</v>
      </c>
      <c r="Q153" s="230">
        <f>IF(Q$81=0,0,Q$81/PPA_fec!Q$81)</f>
        <v>0</v>
      </c>
    </row>
    <row r="154" spans="1:17" x14ac:dyDescent="0.25">
      <c r="A154" s="132" t="s">
        <v>83</v>
      </c>
      <c r="B154" s="275">
        <f>IF(B$82=0,0,B$82/PPA_fec!B$82)</f>
        <v>0</v>
      </c>
      <c r="C154" s="275">
        <f>IF(C$82=0,0,C$82/PPA_fec!C$82)</f>
        <v>0</v>
      </c>
      <c r="D154" s="275">
        <f>IF(D$82=0,0,D$82/PPA_fec!D$82)</f>
        <v>0</v>
      </c>
      <c r="E154" s="275">
        <f>IF(E$82=0,0,E$82/PPA_fec!E$82)</f>
        <v>0</v>
      </c>
      <c r="F154" s="275">
        <f>IF(F$82=0,0,F$82/PPA_fec!F$82)</f>
        <v>0</v>
      </c>
      <c r="G154" s="275">
        <f>IF(G$82=0,0,G$82/PPA_fec!G$82)</f>
        <v>0</v>
      </c>
      <c r="H154" s="275">
        <f>IF(H$82=0,0,H$82/PPA_fec!H$82)</f>
        <v>0</v>
      </c>
      <c r="I154" s="275">
        <f>IF(I$82=0,0,I$82/PPA_fec!I$82)</f>
        <v>0</v>
      </c>
      <c r="J154" s="275">
        <f>IF(J$82=0,0,J$82/PPA_fec!J$82)</f>
        <v>0</v>
      </c>
      <c r="K154" s="275">
        <f>IF(K$82=0,0,K$82/PPA_fec!K$82)</f>
        <v>0</v>
      </c>
      <c r="L154" s="275">
        <f>IF(L$82=0,0,L$82/PPA_fec!L$82)</f>
        <v>0</v>
      </c>
      <c r="M154" s="275">
        <f>IF(M$82=0,0,M$82/PPA_fec!M$82)</f>
        <v>0</v>
      </c>
      <c r="N154" s="275">
        <f>IF(N$82=0,0,N$82/PPA_fec!N$82)</f>
        <v>0</v>
      </c>
      <c r="O154" s="275">
        <f>IF(O$82=0,0,O$82/PPA_fec!O$82)</f>
        <v>0</v>
      </c>
      <c r="P154" s="275">
        <f>IF(P$82=0,0,P$82/PPA_fec!P$82)</f>
        <v>0</v>
      </c>
      <c r="Q154" s="275">
        <f>IF(Q$82=0,0,Q$82/PPA_fec!Q$82)</f>
        <v>0</v>
      </c>
    </row>
    <row r="155" spans="1:17" x14ac:dyDescent="0.25">
      <c r="A155" s="76" t="s">
        <v>82</v>
      </c>
      <c r="B155" s="274">
        <f>IF(B$83=0,0,B$83/PPA_fec!B$83)</f>
        <v>0</v>
      </c>
      <c r="C155" s="274">
        <f>IF(C$83=0,0,C$83/PPA_fec!C$83)</f>
        <v>0</v>
      </c>
      <c r="D155" s="274">
        <f>IF(D$83=0,0,D$83/PPA_fec!D$83)</f>
        <v>0</v>
      </c>
      <c r="E155" s="274">
        <f>IF(E$83=0,0,E$83/PPA_fec!E$83)</f>
        <v>0</v>
      </c>
      <c r="F155" s="274">
        <f>IF(F$83=0,0,F$83/PPA_fec!F$83)</f>
        <v>0</v>
      </c>
      <c r="G155" s="274">
        <f>IF(G$83=0,0,G$83/PPA_fec!G$83)</f>
        <v>0</v>
      </c>
      <c r="H155" s="274">
        <f>IF(H$83=0,0,H$83/PPA_fec!H$83)</f>
        <v>0</v>
      </c>
      <c r="I155" s="274">
        <f>IF(I$83=0,0,I$83/PPA_fec!I$83)</f>
        <v>0</v>
      </c>
      <c r="J155" s="274">
        <f>IF(J$83=0,0,J$83/PPA_fec!J$83)</f>
        <v>0</v>
      </c>
      <c r="K155" s="274">
        <f>IF(K$83=0,0,K$83/PPA_fec!K$83)</f>
        <v>0</v>
      </c>
      <c r="L155" s="274">
        <f>IF(L$83=0,0,L$83/PPA_fec!L$83)</f>
        <v>0</v>
      </c>
      <c r="M155" s="274">
        <f>IF(M$83=0,0,M$83/PPA_fec!M$83)</f>
        <v>0</v>
      </c>
      <c r="N155" s="274">
        <f>IF(N$83=0,0,N$83/PPA_fec!N$83)</f>
        <v>0</v>
      </c>
      <c r="O155" s="274">
        <f>IF(O$83=0,0,O$83/PPA_fec!O$83)</f>
        <v>0</v>
      </c>
      <c r="P155" s="274">
        <f>IF(P$83=0,0,P$83/PPA_fec!P$83)</f>
        <v>0</v>
      </c>
      <c r="Q155" s="274">
        <f>IF(Q$83=0,0,Q$83/PPA_fec!Q$83)</f>
        <v>0</v>
      </c>
    </row>
    <row r="156" spans="1:17" x14ac:dyDescent="0.25">
      <c r="A156" s="76" t="s">
        <v>81</v>
      </c>
      <c r="B156" s="274">
        <f>IF(B$84=0,0,B$84/PPA_fec!B$84)</f>
        <v>0</v>
      </c>
      <c r="C156" s="274">
        <f>IF(C$84=0,0,C$84/PPA_fec!C$84)</f>
        <v>0</v>
      </c>
      <c r="D156" s="274">
        <f>IF(D$84=0,0,D$84/PPA_fec!D$84)</f>
        <v>0</v>
      </c>
      <c r="E156" s="274">
        <f>IF(E$84=0,0,E$84/PPA_fec!E$84)</f>
        <v>0</v>
      </c>
      <c r="F156" s="274">
        <f>IF(F$84=0,0,F$84/PPA_fec!F$84)</f>
        <v>0</v>
      </c>
      <c r="G156" s="274">
        <f>IF(G$84=0,0,G$84/PPA_fec!G$84)</f>
        <v>0</v>
      </c>
      <c r="H156" s="274">
        <f>IF(H$84=0,0,H$84/PPA_fec!H$84)</f>
        <v>0</v>
      </c>
      <c r="I156" s="274">
        <f>IF(I$84=0,0,I$84/PPA_fec!I$84)</f>
        <v>0</v>
      </c>
      <c r="J156" s="274">
        <f>IF(J$84=0,0,J$84/PPA_fec!J$84)</f>
        <v>0</v>
      </c>
      <c r="K156" s="274">
        <f>IF(K$84=0,0,K$84/PPA_fec!K$84)</f>
        <v>0</v>
      </c>
      <c r="L156" s="274">
        <f>IF(L$84=0,0,L$84/PPA_fec!L$84)</f>
        <v>0</v>
      </c>
      <c r="M156" s="274">
        <f>IF(M$84=0,0,M$84/PPA_fec!M$84)</f>
        <v>0</v>
      </c>
      <c r="N156" s="274">
        <f>IF(N$84=0,0,N$84/PPA_fec!N$84)</f>
        <v>0</v>
      </c>
      <c r="O156" s="274">
        <f>IF(O$84=0,0,O$84/PPA_fec!O$84)</f>
        <v>0</v>
      </c>
      <c r="P156" s="274">
        <f>IF(P$84=0,0,P$84/PPA_fec!P$84)</f>
        <v>0</v>
      </c>
      <c r="Q156" s="274">
        <f>IF(Q$84=0,0,Q$84/PPA_fec!Q$84)</f>
        <v>0</v>
      </c>
    </row>
    <row r="157" spans="1:17" x14ac:dyDescent="0.25">
      <c r="A157" s="76" t="s">
        <v>80</v>
      </c>
      <c r="B157" s="274">
        <f>IF(B$85=0,0,B$85/PPA_fec!B$85)</f>
        <v>0</v>
      </c>
      <c r="C157" s="274">
        <f>IF(C$85=0,0,C$85/PPA_fec!C$85)</f>
        <v>0</v>
      </c>
      <c r="D157" s="274">
        <f>IF(D$85=0,0,D$85/PPA_fec!D$85)</f>
        <v>0</v>
      </c>
      <c r="E157" s="274">
        <f>IF(E$85=0,0,E$85/PPA_fec!E$85)</f>
        <v>0</v>
      </c>
      <c r="F157" s="274">
        <f>IF(F$85=0,0,F$85/PPA_fec!F$85)</f>
        <v>0</v>
      </c>
      <c r="G157" s="274">
        <f>IF(G$85=0,0,G$85/PPA_fec!G$85)</f>
        <v>0</v>
      </c>
      <c r="H157" s="274">
        <f>IF(H$85=0,0,H$85/PPA_fec!H$85)</f>
        <v>0</v>
      </c>
      <c r="I157" s="274">
        <f>IF(I$85=0,0,I$85/PPA_fec!I$85)</f>
        <v>0</v>
      </c>
      <c r="J157" s="274">
        <f>IF(J$85=0,0,J$85/PPA_fec!J$85)</f>
        <v>0</v>
      </c>
      <c r="K157" s="274">
        <f>IF(K$85=0,0,K$85/PPA_fec!K$85)</f>
        <v>0</v>
      </c>
      <c r="L157" s="274">
        <f>IF(L$85=0,0,L$85/PPA_fec!L$85)</f>
        <v>0</v>
      </c>
      <c r="M157" s="274">
        <f>IF(M$85=0,0,M$85/PPA_fec!M$85)</f>
        <v>0</v>
      </c>
      <c r="N157" s="274">
        <f>IF(N$85=0,0,N$85/PPA_fec!N$85)</f>
        <v>0</v>
      </c>
      <c r="O157" s="274">
        <f>IF(O$85=0,0,O$85/PPA_fec!O$85)</f>
        <v>0</v>
      </c>
      <c r="P157" s="274">
        <f>IF(P$85=0,0,P$85/PPA_fec!P$85)</f>
        <v>0</v>
      </c>
      <c r="Q157" s="274">
        <f>IF(Q$85=0,0,Q$85/PPA_fec!Q$85)</f>
        <v>0</v>
      </c>
    </row>
    <row r="158" spans="1:17" x14ac:dyDescent="0.25">
      <c r="A158" s="129" t="s">
        <v>79</v>
      </c>
      <c r="B158" s="273">
        <f>IF(B$86=0,0,B$86/PPA_fec!B$86)</f>
        <v>0</v>
      </c>
      <c r="C158" s="273">
        <f>IF(C$86=0,0,C$86/PPA_fec!C$86)</f>
        <v>0</v>
      </c>
      <c r="D158" s="273">
        <f>IF(D$86=0,0,D$86/PPA_fec!D$86)</f>
        <v>0</v>
      </c>
      <c r="E158" s="273">
        <f>IF(E$86=0,0,E$86/PPA_fec!E$86)</f>
        <v>0</v>
      </c>
      <c r="F158" s="273">
        <f>IF(F$86=0,0,F$86/PPA_fec!F$86)</f>
        <v>0</v>
      </c>
      <c r="G158" s="273">
        <f>IF(G$86=0,0,G$86/PPA_fec!G$86)</f>
        <v>0</v>
      </c>
      <c r="H158" s="273">
        <f>IF(H$86=0,0,H$86/PPA_fec!H$86)</f>
        <v>0</v>
      </c>
      <c r="I158" s="273">
        <f>IF(I$86=0,0,I$86/PPA_fec!I$86)</f>
        <v>0</v>
      </c>
      <c r="J158" s="273">
        <f>IF(J$86=0,0,J$86/PPA_fec!J$86)</f>
        <v>0</v>
      </c>
      <c r="K158" s="273">
        <f>IF(K$86=0,0,K$86/PPA_fec!K$86)</f>
        <v>0</v>
      </c>
      <c r="L158" s="273">
        <f>IF(L$86=0,0,L$86/PPA_fec!L$86)</f>
        <v>0</v>
      </c>
      <c r="M158" s="273">
        <f>IF(M$86=0,0,M$86/PPA_fec!M$86)</f>
        <v>0</v>
      </c>
      <c r="N158" s="273">
        <f>IF(N$86=0,0,N$86/PPA_fec!N$86)</f>
        <v>0</v>
      </c>
      <c r="O158" s="273">
        <f>IF(O$86=0,0,O$86/PPA_fec!O$86)</f>
        <v>0</v>
      </c>
      <c r="P158" s="273">
        <f>IF(P$86=0,0,P$86/PPA_fec!P$86)</f>
        <v>0</v>
      </c>
      <c r="Q158" s="273">
        <f>IF(Q$86=0,0,Q$86/PPA_fec!Q$86)</f>
        <v>0</v>
      </c>
    </row>
    <row r="159" spans="1:17" x14ac:dyDescent="0.25">
      <c r="A159" s="72" t="s">
        <v>235</v>
      </c>
      <c r="B159" s="272">
        <f>IF(B$91=0,0,B$91/PPA_fec!B$91)</f>
        <v>0</v>
      </c>
      <c r="C159" s="272">
        <f>IF(C$91=0,0,C$91/PPA_fec!C$91)</f>
        <v>0</v>
      </c>
      <c r="D159" s="272">
        <f>IF(D$91=0,0,D$91/PPA_fec!D$91)</f>
        <v>0</v>
      </c>
      <c r="E159" s="272">
        <f>IF(E$91=0,0,E$91/PPA_fec!E$91)</f>
        <v>0</v>
      </c>
      <c r="F159" s="272">
        <f>IF(F$91=0,0,F$91/PPA_fec!F$91)</f>
        <v>0</v>
      </c>
      <c r="G159" s="272">
        <f>IF(G$91=0,0,G$91/PPA_fec!G$91)</f>
        <v>0</v>
      </c>
      <c r="H159" s="272">
        <f>IF(H$91=0,0,H$91/PPA_fec!H$91)</f>
        <v>0</v>
      </c>
      <c r="I159" s="272">
        <f>IF(I$91=0,0,I$91/PPA_fec!I$91)</f>
        <v>0</v>
      </c>
      <c r="J159" s="272">
        <f>IF(J$91=0,0,J$91/PPA_fec!J$91)</f>
        <v>0</v>
      </c>
      <c r="K159" s="272">
        <f>IF(K$91=0,0,K$91/PPA_fec!K$91)</f>
        <v>0</v>
      </c>
      <c r="L159" s="272">
        <f>IF(L$91=0,0,L$91/PPA_fec!L$91)</f>
        <v>0</v>
      </c>
      <c r="M159" s="272">
        <f>IF(M$91=0,0,M$91/PPA_fec!M$91)</f>
        <v>0</v>
      </c>
      <c r="N159" s="272">
        <f>IF(N$91=0,0,N$91/PPA_fec!N$91)</f>
        <v>0</v>
      </c>
      <c r="O159" s="272">
        <f>IF(O$91=0,0,O$91/PPA_fec!O$91)</f>
        <v>0</v>
      </c>
      <c r="P159" s="272">
        <f>IF(P$91=0,0,P$91/PPA_fec!P$91)</f>
        <v>0</v>
      </c>
      <c r="Q159" s="272">
        <f>IF(Q$91=0,0,Q$91/PPA_fec!Q$91)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5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 tint="0.59999389629810485"/>
    <pageSetUpPr fitToPage="1"/>
  </sheetPr>
  <dimension ref="A1:Q3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375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x14ac:dyDescent="0.25">
      <c r="A3" s="31" t="s">
        <v>78</v>
      </c>
      <c r="B3" s="46">
        <v>424.94332808237596</v>
      </c>
      <c r="C3" s="46">
        <v>436.06854813654951</v>
      </c>
      <c r="D3" s="46">
        <v>454.69767441860466</v>
      </c>
      <c r="E3" s="46">
        <v>448.4359282017719</v>
      </c>
      <c r="F3" s="46">
        <v>459.27219933664617</v>
      </c>
      <c r="G3" s="46">
        <v>450.27649558978106</v>
      </c>
      <c r="H3" s="46">
        <v>358.40467831075773</v>
      </c>
      <c r="I3" s="46">
        <v>326.75562101979813</v>
      </c>
      <c r="J3" s="46">
        <v>330.25002861334525</v>
      </c>
      <c r="K3" s="46">
        <v>363.7775643252744</v>
      </c>
      <c r="L3" s="46">
        <v>332.9</v>
      </c>
      <c r="M3" s="46">
        <v>297.43829323366816</v>
      </c>
      <c r="N3" s="46">
        <v>268.08600175982247</v>
      </c>
      <c r="O3" s="46">
        <v>248.44061816113449</v>
      </c>
      <c r="P3" s="46">
        <v>254.29198399380408</v>
      </c>
      <c r="Q3" s="46">
        <v>254.67796337937682</v>
      </c>
    </row>
    <row r="5" spans="1:17" x14ac:dyDescent="0.25">
      <c r="A5" s="31" t="s">
        <v>257</v>
      </c>
      <c r="B5" s="46">
        <v>115.95292753928925</v>
      </c>
      <c r="C5" s="46">
        <v>119.34253448662666</v>
      </c>
      <c r="D5" s="46">
        <v>128.95108815450857</v>
      </c>
      <c r="E5" s="46">
        <v>140.290513975892</v>
      </c>
      <c r="F5" s="46">
        <v>140.49055016954429</v>
      </c>
      <c r="G5" s="46">
        <v>142.68109908009649</v>
      </c>
      <c r="H5" s="46">
        <v>180.70721618228191</v>
      </c>
      <c r="I5" s="46">
        <v>190.85355276234654</v>
      </c>
      <c r="J5" s="46">
        <v>202.38473243314053</v>
      </c>
      <c r="K5" s="46">
        <v>201.7581708434694</v>
      </c>
      <c r="L5" s="46">
        <v>202.86852416021202</v>
      </c>
      <c r="M5" s="46">
        <v>211.52645587961729</v>
      </c>
      <c r="N5" s="46">
        <v>300.7765175435477</v>
      </c>
      <c r="O5" s="46">
        <v>262.6826835167501</v>
      </c>
      <c r="P5" s="46">
        <v>283.56304291494934</v>
      </c>
      <c r="Q5" s="46">
        <v>255.90684708485455</v>
      </c>
    </row>
    <row r="6" spans="1:17" x14ac:dyDescent="0.25">
      <c r="A6" s="294" t="s">
        <v>256</v>
      </c>
      <c r="B6" s="293">
        <v>144.94115942411153</v>
      </c>
      <c r="C6" s="293">
        <v>146.37352722992188</v>
      </c>
      <c r="D6" s="293">
        <v>140.34568779047916</v>
      </c>
      <c r="E6" s="293">
        <v>151.07533960194326</v>
      </c>
      <c r="F6" s="293">
        <v>152.41673784886981</v>
      </c>
      <c r="G6" s="293">
        <v>156.58126861974779</v>
      </c>
      <c r="H6" s="293">
        <v>194.43046274732046</v>
      </c>
      <c r="I6" s="293">
        <v>208.33768583225725</v>
      </c>
      <c r="J6" s="293">
        <v>221.39246056245926</v>
      </c>
      <c r="K6" s="293">
        <v>217.94814599584097</v>
      </c>
      <c r="L6" s="293">
        <v>217.16395429073606</v>
      </c>
      <c r="M6" s="293">
        <v>231.66022829944046</v>
      </c>
      <c r="N6" s="293">
        <v>320.16826592732457</v>
      </c>
      <c r="O6" s="293">
        <v>315.32905153806547</v>
      </c>
      <c r="P6" s="293">
        <v>306.5217184553257</v>
      </c>
      <c r="Q6" s="293">
        <v>305.59911845494111</v>
      </c>
    </row>
    <row r="7" spans="1:17" x14ac:dyDescent="0.25">
      <c r="A7" s="292" t="s">
        <v>255</v>
      </c>
      <c r="B7" s="291"/>
      <c r="C7" s="291">
        <v>1.432367805810344</v>
      </c>
      <c r="D7" s="291">
        <v>0</v>
      </c>
      <c r="E7" s="291">
        <v>19.676902722106433</v>
      </c>
      <c r="F7" s="291">
        <v>9.9258069906547224</v>
      </c>
      <c r="G7" s="291">
        <v>9.5735560398403159</v>
      </c>
      <c r="H7" s="291">
        <v>47.758466301184413</v>
      </c>
      <c r="I7" s="291">
        <v>19.511291659684133</v>
      </c>
      <c r="J7" s="291">
        <v>19.806441748443135</v>
      </c>
      <c r="K7" s="291">
        <v>9.3317290470673129</v>
      </c>
      <c r="L7" s="291">
        <v>0</v>
      </c>
      <c r="M7" s="291">
        <v>28.534736932568379</v>
      </c>
      <c r="N7" s="291">
        <v>88.508037627884107</v>
      </c>
      <c r="O7" s="291">
        <v>0</v>
      </c>
      <c r="P7" s="291">
        <v>9.7756605733755357</v>
      </c>
      <c r="Q7" s="291">
        <v>0</v>
      </c>
    </row>
    <row r="8" spans="1:17" x14ac:dyDescent="0.25">
      <c r="A8" s="290" t="s">
        <v>254</v>
      </c>
      <c r="B8" s="289"/>
      <c r="C8" s="289">
        <f>B6+C7-C6</f>
        <v>0</v>
      </c>
      <c r="D8" s="289">
        <f t="shared" ref="D8:Q8" si="0">C6+D7-D6</f>
        <v>6.0278394394427153</v>
      </c>
      <c r="E8" s="289">
        <f t="shared" si="0"/>
        <v>8.9472509106423388</v>
      </c>
      <c r="F8" s="289">
        <f t="shared" si="0"/>
        <v>8.5844087437281758</v>
      </c>
      <c r="G8" s="289">
        <f t="shared" si="0"/>
        <v>5.4090252689623526</v>
      </c>
      <c r="H8" s="289">
        <f t="shared" si="0"/>
        <v>9.9092721736117255</v>
      </c>
      <c r="I8" s="289">
        <f t="shared" si="0"/>
        <v>5.6040685747473447</v>
      </c>
      <c r="J8" s="289">
        <f t="shared" si="0"/>
        <v>6.751667018241136</v>
      </c>
      <c r="K8" s="289">
        <f t="shared" si="0"/>
        <v>12.776043613685601</v>
      </c>
      <c r="L8" s="289">
        <f t="shared" si="0"/>
        <v>0.78419170510491654</v>
      </c>
      <c r="M8" s="289">
        <f t="shared" si="0"/>
        <v>14.03846292386396</v>
      </c>
      <c r="N8" s="289">
        <f t="shared" si="0"/>
        <v>0</v>
      </c>
      <c r="O8" s="289">
        <f t="shared" si="0"/>
        <v>4.839214389259098</v>
      </c>
      <c r="P8" s="289">
        <f t="shared" si="0"/>
        <v>18.58299365611532</v>
      </c>
      <c r="Q8" s="289">
        <f t="shared" si="0"/>
        <v>0.92260000038459111</v>
      </c>
    </row>
    <row r="9" spans="1:17" x14ac:dyDescent="0.25">
      <c r="A9" s="288" t="s">
        <v>253</v>
      </c>
      <c r="B9" s="287">
        <f>B6-B5</f>
        <v>28.988231884822284</v>
      </c>
      <c r="C9" s="287">
        <f t="shared" ref="C9:Q9" si="1">C6-C5</f>
        <v>27.030992743295215</v>
      </c>
      <c r="D9" s="287">
        <f t="shared" si="1"/>
        <v>11.394599635970593</v>
      </c>
      <c r="E9" s="287">
        <f t="shared" si="1"/>
        <v>10.784825626051258</v>
      </c>
      <c r="F9" s="287">
        <f t="shared" si="1"/>
        <v>11.926187679325523</v>
      </c>
      <c r="G9" s="287">
        <f t="shared" si="1"/>
        <v>13.900169539651301</v>
      </c>
      <c r="H9" s="287">
        <f t="shared" si="1"/>
        <v>13.723246565038551</v>
      </c>
      <c r="I9" s="287">
        <f t="shared" si="1"/>
        <v>17.484133069910712</v>
      </c>
      <c r="J9" s="287">
        <f t="shared" si="1"/>
        <v>19.007728129318735</v>
      </c>
      <c r="K9" s="287">
        <f t="shared" si="1"/>
        <v>16.189975152371574</v>
      </c>
      <c r="L9" s="287">
        <f t="shared" si="1"/>
        <v>14.295430130524039</v>
      </c>
      <c r="M9" s="287">
        <f t="shared" si="1"/>
        <v>20.133772419823174</v>
      </c>
      <c r="N9" s="287">
        <f t="shared" si="1"/>
        <v>19.391748383776871</v>
      </c>
      <c r="O9" s="287">
        <f t="shared" si="1"/>
        <v>52.646368021315368</v>
      </c>
      <c r="P9" s="287">
        <f t="shared" si="1"/>
        <v>22.958675540376362</v>
      </c>
      <c r="Q9" s="287">
        <f t="shared" si="1"/>
        <v>49.692271370086559</v>
      </c>
    </row>
    <row r="11" spans="1:17" x14ac:dyDescent="0.25">
      <c r="A11" s="31" t="s">
        <v>77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x14ac:dyDescent="0.25">
      <c r="A12" s="50" t="s">
        <v>69</v>
      </c>
      <c r="B12" s="38">
        <v>15.069819508661803</v>
      </c>
      <c r="C12" s="38">
        <v>15.497039357693978</v>
      </c>
      <c r="D12" s="38">
        <v>16.657118999409672</v>
      </c>
      <c r="E12" s="38">
        <v>17.837887887148252</v>
      </c>
      <c r="F12" s="38">
        <v>17.646417158577879</v>
      </c>
      <c r="G12" s="38">
        <v>17.691541022229814</v>
      </c>
      <c r="H12" s="38">
        <v>21.858392796346561</v>
      </c>
      <c r="I12" s="38">
        <v>22.621172797168718</v>
      </c>
      <c r="J12" s="38">
        <v>23.501517424188968</v>
      </c>
      <c r="K12" s="38">
        <v>23.203996023423816</v>
      </c>
      <c r="L12" s="38">
        <v>23.272993523612584</v>
      </c>
      <c r="M12" s="38">
        <v>23.632226017067133</v>
      </c>
      <c r="N12" s="38">
        <v>33.15994084944068</v>
      </c>
      <c r="O12" s="38">
        <v>28.819228663836352</v>
      </c>
      <c r="P12" s="38">
        <v>31.72863078282996</v>
      </c>
      <c r="Q12" s="38">
        <v>28.037739262690017</v>
      </c>
    </row>
    <row r="13" spans="1:17" x14ac:dyDescent="0.25">
      <c r="A13" s="55" t="s">
        <v>33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</row>
    <row r="14" spans="1:17" x14ac:dyDescent="0.25">
      <c r="A14" s="52" t="s">
        <v>32</v>
      </c>
      <c r="B14" s="51">
        <v>4.1555113683532614</v>
      </c>
      <c r="C14" s="51">
        <v>4.1992993576939783</v>
      </c>
      <c r="D14" s="51">
        <v>4.0259589994096734</v>
      </c>
      <c r="E14" s="51">
        <v>4.1331578871482515</v>
      </c>
      <c r="F14" s="51">
        <v>3.720197158577879</v>
      </c>
      <c r="G14" s="51">
        <v>3.4159188814562591</v>
      </c>
      <c r="H14" s="51">
        <v>7.1630827963465604</v>
      </c>
      <c r="I14" s="51">
        <v>6.9018027971687204</v>
      </c>
      <c r="J14" s="51">
        <v>6.7647174241889694</v>
      </c>
      <c r="K14" s="51">
        <v>6.6384560234238181</v>
      </c>
      <c r="L14" s="51">
        <v>6.3290197970666355</v>
      </c>
      <c r="M14" s="51">
        <v>7.7241610189336125</v>
      </c>
      <c r="N14" s="51">
        <v>17.335329935466525</v>
      </c>
      <c r="O14" s="51">
        <v>14.204087336815556</v>
      </c>
      <c r="P14" s="51">
        <v>16.831743891258945</v>
      </c>
      <c r="Q14" s="51">
        <v>13.935993566260818</v>
      </c>
    </row>
    <row r="15" spans="1:17" x14ac:dyDescent="0.25">
      <c r="A15" s="53" t="s">
        <v>31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</row>
    <row r="16" spans="1:17" x14ac:dyDescent="0.25">
      <c r="A16" s="53" t="s">
        <v>30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3.3995299999999999</v>
      </c>
      <c r="I16" s="51">
        <v>3.3988200000000002</v>
      </c>
      <c r="J16" s="51">
        <v>3.3935600000000026</v>
      </c>
      <c r="K16" s="51">
        <v>3.4013399999999998</v>
      </c>
      <c r="L16" s="51">
        <v>3.3927208294881215</v>
      </c>
      <c r="M16" s="51">
        <v>4.5299196263727648</v>
      </c>
      <c r="N16" s="51">
        <v>5.6548576852326295</v>
      </c>
      <c r="O16" s="51">
        <v>4.5179013065383709</v>
      </c>
      <c r="P16" s="51">
        <v>3.3840024676655549</v>
      </c>
      <c r="Q16" s="51">
        <v>2.2684598246383105</v>
      </c>
    </row>
    <row r="17" spans="1:17" x14ac:dyDescent="0.25">
      <c r="A17" s="53" t="s">
        <v>76</v>
      </c>
      <c r="B17" s="51">
        <v>4.1555113683532614</v>
      </c>
      <c r="C17" s="51">
        <v>4.1992993576939783</v>
      </c>
      <c r="D17" s="51">
        <v>4.0259589994096734</v>
      </c>
      <c r="E17" s="51">
        <v>4.1331578871482515</v>
      </c>
      <c r="F17" s="51">
        <v>3.720197158577879</v>
      </c>
      <c r="G17" s="51">
        <v>3.4159188814562591</v>
      </c>
      <c r="H17" s="51">
        <v>3.7635527963465605</v>
      </c>
      <c r="I17" s="51">
        <v>3.5029827971687206</v>
      </c>
      <c r="J17" s="51">
        <v>3.3711574241889668</v>
      </c>
      <c r="K17" s="51">
        <v>3.2371160234238183</v>
      </c>
      <c r="L17" s="51">
        <v>2.9362989675785145</v>
      </c>
      <c r="M17" s="51">
        <v>3.1942413925608473</v>
      </c>
      <c r="N17" s="51">
        <v>3.078967094080757</v>
      </c>
      <c r="O17" s="51">
        <v>2.0346519245210879</v>
      </c>
      <c r="P17" s="51">
        <v>1.0245566617070203</v>
      </c>
      <c r="Q17" s="51">
        <v>3.0731484564161269</v>
      </c>
    </row>
    <row r="18" spans="1:17" x14ac:dyDescent="0.25">
      <c r="A18" s="53" t="s">
        <v>29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8.6015051561531379</v>
      </c>
      <c r="O18" s="51">
        <v>7.651534105756097</v>
      </c>
      <c r="P18" s="51">
        <v>12.423184761886372</v>
      </c>
      <c r="Q18" s="51">
        <v>8.5943852852063802</v>
      </c>
    </row>
    <row r="19" spans="1:17" x14ac:dyDescent="0.25">
      <c r="A19" s="53" t="s">
        <v>28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x14ac:dyDescent="0.25">
      <c r="A20" s="52" t="s">
        <v>27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</row>
    <row r="21" spans="1:17" x14ac:dyDescent="0.25">
      <c r="A21" s="53" t="s">
        <v>66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x14ac:dyDescent="0.25">
      <c r="A22" s="53" t="s">
        <v>25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</row>
    <row r="23" spans="1:17" x14ac:dyDescent="0.25">
      <c r="A23" s="52" t="s">
        <v>24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1.0504192509212542</v>
      </c>
      <c r="Q23" s="51">
        <v>0.16743727777823939</v>
      </c>
    </row>
    <row r="24" spans="1:17" x14ac:dyDescent="0.25">
      <c r="A24" s="53" t="s">
        <v>23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1.0504192509212542</v>
      </c>
      <c r="Q24" s="51">
        <v>0.16743727777823939</v>
      </c>
    </row>
    <row r="25" spans="1:17" x14ac:dyDescent="0.25">
      <c r="A25" s="53" t="s">
        <v>74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x14ac:dyDescent="0.25">
      <c r="A26" s="53" t="s">
        <v>73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x14ac:dyDescent="0.25">
      <c r="A27" s="53" t="s">
        <v>72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71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22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63" t="s">
        <v>21</v>
      </c>
      <c r="B30" s="62">
        <v>10.914308140308542</v>
      </c>
      <c r="C30" s="62">
        <v>11.297739999999999</v>
      </c>
      <c r="D30" s="62">
        <v>12.631159999999999</v>
      </c>
      <c r="E30" s="62">
        <v>13.70473</v>
      </c>
      <c r="F30" s="62">
        <v>13.926220000000001</v>
      </c>
      <c r="G30" s="62">
        <v>14.275622140773553</v>
      </c>
      <c r="H30" s="62">
        <v>14.695309999999999</v>
      </c>
      <c r="I30" s="62">
        <v>15.71937</v>
      </c>
      <c r="J30" s="62">
        <v>16.736799999999999</v>
      </c>
      <c r="K30" s="62">
        <v>16.565539999999999</v>
      </c>
      <c r="L30" s="62">
        <v>16.943973726545948</v>
      </c>
      <c r="M30" s="62">
        <v>15.908064998133518</v>
      </c>
      <c r="N30" s="62">
        <v>15.824610913974155</v>
      </c>
      <c r="O30" s="62">
        <v>14.615141327020796</v>
      </c>
      <c r="P30" s="62">
        <v>13.846467640649761</v>
      </c>
      <c r="Q30" s="62">
        <v>13.934308418650962</v>
      </c>
    </row>
    <row r="32" spans="1:17" x14ac:dyDescent="0.25">
      <c r="A32" s="31" t="s">
        <v>63</v>
      </c>
      <c r="B32" s="70">
        <v>12.892136592792884</v>
      </c>
      <c r="C32" s="70">
        <v>13.027985274137723</v>
      </c>
      <c r="D32" s="70">
        <v>12.49021088779776</v>
      </c>
      <c r="E32" s="70">
        <v>12.822786732457015</v>
      </c>
      <c r="F32" s="70">
        <v>11.541609604478595</v>
      </c>
      <c r="G32" s="70">
        <v>10.59761095710487</v>
      </c>
      <c r="H32" s="70">
        <v>20.657235990902144</v>
      </c>
      <c r="I32" s="70">
        <v>19.846962998468829</v>
      </c>
      <c r="J32" s="70">
        <v>19.424089242611434</v>
      </c>
      <c r="K32" s="70">
        <v>19.028790435723295</v>
      </c>
      <c r="L32" s="70">
        <v>18.072759211412624</v>
      </c>
      <c r="M32" s="70">
        <v>21.87733693528007</v>
      </c>
      <c r="N32" s="70">
        <v>52.365541897772431</v>
      </c>
      <c r="O32" s="70">
        <v>43.043486798456215</v>
      </c>
      <c r="P32" s="70">
        <v>52.377064985263658</v>
      </c>
      <c r="Q32" s="70">
        <v>43.377991887628454</v>
      </c>
    </row>
    <row r="34" spans="1:17" x14ac:dyDescent="0.25">
      <c r="A34" s="184" t="s">
        <v>252</v>
      </c>
      <c r="B34" s="190">
        <f t="shared" ref="B34:Q34" si="2">IF(B$12=0,"",B$12/B$3*1000)</f>
        <v>35.463127699090485</v>
      </c>
      <c r="C34" s="190">
        <f t="shared" si="2"/>
        <v>35.538080936855991</v>
      </c>
      <c r="D34" s="190">
        <f t="shared" si="2"/>
        <v>36.633393871451297</v>
      </c>
      <c r="E34" s="190">
        <f t="shared" si="2"/>
        <v>39.778007883262575</v>
      </c>
      <c r="F34" s="190">
        <f t="shared" si="2"/>
        <v>38.42256767134095</v>
      </c>
      <c r="G34" s="190">
        <f t="shared" si="2"/>
        <v>39.290394225568186</v>
      </c>
      <c r="H34" s="190">
        <f t="shared" si="2"/>
        <v>60.988023089905269</v>
      </c>
      <c r="I34" s="190">
        <f t="shared" si="2"/>
        <v>69.229636284659662</v>
      </c>
      <c r="J34" s="190">
        <f t="shared" si="2"/>
        <v>71.162802083219205</v>
      </c>
      <c r="K34" s="190">
        <f t="shared" si="2"/>
        <v>63.78622075405341</v>
      </c>
      <c r="L34" s="190">
        <f t="shared" si="2"/>
        <v>69.909863393248983</v>
      </c>
      <c r="M34" s="190">
        <f t="shared" si="2"/>
        <v>79.452533700835914</v>
      </c>
      <c r="N34" s="190">
        <f t="shared" si="2"/>
        <v>123.69142973436033</v>
      </c>
      <c r="O34" s="190">
        <f t="shared" si="2"/>
        <v>116.00047076498849</v>
      </c>
      <c r="P34" s="190">
        <f t="shared" si="2"/>
        <v>124.77243790588004</v>
      </c>
      <c r="Q34" s="190">
        <f t="shared" si="2"/>
        <v>110.09095129649698</v>
      </c>
    </row>
    <row r="35" spans="1:17" x14ac:dyDescent="0.25">
      <c r="A35" s="286" t="s">
        <v>251</v>
      </c>
      <c r="B35" s="285">
        <f t="shared" ref="B35:Q35" si="3">IF(B$12=0,"",B$12/B$5*1000)</f>
        <v>129.96497655098511</v>
      </c>
      <c r="C35" s="285">
        <f t="shared" si="3"/>
        <v>129.85344600194119</v>
      </c>
      <c r="D35" s="285">
        <f t="shared" si="3"/>
        <v>129.17393127734752</v>
      </c>
      <c r="E35" s="285">
        <f t="shared" si="3"/>
        <v>127.14963671894149</v>
      </c>
      <c r="F35" s="285">
        <f t="shared" si="3"/>
        <v>125.60572321257298</v>
      </c>
      <c r="G35" s="285">
        <f t="shared" si="3"/>
        <v>123.99358524914616</v>
      </c>
      <c r="H35" s="285">
        <f t="shared" si="3"/>
        <v>120.96026521872648</v>
      </c>
      <c r="I35" s="285">
        <f t="shared" si="3"/>
        <v>118.52633849230416</v>
      </c>
      <c r="J35" s="285">
        <f t="shared" si="3"/>
        <v>116.12297598561635</v>
      </c>
      <c r="K35" s="285">
        <f t="shared" si="3"/>
        <v>115.00895317605867</v>
      </c>
      <c r="L35" s="285">
        <f t="shared" si="3"/>
        <v>114.7195880679505</v>
      </c>
      <c r="M35" s="285">
        <f t="shared" si="3"/>
        <v>111.72231822631475</v>
      </c>
      <c r="N35" s="285">
        <f t="shared" si="3"/>
        <v>110.24777173517093</v>
      </c>
      <c r="O35" s="285">
        <f t="shared" si="3"/>
        <v>109.71118567089968</v>
      </c>
      <c r="P35" s="285">
        <f t="shared" si="3"/>
        <v>111.89268691952395</v>
      </c>
      <c r="Q35" s="285">
        <f t="shared" si="3"/>
        <v>109.56228636349523</v>
      </c>
    </row>
    <row r="36" spans="1:17" x14ac:dyDescent="0.25">
      <c r="A36" s="286" t="s">
        <v>250</v>
      </c>
      <c r="B36" s="285">
        <f>IF(FBT_ued!B$5=0,"",FBT_ued!B$5/B$5*1000)</f>
        <v>54.152162027418186</v>
      </c>
      <c r="C36" s="285">
        <f>IF(FBT_ued!C$5=0,"",FBT_ued!C$5/C$5*1000)</f>
        <v>54.152162027418179</v>
      </c>
      <c r="D36" s="285">
        <f>IF(FBT_ued!D$5=0,"",FBT_ued!D$5/D$5*1000)</f>
        <v>54.152162027418186</v>
      </c>
      <c r="E36" s="285">
        <f>IF(FBT_ued!E$5=0,"",FBT_ued!E$5/E$5*1000)</f>
        <v>54.152162027418179</v>
      </c>
      <c r="F36" s="285">
        <f>IF(FBT_ued!F$5=0,"",FBT_ued!F$5/F$5*1000)</f>
        <v>54.152162027418179</v>
      </c>
      <c r="G36" s="285">
        <f>IF(FBT_ued!G$5=0,"",FBT_ued!G$5/G$5*1000)</f>
        <v>54.152162027418179</v>
      </c>
      <c r="H36" s="285">
        <f>IF(FBT_ued!H$5=0,"",FBT_ued!H$5/H$5*1000)</f>
        <v>54.152162027418186</v>
      </c>
      <c r="I36" s="285">
        <f>IF(FBT_ued!I$5=0,"",FBT_ued!I$5/I$5*1000)</f>
        <v>54.152162027418179</v>
      </c>
      <c r="J36" s="285">
        <f>IF(FBT_ued!J$5=0,"",FBT_ued!J$5/J$5*1000)</f>
        <v>54.152162027418179</v>
      </c>
      <c r="K36" s="285">
        <f>IF(FBT_ued!K$5=0,"",FBT_ued!K$5/K$5*1000)</f>
        <v>54.152162027418179</v>
      </c>
      <c r="L36" s="285">
        <f>IF(FBT_ued!L$5=0,"",FBT_ued!L$5/L$5*1000)</f>
        <v>54.152162027418179</v>
      </c>
      <c r="M36" s="285">
        <f>IF(FBT_ued!M$5=0,"",FBT_ued!M$5/M$5*1000)</f>
        <v>54.152162027418179</v>
      </c>
      <c r="N36" s="285">
        <f>IF(FBT_ued!N$5=0,"",FBT_ued!N$5/N$5*1000)</f>
        <v>54.152162027418179</v>
      </c>
      <c r="O36" s="285">
        <f>IF(FBT_ued!O$5=0,"",FBT_ued!O$5/O$5*1000)</f>
        <v>54.152162027418186</v>
      </c>
      <c r="P36" s="285">
        <f>IF(FBT_ued!P$5=0,"",FBT_ued!P$5/P$5*1000)</f>
        <v>54.152162027418179</v>
      </c>
      <c r="Q36" s="285">
        <f>IF(FBT_ued!Q$5=0,"",FBT_ued!Q$5/Q$5*1000)</f>
        <v>54.152162027418193</v>
      </c>
    </row>
    <row r="37" spans="1:17" x14ac:dyDescent="0.25">
      <c r="A37" s="284" t="s">
        <v>60</v>
      </c>
      <c r="B37" s="283">
        <f t="shared" ref="B37:Q37" si="4">IF(B$12=0,"",B$32/B$12)</f>
        <v>0.85549376257511012</v>
      </c>
      <c r="C37" s="283">
        <f t="shared" si="4"/>
        <v>0.84067575576425069</v>
      </c>
      <c r="D37" s="283">
        <f t="shared" si="4"/>
        <v>0.74984220790164335</v>
      </c>
      <c r="E37" s="283">
        <f t="shared" si="4"/>
        <v>0.71885117865862969</v>
      </c>
      <c r="F37" s="283">
        <f t="shared" si="4"/>
        <v>0.65404832611407737</v>
      </c>
      <c r="G37" s="283">
        <f t="shared" si="4"/>
        <v>0.59902135963106529</v>
      </c>
      <c r="H37" s="283">
        <f t="shared" si="4"/>
        <v>0.94504825598864806</v>
      </c>
      <c r="I37" s="283">
        <f t="shared" si="4"/>
        <v>0.87736224714895816</v>
      </c>
      <c r="J37" s="283">
        <f t="shared" si="4"/>
        <v>0.82650362068192085</v>
      </c>
      <c r="K37" s="283">
        <f t="shared" si="4"/>
        <v>0.82006523430336042</v>
      </c>
      <c r="L37" s="283">
        <f t="shared" si="4"/>
        <v>0.77655498821310431</v>
      </c>
      <c r="M37" s="283">
        <f t="shared" si="4"/>
        <v>0.92574169354509028</v>
      </c>
      <c r="N37" s="283">
        <f t="shared" si="4"/>
        <v>1.5791807993727376</v>
      </c>
      <c r="O37" s="283">
        <f t="shared" si="4"/>
        <v>1.4935683151183394</v>
      </c>
      <c r="P37" s="283">
        <f t="shared" si="4"/>
        <v>1.6507823909504364</v>
      </c>
      <c r="Q37" s="283">
        <f t="shared" si="4"/>
        <v>1.547128728219247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6" tint="0.59999389629810485"/>
    <pageSetUpPr fitToPage="1"/>
  </sheetPr>
  <dimension ref="A1:Q1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376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89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</row>
    <row r="5" spans="1:17" ht="12.75" x14ac:dyDescent="0.25">
      <c r="A5" s="97" t="s">
        <v>8</v>
      </c>
      <c r="B5" s="96">
        <v>15.069819508661803</v>
      </c>
      <c r="C5" s="96">
        <v>15.497039357693978</v>
      </c>
      <c r="D5" s="96">
        <v>16.657118999409676</v>
      </c>
      <c r="E5" s="96">
        <v>17.837887887148252</v>
      </c>
      <c r="F5" s="96">
        <v>17.646417158577883</v>
      </c>
      <c r="G5" s="96">
        <v>17.691541022229814</v>
      </c>
      <c r="H5" s="96">
        <v>21.858392796346564</v>
      </c>
      <c r="I5" s="96">
        <v>22.621172797168711</v>
      </c>
      <c r="J5" s="96">
        <v>23.501517424188968</v>
      </c>
      <c r="K5" s="96">
        <v>23.203996023423816</v>
      </c>
      <c r="L5" s="96">
        <v>23.272993523612584</v>
      </c>
      <c r="M5" s="96">
        <v>23.632226017067133</v>
      </c>
      <c r="N5" s="96">
        <v>33.159940849440673</v>
      </c>
      <c r="O5" s="96">
        <v>28.819228663836348</v>
      </c>
      <c r="P5" s="96">
        <v>31.728630782829956</v>
      </c>
      <c r="Q5" s="96">
        <v>28.037739262690017</v>
      </c>
    </row>
    <row r="6" spans="1:17" x14ac:dyDescent="0.25">
      <c r="A6" s="132" t="s">
        <v>83</v>
      </c>
      <c r="B6" s="160">
        <v>0.23671512801927111</v>
      </c>
      <c r="C6" s="160">
        <v>0.24342585213895271</v>
      </c>
      <c r="D6" s="160">
        <v>0.26164826022708154</v>
      </c>
      <c r="E6" s="160">
        <v>0.28019565279947145</v>
      </c>
      <c r="F6" s="160">
        <v>0.2771880508836404</v>
      </c>
      <c r="G6" s="160">
        <v>0.27789685175248641</v>
      </c>
      <c r="H6" s="160">
        <v>0.34334931789386497</v>
      </c>
      <c r="I6" s="160">
        <v>0.35533098532135965</v>
      </c>
      <c r="J6" s="160">
        <v>0.36915934543983331</v>
      </c>
      <c r="K6" s="160">
        <v>0.36448591080246984</v>
      </c>
      <c r="L6" s="160">
        <v>0.36556971622434675</v>
      </c>
      <c r="M6" s="160">
        <v>0.37121250216666668</v>
      </c>
      <c r="N6" s="160">
        <v>0.52087283718130195</v>
      </c>
      <c r="O6" s="160">
        <v>0.45268939011881082</v>
      </c>
      <c r="P6" s="160">
        <v>0.49838997031894272</v>
      </c>
      <c r="Q6" s="160">
        <v>0.44041383741350276</v>
      </c>
    </row>
    <row r="7" spans="1:17" x14ac:dyDescent="0.25">
      <c r="A7" s="76" t="s">
        <v>82</v>
      </c>
      <c r="B7" s="159">
        <v>0.27616764935581634</v>
      </c>
      <c r="C7" s="159">
        <v>0.28399682749544486</v>
      </c>
      <c r="D7" s="159">
        <v>0.30525630359826184</v>
      </c>
      <c r="E7" s="159">
        <v>0.32689492826605004</v>
      </c>
      <c r="F7" s="159">
        <v>0.32338605936424719</v>
      </c>
      <c r="G7" s="159">
        <v>0.32421299371123419</v>
      </c>
      <c r="H7" s="159">
        <v>0.40057420420950918</v>
      </c>
      <c r="I7" s="159">
        <v>0.41455281620825296</v>
      </c>
      <c r="J7" s="159">
        <v>0.43068590301313897</v>
      </c>
      <c r="K7" s="159">
        <v>0.42523356260288159</v>
      </c>
      <c r="L7" s="159">
        <v>0.42649800226173795</v>
      </c>
      <c r="M7" s="159">
        <v>0.43308125252777785</v>
      </c>
      <c r="N7" s="159">
        <v>0.60768497671151911</v>
      </c>
      <c r="O7" s="159">
        <v>0.52813762180527934</v>
      </c>
      <c r="P7" s="159">
        <v>0.58145496537209995</v>
      </c>
      <c r="Q7" s="159">
        <v>0.51381614364908657</v>
      </c>
    </row>
    <row r="8" spans="1:17" x14ac:dyDescent="0.25">
      <c r="A8" s="76" t="s">
        <v>81</v>
      </c>
      <c r="B8" s="159">
        <v>0.63124034138472296</v>
      </c>
      <c r="C8" s="159">
        <v>0.64913560570387396</v>
      </c>
      <c r="D8" s="159">
        <v>0.69772869393888415</v>
      </c>
      <c r="E8" s="159">
        <v>0.74718840746525728</v>
      </c>
      <c r="F8" s="159">
        <v>0.73916813568970785</v>
      </c>
      <c r="G8" s="159">
        <v>0.74105827133996383</v>
      </c>
      <c r="H8" s="159">
        <v>0.91559818105030666</v>
      </c>
      <c r="I8" s="159">
        <v>0.94754929419029243</v>
      </c>
      <c r="J8" s="159">
        <v>0.98442492117288904</v>
      </c>
      <c r="K8" s="159">
        <v>0.97196242880658634</v>
      </c>
      <c r="L8" s="159">
        <v>0.97485257659825808</v>
      </c>
      <c r="M8" s="159">
        <v>0.98990000577777792</v>
      </c>
      <c r="N8" s="159">
        <v>1.3889942324834721</v>
      </c>
      <c r="O8" s="159">
        <v>1.2071717069834957</v>
      </c>
      <c r="P8" s="159">
        <v>1.3290399208505139</v>
      </c>
      <c r="Q8" s="159">
        <v>1.1744368997693408</v>
      </c>
    </row>
    <row r="9" spans="1:17" x14ac:dyDescent="0.25">
      <c r="A9" s="76" t="s">
        <v>80</v>
      </c>
      <c r="B9" s="159">
        <v>0.47343025603854222</v>
      </c>
      <c r="C9" s="159">
        <v>0.48685170427790542</v>
      </c>
      <c r="D9" s="159">
        <v>0.52329652045416308</v>
      </c>
      <c r="E9" s="159">
        <v>0.5603913055989429</v>
      </c>
      <c r="F9" s="159">
        <v>0.5543761017672808</v>
      </c>
      <c r="G9" s="159">
        <v>0.55579370350497281</v>
      </c>
      <c r="H9" s="159">
        <v>0.68669863578772994</v>
      </c>
      <c r="I9" s="159">
        <v>0.7106619706427193</v>
      </c>
      <c r="J9" s="159">
        <v>0.73831869087966662</v>
      </c>
      <c r="K9" s="159">
        <v>0.72897182160493967</v>
      </c>
      <c r="L9" s="159">
        <v>0.7311394324486935</v>
      </c>
      <c r="M9" s="159">
        <v>0.74242500433333336</v>
      </c>
      <c r="N9" s="159">
        <v>1.0417456743626039</v>
      </c>
      <c r="O9" s="159">
        <v>0.90537878023762164</v>
      </c>
      <c r="P9" s="159">
        <v>0.99677994063788544</v>
      </c>
      <c r="Q9" s="159">
        <v>0.88082767482700552</v>
      </c>
    </row>
    <row r="10" spans="1:17" x14ac:dyDescent="0.25">
      <c r="A10" s="129" t="s">
        <v>79</v>
      </c>
      <c r="B10" s="158">
        <v>0.31562017069236148</v>
      </c>
      <c r="C10" s="158">
        <v>0.32456780285193698</v>
      </c>
      <c r="D10" s="158">
        <v>0.34886434696944207</v>
      </c>
      <c r="E10" s="158">
        <v>0.37359420373262864</v>
      </c>
      <c r="F10" s="158">
        <v>0.36958406784485393</v>
      </c>
      <c r="G10" s="158">
        <v>0.37052913566998191</v>
      </c>
      <c r="H10" s="158">
        <v>0.45779909052515333</v>
      </c>
      <c r="I10" s="158">
        <v>0.47377464709514622</v>
      </c>
      <c r="J10" s="158">
        <v>0.49221246058644452</v>
      </c>
      <c r="K10" s="158">
        <v>0.48598121440329317</v>
      </c>
      <c r="L10" s="158">
        <v>0.48742628829912904</v>
      </c>
      <c r="M10" s="158">
        <v>0.49495000288888896</v>
      </c>
      <c r="N10" s="158">
        <v>0.69449711624173605</v>
      </c>
      <c r="O10" s="158">
        <v>0.60358585349174787</v>
      </c>
      <c r="P10" s="158">
        <v>0.66451996042525696</v>
      </c>
      <c r="Q10" s="158">
        <v>0.58721844988467042</v>
      </c>
    </row>
    <row r="11" spans="1:17" x14ac:dyDescent="0.25">
      <c r="A11" s="92" t="s">
        <v>125</v>
      </c>
      <c r="B11" s="91">
        <v>0</v>
      </c>
      <c r="C11" s="91">
        <v>8.8817841970012523E-16</v>
      </c>
      <c r="D11" s="91">
        <v>8.8817841970012523E-16</v>
      </c>
      <c r="E11" s="91">
        <v>0</v>
      </c>
      <c r="F11" s="91">
        <v>4.4408920985006262E-16</v>
      </c>
      <c r="G11" s="91">
        <v>4.4408920985006262E-16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0.31562017069236148</v>
      </c>
      <c r="C14" s="157">
        <v>0.32456780285193609</v>
      </c>
      <c r="D14" s="157">
        <v>0.34886434696944119</v>
      </c>
      <c r="E14" s="157">
        <v>0.37359420373262864</v>
      </c>
      <c r="F14" s="157">
        <v>0.36958406784485348</v>
      </c>
      <c r="G14" s="157">
        <v>0.37052913566998147</v>
      </c>
      <c r="H14" s="157">
        <v>0.45779909052515333</v>
      </c>
      <c r="I14" s="157">
        <v>0.47377464709514622</v>
      </c>
      <c r="J14" s="157">
        <v>0.49221246058644452</v>
      </c>
      <c r="K14" s="157">
        <v>0.48598121440329317</v>
      </c>
      <c r="L14" s="157">
        <v>0.48742628829912904</v>
      </c>
      <c r="M14" s="157">
        <v>0.49495000288888896</v>
      </c>
      <c r="N14" s="157">
        <v>0.69449711624173605</v>
      </c>
      <c r="O14" s="157">
        <v>0.60358585349174787</v>
      </c>
      <c r="P14" s="157">
        <v>0.66451996042525696</v>
      </c>
      <c r="Q14" s="157">
        <v>0.58721844988467042</v>
      </c>
    </row>
    <row r="15" spans="1:17" x14ac:dyDescent="0.25">
      <c r="A15" s="156" t="s">
        <v>263</v>
      </c>
      <c r="B15" s="204">
        <v>0.89823220260998915</v>
      </c>
      <c r="C15" s="204">
        <v>0.92369651728040114</v>
      </c>
      <c r="D15" s="204">
        <v>0.99284272644251903</v>
      </c>
      <c r="E15" s="204">
        <v>1.0632221120879248</v>
      </c>
      <c r="F15" s="204">
        <v>1.051809555078848</v>
      </c>
      <c r="G15" s="204">
        <v>1.0544991498291403</v>
      </c>
      <c r="H15" s="204">
        <v>1.302863136196923</v>
      </c>
      <c r="I15" s="204">
        <v>1.348328415980236</v>
      </c>
      <c r="J15" s="204">
        <v>1.4008011010664614</v>
      </c>
      <c r="K15" s="204">
        <v>1.3830674246293093</v>
      </c>
      <c r="L15" s="204">
        <v>1.3871800005319945</v>
      </c>
      <c r="M15" s="204">
        <v>1.4085919486750558</v>
      </c>
      <c r="N15" s="204">
        <v>1.9764886162365847</v>
      </c>
      <c r="O15" s="204">
        <v>1.7177617306803008</v>
      </c>
      <c r="P15" s="204">
        <v>1.8911757965965992</v>
      </c>
      <c r="Q15" s="204">
        <v>1.6711812825399257</v>
      </c>
    </row>
    <row r="16" spans="1:17" x14ac:dyDescent="0.25">
      <c r="A16" s="152" t="s">
        <v>277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276</v>
      </c>
      <c r="B22" s="264">
        <v>0.8916451664575159</v>
      </c>
      <c r="C22" s="264">
        <v>0.91692274282034492</v>
      </c>
      <c r="D22" s="264">
        <v>0.98556187978194054</v>
      </c>
      <c r="E22" s="264">
        <v>1.0554251499326135</v>
      </c>
      <c r="F22" s="264">
        <v>1.0440962850082698</v>
      </c>
      <c r="G22" s="264">
        <v>1.0467661560637267</v>
      </c>
      <c r="H22" s="264">
        <v>1.2933088065314788</v>
      </c>
      <c r="I22" s="264">
        <v>1.3384406742630477</v>
      </c>
      <c r="J22" s="264">
        <v>1.3905285596586408</v>
      </c>
      <c r="K22" s="264">
        <v>1.3729249301820277</v>
      </c>
      <c r="L22" s="264">
        <v>1.3770073471947599</v>
      </c>
      <c r="M22" s="264">
        <v>1.3982622743847721</v>
      </c>
      <c r="N22" s="264">
        <v>1.961994366384183</v>
      </c>
      <c r="O22" s="264">
        <v>1.7051648113219786</v>
      </c>
      <c r="P22" s="264">
        <v>1.8773071740882241</v>
      </c>
      <c r="Q22" s="264">
        <v>1.658925953134633</v>
      </c>
    </row>
    <row r="23" spans="1:17" x14ac:dyDescent="0.25">
      <c r="A23" s="152" t="s">
        <v>275</v>
      </c>
      <c r="B23" s="264">
        <v>6.5870361524732537E-3</v>
      </c>
      <c r="C23" s="264">
        <v>6.7737744600562741E-3</v>
      </c>
      <c r="D23" s="264">
        <v>7.2808466605784709E-3</v>
      </c>
      <c r="E23" s="264">
        <v>7.7969621553114488E-3</v>
      </c>
      <c r="F23" s="264">
        <v>7.7132700705782181E-3</v>
      </c>
      <c r="G23" s="264">
        <v>7.7329937654136947E-3</v>
      </c>
      <c r="H23" s="264">
        <v>9.554329665444096E-3</v>
      </c>
      <c r="I23" s="264">
        <v>9.8877417171883766E-3</v>
      </c>
      <c r="J23" s="264">
        <v>1.0272541407820718E-2</v>
      </c>
      <c r="K23" s="264">
        <v>1.0142494447281596E-2</v>
      </c>
      <c r="L23" s="264">
        <v>1.0172653337234626E-2</v>
      </c>
      <c r="M23" s="264">
        <v>1.0329674290283739E-2</v>
      </c>
      <c r="N23" s="264">
        <v>1.4494249852401622E-2</v>
      </c>
      <c r="O23" s="264">
        <v>1.2596919358322203E-2</v>
      </c>
      <c r="P23" s="264">
        <v>1.3868622508375034E-2</v>
      </c>
      <c r="Q23" s="264">
        <v>1.2255329405292781E-2</v>
      </c>
    </row>
    <row r="24" spans="1:17" x14ac:dyDescent="0.25">
      <c r="A24" s="156" t="s">
        <v>262</v>
      </c>
      <c r="B24" s="204">
        <v>0.74852683550832433</v>
      </c>
      <c r="C24" s="204">
        <v>0.76974709773366767</v>
      </c>
      <c r="D24" s="204">
        <v>0.82736893870209927</v>
      </c>
      <c r="E24" s="204">
        <v>0.88601842673993758</v>
      </c>
      <c r="F24" s="204">
        <v>0.87650796256570662</v>
      </c>
      <c r="G24" s="204">
        <v>0.8787492915242836</v>
      </c>
      <c r="H24" s="204">
        <v>1.0857192801641022</v>
      </c>
      <c r="I24" s="204">
        <v>1.1236070133168594</v>
      </c>
      <c r="J24" s="204">
        <v>1.1673342508887181</v>
      </c>
      <c r="K24" s="204">
        <v>1.1525561871910901</v>
      </c>
      <c r="L24" s="204">
        <v>1.1559833337766621</v>
      </c>
      <c r="M24" s="204">
        <v>1.1738266238958799</v>
      </c>
      <c r="N24" s="204">
        <v>1.6470738468638206</v>
      </c>
      <c r="O24" s="204">
        <v>1.4314681089002501</v>
      </c>
      <c r="P24" s="204">
        <v>1.5759798304971608</v>
      </c>
      <c r="Q24" s="204">
        <v>1.3926510687832707</v>
      </c>
    </row>
    <row r="25" spans="1:17" x14ac:dyDescent="0.25">
      <c r="A25" s="152" t="s">
        <v>274</v>
      </c>
      <c r="B25" s="264">
        <v>0</v>
      </c>
      <c r="C25" s="264">
        <v>0</v>
      </c>
      <c r="D25" s="264">
        <v>0</v>
      </c>
      <c r="E25" s="264">
        <v>0</v>
      </c>
      <c r="F25" s="264">
        <v>0</v>
      </c>
      <c r="G25" s="264">
        <v>0</v>
      </c>
      <c r="H25" s="264">
        <v>0</v>
      </c>
      <c r="I25" s="264">
        <v>0</v>
      </c>
      <c r="J25" s="264">
        <v>0</v>
      </c>
      <c r="K25" s="264">
        <v>0</v>
      </c>
      <c r="L25" s="264">
        <v>0</v>
      </c>
      <c r="M25" s="264">
        <v>0</v>
      </c>
      <c r="N25" s="264">
        <v>0</v>
      </c>
      <c r="O25" s="264">
        <v>0</v>
      </c>
      <c r="P25" s="264">
        <v>0</v>
      </c>
      <c r="Q25" s="264">
        <v>0</v>
      </c>
    </row>
    <row r="26" spans="1:17" x14ac:dyDescent="0.25">
      <c r="A26" s="154" t="s">
        <v>33</v>
      </c>
      <c r="B26" s="83">
        <v>0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</row>
    <row r="27" spans="1:17" x14ac:dyDescent="0.25">
      <c r="A27" s="154" t="s">
        <v>30</v>
      </c>
      <c r="B27" s="83">
        <v>0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</row>
    <row r="28" spans="1:17" x14ac:dyDescent="0.25">
      <c r="A28" s="154" t="s">
        <v>125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29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26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2" t="s">
        <v>273</v>
      </c>
      <c r="B31" s="264">
        <v>0.72217869089843134</v>
      </c>
      <c r="C31" s="264">
        <v>0.74265199989344255</v>
      </c>
      <c r="D31" s="264">
        <v>0.79824555205978542</v>
      </c>
      <c r="E31" s="264">
        <v>0.85483057811869179</v>
      </c>
      <c r="F31" s="264">
        <v>0.84565488228339381</v>
      </c>
      <c r="G31" s="264">
        <v>0.84781731646262881</v>
      </c>
      <c r="H31" s="264">
        <v>1.0475019615023258</v>
      </c>
      <c r="I31" s="264">
        <v>1.0840560464481059</v>
      </c>
      <c r="J31" s="264">
        <v>1.1262440852574351</v>
      </c>
      <c r="K31" s="264">
        <v>1.1119862094019637</v>
      </c>
      <c r="L31" s="264">
        <v>1.1152927204277236</v>
      </c>
      <c r="M31" s="264">
        <v>1.1325079267347449</v>
      </c>
      <c r="N31" s="264">
        <v>1.5890968474542142</v>
      </c>
      <c r="O31" s="264">
        <v>1.3810804314669614</v>
      </c>
      <c r="P31" s="264">
        <v>1.5205053404636606</v>
      </c>
      <c r="Q31" s="264">
        <v>1.3436297511620996</v>
      </c>
    </row>
    <row r="32" spans="1:17" x14ac:dyDescent="0.25">
      <c r="A32" s="152" t="s">
        <v>272</v>
      </c>
      <c r="B32" s="264">
        <v>2.6348144609893015E-2</v>
      </c>
      <c r="C32" s="264">
        <v>2.7095097840225103E-2</v>
      </c>
      <c r="D32" s="264">
        <v>2.9123386642313894E-2</v>
      </c>
      <c r="E32" s="264">
        <v>3.1187848621245802E-2</v>
      </c>
      <c r="F32" s="264">
        <v>3.0853080282312872E-2</v>
      </c>
      <c r="G32" s="264">
        <v>3.0931975061654782E-2</v>
      </c>
      <c r="H32" s="264">
        <v>3.8217318661776412E-2</v>
      </c>
      <c r="I32" s="264">
        <v>3.9550966868753534E-2</v>
      </c>
      <c r="J32" s="264">
        <v>4.1090165631282871E-2</v>
      </c>
      <c r="K32" s="264">
        <v>4.0569977789126396E-2</v>
      </c>
      <c r="L32" s="264">
        <v>4.0690613348938511E-2</v>
      </c>
      <c r="M32" s="264">
        <v>4.1318697161134975E-2</v>
      </c>
      <c r="N32" s="264">
        <v>5.7976999409606489E-2</v>
      </c>
      <c r="O32" s="264">
        <v>5.0387677433288813E-2</v>
      </c>
      <c r="P32" s="264">
        <v>5.5474490033500162E-2</v>
      </c>
      <c r="Q32" s="264">
        <v>4.9021317621171151E-2</v>
      </c>
    </row>
    <row r="33" spans="1:17" x14ac:dyDescent="0.25">
      <c r="A33" s="156" t="s">
        <v>261</v>
      </c>
      <c r="B33" s="204">
        <v>4.1555113683532614</v>
      </c>
      <c r="C33" s="204">
        <v>4.1992993576939774</v>
      </c>
      <c r="D33" s="204">
        <v>4.0259589994096725</v>
      </c>
      <c r="E33" s="204">
        <v>4.1331578871482542</v>
      </c>
      <c r="F33" s="204">
        <v>3.7201971585778786</v>
      </c>
      <c r="G33" s="204">
        <v>3.4159188814562587</v>
      </c>
      <c r="H33" s="204">
        <v>7.1630827963465622</v>
      </c>
      <c r="I33" s="204">
        <v>6.9018027971687168</v>
      </c>
      <c r="J33" s="204">
        <v>6.7647174241889694</v>
      </c>
      <c r="K33" s="204">
        <v>6.6384560234238172</v>
      </c>
      <c r="L33" s="204">
        <v>6.3290197970666355</v>
      </c>
      <c r="M33" s="204">
        <v>7.7241610189336143</v>
      </c>
      <c r="N33" s="204">
        <v>17.335329935466525</v>
      </c>
      <c r="O33" s="204">
        <v>14.204087336815554</v>
      </c>
      <c r="P33" s="204">
        <v>17.882163142180197</v>
      </c>
      <c r="Q33" s="204">
        <v>14.103430844039059</v>
      </c>
    </row>
    <row r="34" spans="1:17" x14ac:dyDescent="0.25">
      <c r="A34" s="150" t="s">
        <v>33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0" t="s">
        <v>31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30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3.3995300000000008</v>
      </c>
      <c r="I36" s="87">
        <v>3.3988199999999962</v>
      </c>
      <c r="J36" s="87">
        <v>3.3935600000000026</v>
      </c>
      <c r="K36" s="87">
        <v>3.4013399999999989</v>
      </c>
      <c r="L36" s="87">
        <v>3.392720829488121</v>
      </c>
      <c r="M36" s="87">
        <v>4.5299196263727657</v>
      </c>
      <c r="N36" s="87">
        <v>5.6548576852326295</v>
      </c>
      <c r="O36" s="87">
        <v>4.51790130653837</v>
      </c>
      <c r="P36" s="87">
        <v>3.3840024676655496</v>
      </c>
      <c r="Q36" s="87">
        <v>2.2684598246383101</v>
      </c>
    </row>
    <row r="37" spans="1:17" x14ac:dyDescent="0.25">
      <c r="A37" s="150" t="s">
        <v>125</v>
      </c>
      <c r="B37" s="87">
        <v>4.1555113683532614</v>
      </c>
      <c r="C37" s="87">
        <v>4.1992993576939774</v>
      </c>
      <c r="D37" s="87">
        <v>4.0259589994096725</v>
      </c>
      <c r="E37" s="87">
        <v>4.1331578871482542</v>
      </c>
      <c r="F37" s="87">
        <v>3.7201971585778786</v>
      </c>
      <c r="G37" s="87">
        <v>3.4159188814562587</v>
      </c>
      <c r="H37" s="87">
        <v>3.7635527963465614</v>
      </c>
      <c r="I37" s="87">
        <v>3.5029827971687206</v>
      </c>
      <c r="J37" s="87">
        <v>3.3711574241889668</v>
      </c>
      <c r="K37" s="87">
        <v>3.2371160234238183</v>
      </c>
      <c r="L37" s="87">
        <v>2.9362989675785145</v>
      </c>
      <c r="M37" s="87">
        <v>3.1942413925608482</v>
      </c>
      <c r="N37" s="87">
        <v>3.078967094080757</v>
      </c>
      <c r="O37" s="87">
        <v>2.0346519245210879</v>
      </c>
      <c r="P37" s="87">
        <v>1.0245566617070203</v>
      </c>
      <c r="Q37" s="87">
        <v>3.0731484564161278</v>
      </c>
    </row>
    <row r="38" spans="1:17" x14ac:dyDescent="0.25">
      <c r="A38" s="150" t="s">
        <v>29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8.6015051561531379</v>
      </c>
      <c r="O38" s="87">
        <v>7.651534105756097</v>
      </c>
      <c r="P38" s="87">
        <v>12.423184761886372</v>
      </c>
      <c r="Q38" s="87">
        <v>8.594385285206382</v>
      </c>
    </row>
    <row r="39" spans="1:17" x14ac:dyDescent="0.25">
      <c r="A39" s="150" t="s">
        <v>28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26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25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86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1.0504192509212542</v>
      </c>
      <c r="Q42" s="87">
        <v>0.16743727777823941</v>
      </c>
    </row>
    <row r="43" spans="1:17" x14ac:dyDescent="0.25">
      <c r="A43" s="150" t="s">
        <v>22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6" t="s">
        <v>260</v>
      </c>
      <c r="B44" s="204">
        <v>1.4222009874658161</v>
      </c>
      <c r="C44" s="204">
        <v>1.4625194856939687</v>
      </c>
      <c r="D44" s="204">
        <v>1.5720009835339885</v>
      </c>
      <c r="E44" s="204">
        <v>1.6834350108058813</v>
      </c>
      <c r="F44" s="204">
        <v>1.6653651288748426</v>
      </c>
      <c r="G44" s="204">
        <v>1.6696236538961389</v>
      </c>
      <c r="H44" s="204">
        <v>2.0628666323117946</v>
      </c>
      <c r="I44" s="204">
        <v>2.1348533253020401</v>
      </c>
      <c r="J44" s="204">
        <v>2.2179350766885642</v>
      </c>
      <c r="K44" s="204">
        <v>2.1898567556630733</v>
      </c>
      <c r="L44" s="204">
        <v>2.1963683341756588</v>
      </c>
      <c r="M44" s="204">
        <v>2.230270585402172</v>
      </c>
      <c r="N44" s="204">
        <v>3.129440309041259</v>
      </c>
      <c r="O44" s="204">
        <v>2.7197894069104764</v>
      </c>
      <c r="P44" s="204">
        <v>2.9943616779446156</v>
      </c>
      <c r="Q44" s="204">
        <v>2.6460370306882162</v>
      </c>
    </row>
    <row r="45" spans="1:17" x14ac:dyDescent="0.25">
      <c r="A45" s="299" t="s">
        <v>271</v>
      </c>
      <c r="B45" s="298">
        <v>0</v>
      </c>
      <c r="C45" s="298">
        <v>0</v>
      </c>
      <c r="D45" s="298">
        <v>0</v>
      </c>
      <c r="E45" s="298">
        <v>0</v>
      </c>
      <c r="F45" s="298">
        <v>0</v>
      </c>
      <c r="G45" s="298">
        <v>0</v>
      </c>
      <c r="H45" s="298">
        <v>0</v>
      </c>
      <c r="I45" s="298">
        <v>0</v>
      </c>
      <c r="J45" s="298">
        <v>0</v>
      </c>
      <c r="K45" s="298">
        <v>0</v>
      </c>
      <c r="L45" s="298">
        <v>0</v>
      </c>
      <c r="M45" s="298">
        <v>0</v>
      </c>
      <c r="N45" s="298">
        <v>0</v>
      </c>
      <c r="O45" s="298">
        <v>0</v>
      </c>
      <c r="P45" s="298">
        <v>0</v>
      </c>
      <c r="Q45" s="298">
        <v>0</v>
      </c>
    </row>
    <row r="46" spans="1:17" x14ac:dyDescent="0.25">
      <c r="A46" s="154" t="s">
        <v>33</v>
      </c>
      <c r="B46" s="83">
        <v>0</v>
      </c>
      <c r="C46" s="83">
        <v>0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</row>
    <row r="47" spans="1:17" x14ac:dyDescent="0.25">
      <c r="A47" s="154" t="s">
        <v>30</v>
      </c>
      <c r="B47" s="83">
        <v>0</v>
      </c>
      <c r="C47" s="83">
        <v>0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83">
        <v>0</v>
      </c>
    </row>
    <row r="48" spans="1:17" x14ac:dyDescent="0.25">
      <c r="A48" s="154" t="s">
        <v>125</v>
      </c>
      <c r="B48" s="83">
        <v>0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0</v>
      </c>
    </row>
    <row r="49" spans="1:17" x14ac:dyDescent="0.25">
      <c r="A49" s="154" t="s">
        <v>29</v>
      </c>
      <c r="B49" s="83">
        <v>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</row>
    <row r="50" spans="1:17" x14ac:dyDescent="0.25">
      <c r="A50" s="154" t="s">
        <v>26</v>
      </c>
      <c r="B50" s="83">
        <v>0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</row>
    <row r="51" spans="1:17" x14ac:dyDescent="0.25">
      <c r="A51" s="299" t="s">
        <v>270</v>
      </c>
      <c r="B51" s="298">
        <v>0</v>
      </c>
      <c r="C51" s="298">
        <v>0</v>
      </c>
      <c r="D51" s="298">
        <v>0</v>
      </c>
      <c r="E51" s="298">
        <v>0</v>
      </c>
      <c r="F51" s="298">
        <v>0</v>
      </c>
      <c r="G51" s="298">
        <v>0</v>
      </c>
      <c r="H51" s="298">
        <v>0</v>
      </c>
      <c r="I51" s="298">
        <v>0</v>
      </c>
      <c r="J51" s="298">
        <v>0</v>
      </c>
      <c r="K51" s="298">
        <v>0</v>
      </c>
      <c r="L51" s="298">
        <v>0</v>
      </c>
      <c r="M51" s="298">
        <v>0</v>
      </c>
      <c r="N51" s="298">
        <v>0</v>
      </c>
      <c r="O51" s="298">
        <v>0</v>
      </c>
      <c r="P51" s="298">
        <v>0</v>
      </c>
      <c r="Q51" s="298">
        <v>0</v>
      </c>
    </row>
    <row r="52" spans="1:17" x14ac:dyDescent="0.25">
      <c r="A52" s="150" t="s">
        <v>33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31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30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125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0" t="s">
        <v>29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28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26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86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22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303" t="s">
        <v>269</v>
      </c>
      <c r="B62" s="302">
        <v>1.2515368689699182</v>
      </c>
      <c r="C62" s="302">
        <v>1.2870171474106924</v>
      </c>
      <c r="D62" s="302">
        <v>1.3833608655099099</v>
      </c>
      <c r="E62" s="302">
        <v>1.4814228095091757</v>
      </c>
      <c r="F62" s="302">
        <v>1.4655213134098615</v>
      </c>
      <c r="G62" s="302">
        <v>1.4692688154286022</v>
      </c>
      <c r="H62" s="302">
        <v>1.8153226364343795</v>
      </c>
      <c r="I62" s="302">
        <v>1.8786709262657955</v>
      </c>
      <c r="J62" s="302">
        <v>1.9517828674859363</v>
      </c>
      <c r="K62" s="302">
        <v>1.9270739449835044</v>
      </c>
      <c r="L62" s="302">
        <v>1.9328041340745794</v>
      </c>
      <c r="M62" s="302">
        <v>1.9626381151539112</v>
      </c>
      <c r="N62" s="302">
        <v>2.7539074719563081</v>
      </c>
      <c r="O62" s="302">
        <v>2.3934146780812195</v>
      </c>
      <c r="P62" s="302">
        <v>2.6350382765912617</v>
      </c>
      <c r="Q62" s="302">
        <v>2.3285125870056302</v>
      </c>
    </row>
    <row r="63" spans="1:17" x14ac:dyDescent="0.25">
      <c r="A63" s="152" t="s">
        <v>268</v>
      </c>
      <c r="B63" s="151">
        <v>0.14222009874658165</v>
      </c>
      <c r="C63" s="151">
        <v>0.14625194856939686</v>
      </c>
      <c r="D63" s="151">
        <v>0.15720009835339888</v>
      </c>
      <c r="E63" s="151">
        <v>0.16834350108058815</v>
      </c>
      <c r="F63" s="151">
        <v>0.16653651288748428</v>
      </c>
      <c r="G63" s="151">
        <v>0.1669623653896139</v>
      </c>
      <c r="H63" s="151">
        <v>0.2062866632311795</v>
      </c>
      <c r="I63" s="151">
        <v>0.21348533253020405</v>
      </c>
      <c r="J63" s="151">
        <v>0.22179350766885644</v>
      </c>
      <c r="K63" s="151">
        <v>0.21898567556630733</v>
      </c>
      <c r="L63" s="151">
        <v>0.21963683341756585</v>
      </c>
      <c r="M63" s="151">
        <v>0.2230270585402172</v>
      </c>
      <c r="N63" s="151">
        <v>0.31294403090412598</v>
      </c>
      <c r="O63" s="151">
        <v>0.27197894069104767</v>
      </c>
      <c r="P63" s="151">
        <v>0.29943616779446158</v>
      </c>
      <c r="Q63" s="151">
        <v>0.26460370306882164</v>
      </c>
    </row>
    <row r="64" spans="1:17" x14ac:dyDescent="0.25">
      <c r="A64" s="301" t="s">
        <v>267</v>
      </c>
      <c r="B64" s="300">
        <v>2.8444019749316325E-2</v>
      </c>
      <c r="C64" s="300">
        <v>2.925038971387937E-2</v>
      </c>
      <c r="D64" s="300">
        <v>3.1440019670679775E-2</v>
      </c>
      <c r="E64" s="300">
        <v>3.3668700216117627E-2</v>
      </c>
      <c r="F64" s="300">
        <v>3.3307302577496853E-2</v>
      </c>
      <c r="G64" s="300">
        <v>3.3392473077922778E-2</v>
      </c>
      <c r="H64" s="300">
        <v>4.1257332646235899E-2</v>
      </c>
      <c r="I64" s="300">
        <v>4.2697066506040805E-2</v>
      </c>
      <c r="J64" s="300">
        <v>4.4358701533771284E-2</v>
      </c>
      <c r="K64" s="300">
        <v>4.3797135113261464E-2</v>
      </c>
      <c r="L64" s="300">
        <v>4.3927366683513165E-2</v>
      </c>
      <c r="M64" s="300">
        <v>4.4605411708043434E-2</v>
      </c>
      <c r="N64" s="300">
        <v>6.2588806180825185E-2</v>
      </c>
      <c r="O64" s="300">
        <v>5.4395788138209535E-2</v>
      </c>
      <c r="P64" s="300">
        <v>5.9887233558892319E-2</v>
      </c>
      <c r="Q64" s="300">
        <v>5.2920740613764325E-2</v>
      </c>
    </row>
    <row r="65" spans="1:17" x14ac:dyDescent="0.25">
      <c r="A65" s="156" t="s">
        <v>259</v>
      </c>
      <c r="B65" s="204">
        <v>1.2874661570743178</v>
      </c>
      <c r="C65" s="204">
        <v>1.3239650081019083</v>
      </c>
      <c r="D65" s="204">
        <v>1.4230745745676106</v>
      </c>
      <c r="E65" s="204">
        <v>1.5239516939926925</v>
      </c>
      <c r="F65" s="204">
        <v>1.5075936956130154</v>
      </c>
      <c r="G65" s="204">
        <v>1.5114487814217676</v>
      </c>
      <c r="H65" s="204">
        <v>1.8674371618822563</v>
      </c>
      <c r="I65" s="204">
        <v>1.9326040629050047</v>
      </c>
      <c r="J65" s="204">
        <v>2.0078149115285946</v>
      </c>
      <c r="K65" s="204">
        <v>1.9823966419686765</v>
      </c>
      <c r="L65" s="204">
        <v>1.988291334095859</v>
      </c>
      <c r="M65" s="204">
        <v>2.0189817931009131</v>
      </c>
      <c r="N65" s="204">
        <v>2.8329670166057714</v>
      </c>
      <c r="O65" s="204">
        <v>2.4621251473084311</v>
      </c>
      <c r="P65" s="204">
        <v>2.7106853084551257</v>
      </c>
      <c r="Q65" s="204">
        <v>2.3953598383072268</v>
      </c>
    </row>
    <row r="66" spans="1:17" x14ac:dyDescent="0.25">
      <c r="A66" s="299" t="s">
        <v>266</v>
      </c>
      <c r="B66" s="298">
        <v>0</v>
      </c>
      <c r="C66" s="298">
        <v>0</v>
      </c>
      <c r="D66" s="298">
        <v>0</v>
      </c>
      <c r="E66" s="298">
        <v>0</v>
      </c>
      <c r="F66" s="298">
        <v>0</v>
      </c>
      <c r="G66" s="298">
        <v>0</v>
      </c>
      <c r="H66" s="298">
        <v>0</v>
      </c>
      <c r="I66" s="298">
        <v>0</v>
      </c>
      <c r="J66" s="298">
        <v>0</v>
      </c>
      <c r="K66" s="298">
        <v>0</v>
      </c>
      <c r="L66" s="298">
        <v>0</v>
      </c>
      <c r="M66" s="298">
        <v>0</v>
      </c>
      <c r="N66" s="298">
        <v>0</v>
      </c>
      <c r="O66" s="298">
        <v>0</v>
      </c>
      <c r="P66" s="298">
        <v>0</v>
      </c>
      <c r="Q66" s="298">
        <v>0</v>
      </c>
    </row>
    <row r="67" spans="1:17" x14ac:dyDescent="0.25">
      <c r="A67" s="299" t="s">
        <v>265</v>
      </c>
      <c r="B67" s="298">
        <v>0</v>
      </c>
      <c r="C67" s="298">
        <v>0</v>
      </c>
      <c r="D67" s="298">
        <v>0</v>
      </c>
      <c r="E67" s="298">
        <v>0</v>
      </c>
      <c r="F67" s="298">
        <v>0</v>
      </c>
      <c r="G67" s="298">
        <v>0</v>
      </c>
      <c r="H67" s="298">
        <v>0</v>
      </c>
      <c r="I67" s="298">
        <v>0</v>
      </c>
      <c r="J67" s="298">
        <v>0</v>
      </c>
      <c r="K67" s="298">
        <v>0</v>
      </c>
      <c r="L67" s="298">
        <v>0</v>
      </c>
      <c r="M67" s="298">
        <v>0</v>
      </c>
      <c r="N67" s="298">
        <v>0</v>
      </c>
      <c r="O67" s="298">
        <v>0</v>
      </c>
      <c r="P67" s="298">
        <v>0</v>
      </c>
      <c r="Q67" s="298">
        <v>0</v>
      </c>
    </row>
    <row r="68" spans="1:17" x14ac:dyDescent="0.25">
      <c r="A68" s="150" t="s">
        <v>33</v>
      </c>
      <c r="B68" s="87">
        <v>0</v>
      </c>
      <c r="C68" s="87">
        <v>0</v>
      </c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</row>
    <row r="69" spans="1:17" x14ac:dyDescent="0.25">
      <c r="A69" s="150" t="s">
        <v>31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150" t="s">
        <v>30</v>
      </c>
      <c r="B70" s="87">
        <v>0</v>
      </c>
      <c r="C70" s="87">
        <v>0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</row>
    <row r="71" spans="1:17" x14ac:dyDescent="0.25">
      <c r="A71" s="150" t="s">
        <v>125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150" t="s">
        <v>29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28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26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25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0" t="s">
        <v>86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</row>
    <row r="77" spans="1:17" x14ac:dyDescent="0.25">
      <c r="A77" s="150" t="s">
        <v>22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299" t="s">
        <v>264</v>
      </c>
      <c r="B78" s="298">
        <v>1.2874661570743178</v>
      </c>
      <c r="C78" s="298">
        <v>1.3239650081019083</v>
      </c>
      <c r="D78" s="298">
        <v>1.4230745745676106</v>
      </c>
      <c r="E78" s="298">
        <v>1.5239516939926925</v>
      </c>
      <c r="F78" s="298">
        <v>1.5075936956130154</v>
      </c>
      <c r="G78" s="298">
        <v>1.5114487814217676</v>
      </c>
      <c r="H78" s="298">
        <v>1.8674371618822563</v>
      </c>
      <c r="I78" s="298">
        <v>1.9326040629050047</v>
      </c>
      <c r="J78" s="298">
        <v>2.0078149115285946</v>
      </c>
      <c r="K78" s="298">
        <v>1.9823966419686765</v>
      </c>
      <c r="L78" s="298">
        <v>1.988291334095859</v>
      </c>
      <c r="M78" s="298">
        <v>2.0189817931009131</v>
      </c>
      <c r="N78" s="298">
        <v>2.8329670166057714</v>
      </c>
      <c r="O78" s="298">
        <v>2.4621251473084311</v>
      </c>
      <c r="P78" s="298">
        <v>2.7106853084551257</v>
      </c>
      <c r="Q78" s="298">
        <v>2.3953598383072268</v>
      </c>
    </row>
    <row r="79" spans="1:17" x14ac:dyDescent="0.25">
      <c r="A79" s="243" t="s">
        <v>258</v>
      </c>
      <c r="B79" s="278">
        <v>4.6247084121593804</v>
      </c>
      <c r="C79" s="278">
        <v>4.8298340987219408</v>
      </c>
      <c r="D79" s="278">
        <v>5.6790786515659502</v>
      </c>
      <c r="E79" s="278">
        <v>6.2598382585112118</v>
      </c>
      <c r="F79" s="278">
        <v>6.561241242317859</v>
      </c>
      <c r="G79" s="278">
        <v>6.8918103081235849</v>
      </c>
      <c r="H79" s="278">
        <v>5.5724043599783588</v>
      </c>
      <c r="I79" s="278">
        <v>6.278107469038086</v>
      </c>
      <c r="J79" s="278">
        <v>6.9281133387356881</v>
      </c>
      <c r="K79" s="278">
        <v>6.8810280523276779</v>
      </c>
      <c r="L79" s="278">
        <v>7.2306647081336095</v>
      </c>
      <c r="M79" s="278">
        <v>6.0448252793650541</v>
      </c>
      <c r="N79" s="278">
        <v>1.9848462882460844</v>
      </c>
      <c r="O79" s="278">
        <v>2.5870335805843818</v>
      </c>
      <c r="P79" s="278">
        <v>0.60408026955155614</v>
      </c>
      <c r="Q79" s="278">
        <v>2.2323661927887164</v>
      </c>
    </row>
    <row r="81" spans="1:17" ht="12.75" x14ac:dyDescent="0.25">
      <c r="A81" s="98" t="s">
        <v>84</v>
      </c>
      <c r="B81" s="297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</row>
    <row r="83" spans="1:17" x14ac:dyDescent="0.25">
      <c r="A83" s="78" t="s">
        <v>8</v>
      </c>
      <c r="B83" s="77">
        <f t="shared" ref="B83:Q83" si="0">SUM(B$84:B$88,B$90:B$92,B$94:B$96,B$97,B$99:B$103,B$105:B$108)</f>
        <v>1.0000000000000002</v>
      </c>
      <c r="C83" s="77">
        <f t="shared" si="0"/>
        <v>1</v>
      </c>
      <c r="D83" s="77">
        <f t="shared" si="0"/>
        <v>1</v>
      </c>
      <c r="E83" s="77">
        <f t="shared" si="0"/>
        <v>1</v>
      </c>
      <c r="F83" s="77">
        <f t="shared" si="0"/>
        <v>0.99999999999999989</v>
      </c>
      <c r="G83" s="77">
        <f t="shared" si="0"/>
        <v>1</v>
      </c>
      <c r="H83" s="77">
        <f t="shared" si="0"/>
        <v>1</v>
      </c>
      <c r="I83" s="77">
        <f t="shared" si="0"/>
        <v>1</v>
      </c>
      <c r="J83" s="77">
        <f t="shared" si="0"/>
        <v>1</v>
      </c>
      <c r="K83" s="77">
        <f t="shared" si="0"/>
        <v>1</v>
      </c>
      <c r="L83" s="77">
        <f t="shared" si="0"/>
        <v>1</v>
      </c>
      <c r="M83" s="77">
        <f t="shared" si="0"/>
        <v>1.0000000000000002</v>
      </c>
      <c r="N83" s="77">
        <f t="shared" si="0"/>
        <v>1.0000000000000002</v>
      </c>
      <c r="O83" s="77">
        <f t="shared" si="0"/>
        <v>1.0000000000000002</v>
      </c>
      <c r="P83" s="77">
        <f t="shared" si="0"/>
        <v>1</v>
      </c>
      <c r="Q83" s="77">
        <f t="shared" si="0"/>
        <v>1.0000000000000002</v>
      </c>
    </row>
    <row r="84" spans="1:17" x14ac:dyDescent="0.25">
      <c r="A84" s="132" t="s">
        <v>83</v>
      </c>
      <c r="B84" s="203">
        <f t="shared" ref="B84:Q84" si="1">IF(B$6=0,0,B$6/B$5)</f>
        <v>1.5707894038360076E-2</v>
      </c>
      <c r="C84" s="203">
        <f t="shared" si="1"/>
        <v>1.5707894038360076E-2</v>
      </c>
      <c r="D84" s="203">
        <f t="shared" si="1"/>
        <v>1.5707894038360072E-2</v>
      </c>
      <c r="E84" s="203">
        <f t="shared" si="1"/>
        <v>1.5707894038360076E-2</v>
      </c>
      <c r="F84" s="203">
        <f t="shared" si="1"/>
        <v>1.5707894038360072E-2</v>
      </c>
      <c r="G84" s="203">
        <f t="shared" si="1"/>
        <v>1.5707894038360076E-2</v>
      </c>
      <c r="H84" s="203">
        <f t="shared" si="1"/>
        <v>1.5707894038360072E-2</v>
      </c>
      <c r="I84" s="203">
        <f t="shared" si="1"/>
        <v>1.5707894038360082E-2</v>
      </c>
      <c r="J84" s="203">
        <f t="shared" si="1"/>
        <v>1.5707894038360076E-2</v>
      </c>
      <c r="K84" s="203">
        <f t="shared" si="1"/>
        <v>1.5707894038360076E-2</v>
      </c>
      <c r="L84" s="203">
        <f t="shared" si="1"/>
        <v>1.5707894038360076E-2</v>
      </c>
      <c r="M84" s="203">
        <f t="shared" si="1"/>
        <v>1.5707894038360076E-2</v>
      </c>
      <c r="N84" s="203">
        <f t="shared" si="1"/>
        <v>1.5707894038360079E-2</v>
      </c>
      <c r="O84" s="203">
        <f t="shared" si="1"/>
        <v>1.5707894038360076E-2</v>
      </c>
      <c r="P84" s="203">
        <f t="shared" si="1"/>
        <v>1.5707894038360079E-2</v>
      </c>
      <c r="Q84" s="203">
        <f t="shared" si="1"/>
        <v>1.5707894038360076E-2</v>
      </c>
    </row>
    <row r="85" spans="1:17" x14ac:dyDescent="0.25">
      <c r="A85" s="76" t="s">
        <v>82</v>
      </c>
      <c r="B85" s="202">
        <f t="shared" ref="B85:Q85" si="2">IF(B$7=0,0,B$7/B$5)</f>
        <v>1.8325876378086758E-2</v>
      </c>
      <c r="C85" s="202">
        <f t="shared" si="2"/>
        <v>1.8325876378086758E-2</v>
      </c>
      <c r="D85" s="202">
        <f t="shared" si="2"/>
        <v>1.8325876378086754E-2</v>
      </c>
      <c r="E85" s="202">
        <f t="shared" si="2"/>
        <v>1.8325876378086758E-2</v>
      </c>
      <c r="F85" s="202">
        <f t="shared" si="2"/>
        <v>1.8325876378086754E-2</v>
      </c>
      <c r="G85" s="202">
        <f t="shared" si="2"/>
        <v>1.8325876378086758E-2</v>
      </c>
      <c r="H85" s="202">
        <f t="shared" si="2"/>
        <v>1.8325876378086754E-2</v>
      </c>
      <c r="I85" s="202">
        <f t="shared" si="2"/>
        <v>1.8325876378086765E-2</v>
      </c>
      <c r="J85" s="202">
        <f t="shared" si="2"/>
        <v>1.8325876378086758E-2</v>
      </c>
      <c r="K85" s="202">
        <f t="shared" si="2"/>
        <v>1.8325876378086758E-2</v>
      </c>
      <c r="L85" s="202">
        <f t="shared" si="2"/>
        <v>1.8325876378086758E-2</v>
      </c>
      <c r="M85" s="202">
        <f t="shared" si="2"/>
        <v>1.8325876378086758E-2</v>
      </c>
      <c r="N85" s="202">
        <f t="shared" si="2"/>
        <v>1.8325876378086761E-2</v>
      </c>
      <c r="O85" s="202">
        <f t="shared" si="2"/>
        <v>1.8325876378086758E-2</v>
      </c>
      <c r="P85" s="202">
        <f t="shared" si="2"/>
        <v>1.8325876378086761E-2</v>
      </c>
      <c r="Q85" s="202">
        <f t="shared" si="2"/>
        <v>1.8325876378086754E-2</v>
      </c>
    </row>
    <row r="86" spans="1:17" x14ac:dyDescent="0.25">
      <c r="A86" s="76" t="s">
        <v>81</v>
      </c>
      <c r="B86" s="202">
        <f t="shared" ref="B86:Q86" si="3">IF(B$8=0,0,B$8/B$5)</f>
        <v>4.1887717435626873E-2</v>
      </c>
      <c r="C86" s="202">
        <f t="shared" si="3"/>
        <v>4.1887717435626873E-2</v>
      </c>
      <c r="D86" s="202">
        <f t="shared" si="3"/>
        <v>4.1887717435626866E-2</v>
      </c>
      <c r="E86" s="202">
        <f t="shared" si="3"/>
        <v>4.1887717435626873E-2</v>
      </c>
      <c r="F86" s="202">
        <f t="shared" si="3"/>
        <v>4.1887717435626866E-2</v>
      </c>
      <c r="G86" s="202">
        <f t="shared" si="3"/>
        <v>4.1887717435626873E-2</v>
      </c>
      <c r="H86" s="202">
        <f t="shared" si="3"/>
        <v>4.1887717435626866E-2</v>
      </c>
      <c r="I86" s="202">
        <f t="shared" si="3"/>
        <v>4.1887717435626887E-2</v>
      </c>
      <c r="J86" s="202">
        <f t="shared" si="3"/>
        <v>4.1887717435626873E-2</v>
      </c>
      <c r="K86" s="202">
        <f t="shared" si="3"/>
        <v>4.1887717435626873E-2</v>
      </c>
      <c r="L86" s="202">
        <f t="shared" si="3"/>
        <v>4.1887717435626873E-2</v>
      </c>
      <c r="M86" s="202">
        <f t="shared" si="3"/>
        <v>4.1887717435626873E-2</v>
      </c>
      <c r="N86" s="202">
        <f t="shared" si="3"/>
        <v>4.188771743562688E-2</v>
      </c>
      <c r="O86" s="202">
        <f t="shared" si="3"/>
        <v>4.188771743562688E-2</v>
      </c>
      <c r="P86" s="202">
        <f t="shared" si="3"/>
        <v>4.1887717435626873E-2</v>
      </c>
      <c r="Q86" s="202">
        <f t="shared" si="3"/>
        <v>4.1887717435626873E-2</v>
      </c>
    </row>
    <row r="87" spans="1:17" x14ac:dyDescent="0.25">
      <c r="A87" s="76" t="s">
        <v>80</v>
      </c>
      <c r="B87" s="202">
        <f t="shared" ref="B87:Q87" si="4">IF(B$9=0,0,B$9/B$5)</f>
        <v>3.1415788076720151E-2</v>
      </c>
      <c r="C87" s="202">
        <f t="shared" si="4"/>
        <v>3.1415788076720151E-2</v>
      </c>
      <c r="D87" s="202">
        <f t="shared" si="4"/>
        <v>3.1415788076720144E-2</v>
      </c>
      <c r="E87" s="202">
        <f t="shared" si="4"/>
        <v>3.1415788076720151E-2</v>
      </c>
      <c r="F87" s="202">
        <f t="shared" si="4"/>
        <v>3.1415788076720144E-2</v>
      </c>
      <c r="G87" s="202">
        <f t="shared" si="4"/>
        <v>3.1415788076720151E-2</v>
      </c>
      <c r="H87" s="202">
        <f t="shared" si="4"/>
        <v>3.1415788076720144E-2</v>
      </c>
      <c r="I87" s="202">
        <f t="shared" si="4"/>
        <v>3.1415788076720165E-2</v>
      </c>
      <c r="J87" s="202">
        <f t="shared" si="4"/>
        <v>3.1415788076720151E-2</v>
      </c>
      <c r="K87" s="202">
        <f t="shared" si="4"/>
        <v>3.1415788076720151E-2</v>
      </c>
      <c r="L87" s="202">
        <f t="shared" si="4"/>
        <v>3.1415788076720151E-2</v>
      </c>
      <c r="M87" s="202">
        <f t="shared" si="4"/>
        <v>3.1415788076720151E-2</v>
      </c>
      <c r="N87" s="202">
        <f t="shared" si="4"/>
        <v>3.1415788076720158E-2</v>
      </c>
      <c r="O87" s="202">
        <f t="shared" si="4"/>
        <v>3.1415788076720151E-2</v>
      </c>
      <c r="P87" s="202">
        <f t="shared" si="4"/>
        <v>3.1415788076720158E-2</v>
      </c>
      <c r="Q87" s="202">
        <f t="shared" si="4"/>
        <v>3.1415788076720151E-2</v>
      </c>
    </row>
    <row r="88" spans="1:17" x14ac:dyDescent="0.25">
      <c r="A88" s="129" t="s">
        <v>79</v>
      </c>
      <c r="B88" s="201">
        <f t="shared" ref="B88:Q88" si="5">IF(B$10=0,0,B$10/B$5)</f>
        <v>2.0943858717813436E-2</v>
      </c>
      <c r="C88" s="201">
        <f t="shared" si="5"/>
        <v>2.0943858717813436E-2</v>
      </c>
      <c r="D88" s="201">
        <f t="shared" si="5"/>
        <v>2.0943858717813433E-2</v>
      </c>
      <c r="E88" s="201">
        <f t="shared" si="5"/>
        <v>2.0943858717813436E-2</v>
      </c>
      <c r="F88" s="201">
        <f t="shared" si="5"/>
        <v>2.0943858717813433E-2</v>
      </c>
      <c r="G88" s="201">
        <f t="shared" si="5"/>
        <v>2.0943858717813436E-2</v>
      </c>
      <c r="H88" s="201">
        <f t="shared" si="5"/>
        <v>2.0943858717813433E-2</v>
      </c>
      <c r="I88" s="201">
        <f t="shared" si="5"/>
        <v>2.0943858717813443E-2</v>
      </c>
      <c r="J88" s="201">
        <f t="shared" si="5"/>
        <v>2.0943858717813436E-2</v>
      </c>
      <c r="K88" s="201">
        <f t="shared" si="5"/>
        <v>2.0943858717813436E-2</v>
      </c>
      <c r="L88" s="201">
        <f t="shared" si="5"/>
        <v>2.0943858717813436E-2</v>
      </c>
      <c r="M88" s="201">
        <f t="shared" si="5"/>
        <v>2.0943858717813436E-2</v>
      </c>
      <c r="N88" s="201">
        <f t="shared" si="5"/>
        <v>2.094385871781344E-2</v>
      </c>
      <c r="O88" s="201">
        <f t="shared" si="5"/>
        <v>2.094385871781344E-2</v>
      </c>
      <c r="P88" s="201">
        <f t="shared" si="5"/>
        <v>2.0943858717813436E-2</v>
      </c>
      <c r="Q88" s="201">
        <f t="shared" si="5"/>
        <v>2.0943858717813436E-2</v>
      </c>
    </row>
    <row r="89" spans="1:17" x14ac:dyDescent="0.25">
      <c r="A89" s="127" t="s">
        <v>263</v>
      </c>
      <c r="B89" s="200">
        <f t="shared" ref="B89:Q89" si="6">IF(B$15=0,0,B$15/B$5)</f>
        <v>5.9604708742112329E-2</v>
      </c>
      <c r="C89" s="200">
        <f t="shared" si="6"/>
        <v>5.9604708742112329E-2</v>
      </c>
      <c r="D89" s="200">
        <f t="shared" si="6"/>
        <v>5.9604708742112315E-2</v>
      </c>
      <c r="E89" s="200">
        <f t="shared" si="6"/>
        <v>5.9604708742112315E-2</v>
      </c>
      <c r="F89" s="200">
        <f t="shared" si="6"/>
        <v>5.9604708742112322E-2</v>
      </c>
      <c r="G89" s="200">
        <f t="shared" si="6"/>
        <v>5.9604708742112329E-2</v>
      </c>
      <c r="H89" s="200">
        <f t="shared" si="6"/>
        <v>5.9604708742112315E-2</v>
      </c>
      <c r="I89" s="200">
        <f t="shared" si="6"/>
        <v>5.960470874211235E-2</v>
      </c>
      <c r="J89" s="200">
        <f t="shared" si="6"/>
        <v>5.9604708742112329E-2</v>
      </c>
      <c r="K89" s="200">
        <f t="shared" si="6"/>
        <v>5.9604708742112329E-2</v>
      </c>
      <c r="L89" s="200">
        <f t="shared" si="6"/>
        <v>5.9604708742112329E-2</v>
      </c>
      <c r="M89" s="200">
        <f t="shared" si="6"/>
        <v>5.9604708742112329E-2</v>
      </c>
      <c r="N89" s="200">
        <f t="shared" si="6"/>
        <v>5.9604708742112343E-2</v>
      </c>
      <c r="O89" s="200">
        <f t="shared" si="6"/>
        <v>5.9604708742112336E-2</v>
      </c>
      <c r="P89" s="200">
        <f t="shared" si="6"/>
        <v>5.9604708742112336E-2</v>
      </c>
      <c r="Q89" s="200">
        <f t="shared" si="6"/>
        <v>5.9604708742112329E-2</v>
      </c>
    </row>
    <row r="90" spans="1:17" x14ac:dyDescent="0.25">
      <c r="A90" s="142" t="s">
        <v>277</v>
      </c>
      <c r="B90" s="199">
        <f t="shared" ref="B90:Q90" si="7">IF(B$16=0,0,B$16/B$5)</f>
        <v>0</v>
      </c>
      <c r="C90" s="199">
        <f t="shared" si="7"/>
        <v>0</v>
      </c>
      <c r="D90" s="199">
        <f t="shared" si="7"/>
        <v>0</v>
      </c>
      <c r="E90" s="199">
        <f t="shared" si="7"/>
        <v>0</v>
      </c>
      <c r="F90" s="199">
        <f t="shared" si="7"/>
        <v>0</v>
      </c>
      <c r="G90" s="199">
        <f t="shared" si="7"/>
        <v>0</v>
      </c>
      <c r="H90" s="199">
        <f t="shared" si="7"/>
        <v>0</v>
      </c>
      <c r="I90" s="199">
        <f t="shared" si="7"/>
        <v>0</v>
      </c>
      <c r="J90" s="199">
        <f t="shared" si="7"/>
        <v>0</v>
      </c>
      <c r="K90" s="199">
        <f t="shared" si="7"/>
        <v>0</v>
      </c>
      <c r="L90" s="199">
        <f t="shared" si="7"/>
        <v>0</v>
      </c>
      <c r="M90" s="199">
        <f t="shared" si="7"/>
        <v>0</v>
      </c>
      <c r="N90" s="199">
        <f t="shared" si="7"/>
        <v>0</v>
      </c>
      <c r="O90" s="199">
        <f t="shared" si="7"/>
        <v>0</v>
      </c>
      <c r="P90" s="199">
        <f t="shared" si="7"/>
        <v>0</v>
      </c>
      <c r="Q90" s="199">
        <f t="shared" si="7"/>
        <v>0</v>
      </c>
    </row>
    <row r="91" spans="1:17" x14ac:dyDescent="0.25">
      <c r="A91" s="142" t="s">
        <v>276</v>
      </c>
      <c r="B91" s="199">
        <f t="shared" ref="B91:Q91" si="8">IF(B$22=0,0,B$22/B$5)</f>
        <v>5.9167607544670174E-2</v>
      </c>
      <c r="C91" s="199">
        <f t="shared" si="8"/>
        <v>5.9167607544670174E-2</v>
      </c>
      <c r="D91" s="199">
        <f t="shared" si="8"/>
        <v>5.916760754467016E-2</v>
      </c>
      <c r="E91" s="199">
        <f t="shared" si="8"/>
        <v>5.9167607544670167E-2</v>
      </c>
      <c r="F91" s="199">
        <f t="shared" si="8"/>
        <v>5.9167607544670167E-2</v>
      </c>
      <c r="G91" s="199">
        <f t="shared" si="8"/>
        <v>5.9167607544670181E-2</v>
      </c>
      <c r="H91" s="199">
        <f t="shared" si="8"/>
        <v>5.916760754467016E-2</v>
      </c>
      <c r="I91" s="199">
        <f t="shared" si="8"/>
        <v>5.9167607544670202E-2</v>
      </c>
      <c r="J91" s="199">
        <f t="shared" si="8"/>
        <v>5.9167607544670174E-2</v>
      </c>
      <c r="K91" s="199">
        <f t="shared" si="8"/>
        <v>5.9167607544670174E-2</v>
      </c>
      <c r="L91" s="199">
        <f t="shared" si="8"/>
        <v>5.9167607544670167E-2</v>
      </c>
      <c r="M91" s="199">
        <f t="shared" si="8"/>
        <v>5.9167607544670174E-2</v>
      </c>
      <c r="N91" s="199">
        <f t="shared" si="8"/>
        <v>5.9167607544670181E-2</v>
      </c>
      <c r="O91" s="199">
        <f t="shared" si="8"/>
        <v>5.9167607544670181E-2</v>
      </c>
      <c r="P91" s="199">
        <f t="shared" si="8"/>
        <v>5.9167607544670174E-2</v>
      </c>
      <c r="Q91" s="199">
        <f t="shared" si="8"/>
        <v>5.9167607544670174E-2</v>
      </c>
    </row>
    <row r="92" spans="1:17" x14ac:dyDescent="0.25">
      <c r="A92" s="142" t="s">
        <v>275</v>
      </c>
      <c r="B92" s="199">
        <f t="shared" ref="B92:Q92" si="9">IF(B$23=0,0,B$23/B$5)</f>
        <v>4.3710119744215709E-4</v>
      </c>
      <c r="C92" s="199">
        <f t="shared" si="9"/>
        <v>4.3710119744215704E-4</v>
      </c>
      <c r="D92" s="199">
        <f t="shared" si="9"/>
        <v>4.3710119744215688E-4</v>
      </c>
      <c r="E92" s="199">
        <f t="shared" si="9"/>
        <v>4.3710119744215699E-4</v>
      </c>
      <c r="F92" s="199">
        <f t="shared" si="9"/>
        <v>4.3710119744215699E-4</v>
      </c>
      <c r="G92" s="199">
        <f t="shared" si="9"/>
        <v>4.3710119744215704E-4</v>
      </c>
      <c r="H92" s="199">
        <f t="shared" si="9"/>
        <v>4.3710119744215671E-4</v>
      </c>
      <c r="I92" s="199">
        <f t="shared" si="9"/>
        <v>4.3710119744215634E-4</v>
      </c>
      <c r="J92" s="199">
        <f t="shared" si="9"/>
        <v>4.3710119744215709E-4</v>
      </c>
      <c r="K92" s="199">
        <f t="shared" si="9"/>
        <v>4.3710119744215682E-4</v>
      </c>
      <c r="L92" s="199">
        <f t="shared" si="9"/>
        <v>4.3710119744215704E-4</v>
      </c>
      <c r="M92" s="199">
        <f t="shared" si="9"/>
        <v>4.3710119744215693E-4</v>
      </c>
      <c r="N92" s="199">
        <f t="shared" si="9"/>
        <v>4.371011974421572E-4</v>
      </c>
      <c r="O92" s="199">
        <f t="shared" si="9"/>
        <v>4.3710119744215704E-4</v>
      </c>
      <c r="P92" s="199">
        <f t="shared" si="9"/>
        <v>4.3710119744215628E-4</v>
      </c>
      <c r="Q92" s="199">
        <f t="shared" si="9"/>
        <v>4.3710119744215677E-4</v>
      </c>
    </row>
    <row r="93" spans="1:17" x14ac:dyDescent="0.25">
      <c r="A93" s="127" t="s">
        <v>262</v>
      </c>
      <c r="B93" s="200">
        <f t="shared" ref="B93:Q93" si="10">IF(B$24=0,0,B$24/B$5)</f>
        <v>4.9670590618426949E-2</v>
      </c>
      <c r="C93" s="200">
        <f t="shared" si="10"/>
        <v>4.9670590618426949E-2</v>
      </c>
      <c r="D93" s="200">
        <f t="shared" si="10"/>
        <v>4.9670590618426935E-2</v>
      </c>
      <c r="E93" s="200">
        <f t="shared" si="10"/>
        <v>4.9670590618426942E-2</v>
      </c>
      <c r="F93" s="200">
        <f t="shared" si="10"/>
        <v>4.9670590618426935E-2</v>
      </c>
      <c r="G93" s="200">
        <f t="shared" si="10"/>
        <v>4.9670590618426942E-2</v>
      </c>
      <c r="H93" s="200">
        <f t="shared" si="10"/>
        <v>4.9670590618426921E-2</v>
      </c>
      <c r="I93" s="200">
        <f t="shared" si="10"/>
        <v>4.967059061842679E-2</v>
      </c>
      <c r="J93" s="200">
        <f t="shared" si="10"/>
        <v>4.9670590618426949E-2</v>
      </c>
      <c r="K93" s="200">
        <f t="shared" si="10"/>
        <v>4.9670590618426901E-2</v>
      </c>
      <c r="L93" s="200">
        <f t="shared" si="10"/>
        <v>4.9670590618426935E-2</v>
      </c>
      <c r="M93" s="200">
        <f t="shared" si="10"/>
        <v>4.9670590618426942E-2</v>
      </c>
      <c r="N93" s="200">
        <f t="shared" si="10"/>
        <v>4.9670590618426956E-2</v>
      </c>
      <c r="O93" s="200">
        <f t="shared" si="10"/>
        <v>4.9670590618426928E-2</v>
      </c>
      <c r="P93" s="200">
        <f t="shared" si="10"/>
        <v>4.9670590618426783E-2</v>
      </c>
      <c r="Q93" s="200">
        <f t="shared" si="10"/>
        <v>4.9670590618426914E-2</v>
      </c>
    </row>
    <row r="94" spans="1:17" x14ac:dyDescent="0.25">
      <c r="A94" s="142" t="s">
        <v>274</v>
      </c>
      <c r="B94" s="199">
        <f t="shared" ref="B94:Q94" si="11">IF(B$25=0,0,B$25/B$5)</f>
        <v>0</v>
      </c>
      <c r="C94" s="199">
        <f t="shared" si="11"/>
        <v>0</v>
      </c>
      <c r="D94" s="199">
        <f t="shared" si="11"/>
        <v>0</v>
      </c>
      <c r="E94" s="199">
        <f t="shared" si="11"/>
        <v>0</v>
      </c>
      <c r="F94" s="199">
        <f t="shared" si="11"/>
        <v>0</v>
      </c>
      <c r="G94" s="199">
        <f t="shared" si="11"/>
        <v>0</v>
      </c>
      <c r="H94" s="199">
        <f t="shared" si="11"/>
        <v>0</v>
      </c>
      <c r="I94" s="199">
        <f t="shared" si="11"/>
        <v>0</v>
      </c>
      <c r="J94" s="199">
        <f t="shared" si="11"/>
        <v>0</v>
      </c>
      <c r="K94" s="199">
        <f t="shared" si="11"/>
        <v>0</v>
      </c>
      <c r="L94" s="199">
        <f t="shared" si="11"/>
        <v>0</v>
      </c>
      <c r="M94" s="199">
        <f t="shared" si="11"/>
        <v>0</v>
      </c>
      <c r="N94" s="199">
        <f t="shared" si="11"/>
        <v>0</v>
      </c>
      <c r="O94" s="199">
        <f t="shared" si="11"/>
        <v>0</v>
      </c>
      <c r="P94" s="199">
        <f t="shared" si="11"/>
        <v>0</v>
      </c>
      <c r="Q94" s="199">
        <f t="shared" si="11"/>
        <v>0</v>
      </c>
    </row>
    <row r="95" spans="1:17" x14ac:dyDescent="0.25">
      <c r="A95" s="142" t="s">
        <v>273</v>
      </c>
      <c r="B95" s="199">
        <f t="shared" ref="B95:Q95" si="12">IF(B$31=0,0,B$31/B$5)</f>
        <v>4.7922185828658322E-2</v>
      </c>
      <c r="C95" s="199">
        <f t="shared" si="12"/>
        <v>4.7922185828658315E-2</v>
      </c>
      <c r="D95" s="199">
        <f t="shared" si="12"/>
        <v>4.7922185828658308E-2</v>
      </c>
      <c r="E95" s="199">
        <f t="shared" si="12"/>
        <v>4.7922185828658315E-2</v>
      </c>
      <c r="F95" s="199">
        <f t="shared" si="12"/>
        <v>4.7922185828658308E-2</v>
      </c>
      <c r="G95" s="199">
        <f t="shared" si="12"/>
        <v>4.7922185828658315E-2</v>
      </c>
      <c r="H95" s="199">
        <f t="shared" si="12"/>
        <v>4.7922185828658294E-2</v>
      </c>
      <c r="I95" s="199">
        <f t="shared" si="12"/>
        <v>4.7922185828658162E-2</v>
      </c>
      <c r="J95" s="199">
        <f t="shared" si="12"/>
        <v>4.7922185828658322E-2</v>
      </c>
      <c r="K95" s="199">
        <f t="shared" si="12"/>
        <v>4.7922185828658273E-2</v>
      </c>
      <c r="L95" s="199">
        <f t="shared" si="12"/>
        <v>4.7922185828658315E-2</v>
      </c>
      <c r="M95" s="199">
        <f t="shared" si="12"/>
        <v>4.7922185828658315E-2</v>
      </c>
      <c r="N95" s="199">
        <f t="shared" si="12"/>
        <v>4.7922185828658329E-2</v>
      </c>
      <c r="O95" s="199">
        <f t="shared" si="12"/>
        <v>4.7922185828658301E-2</v>
      </c>
      <c r="P95" s="199">
        <f t="shared" si="12"/>
        <v>4.7922185828658155E-2</v>
      </c>
      <c r="Q95" s="199">
        <f t="shared" si="12"/>
        <v>4.7922185828658287E-2</v>
      </c>
    </row>
    <row r="96" spans="1:17" x14ac:dyDescent="0.25">
      <c r="A96" s="142" t="s">
        <v>272</v>
      </c>
      <c r="B96" s="199">
        <f t="shared" ref="B96:Q96" si="13">IF(B$32=0,0,B$32/B$5)</f>
        <v>1.7484047897686284E-3</v>
      </c>
      <c r="C96" s="199">
        <f t="shared" si="13"/>
        <v>1.7484047897686286E-3</v>
      </c>
      <c r="D96" s="199">
        <f t="shared" si="13"/>
        <v>1.7484047897686282E-3</v>
      </c>
      <c r="E96" s="199">
        <f t="shared" si="13"/>
        <v>1.7484047897686284E-3</v>
      </c>
      <c r="F96" s="199">
        <f t="shared" si="13"/>
        <v>1.7484047897686279E-3</v>
      </c>
      <c r="G96" s="199">
        <f t="shared" si="13"/>
        <v>1.7484047897686284E-3</v>
      </c>
      <c r="H96" s="199">
        <f t="shared" si="13"/>
        <v>1.7484047897686282E-3</v>
      </c>
      <c r="I96" s="199">
        <f t="shared" si="13"/>
        <v>1.7484047897686266E-3</v>
      </c>
      <c r="J96" s="199">
        <f t="shared" si="13"/>
        <v>1.7484047897686284E-3</v>
      </c>
      <c r="K96" s="199">
        <f t="shared" si="13"/>
        <v>1.7484047897686279E-3</v>
      </c>
      <c r="L96" s="199">
        <f t="shared" si="13"/>
        <v>1.7484047897686284E-3</v>
      </c>
      <c r="M96" s="199">
        <f t="shared" si="13"/>
        <v>1.7484047897686286E-3</v>
      </c>
      <c r="N96" s="199">
        <f t="shared" si="13"/>
        <v>1.7484047897686288E-3</v>
      </c>
      <c r="O96" s="199">
        <f t="shared" si="13"/>
        <v>1.7484047897686282E-3</v>
      </c>
      <c r="P96" s="199">
        <f t="shared" si="13"/>
        <v>1.748404789768626E-3</v>
      </c>
      <c r="Q96" s="199">
        <f t="shared" si="13"/>
        <v>1.7484047897686282E-3</v>
      </c>
    </row>
    <row r="97" spans="1:17" x14ac:dyDescent="0.25">
      <c r="A97" s="127" t="s">
        <v>261</v>
      </c>
      <c r="B97" s="200">
        <f t="shared" ref="B97:Q97" si="14">IF(B$33=0,0,B$33/B$5)</f>
        <v>0.27575057325436209</v>
      </c>
      <c r="C97" s="200">
        <f t="shared" si="14"/>
        <v>0.27097429778476412</v>
      </c>
      <c r="D97" s="200">
        <f t="shared" si="14"/>
        <v>0.24169599794252244</v>
      </c>
      <c r="E97" s="200">
        <f t="shared" si="14"/>
        <v>0.23170668597631955</v>
      </c>
      <c r="F97" s="200">
        <f t="shared" si="14"/>
        <v>0.2108188379061128</v>
      </c>
      <c r="G97" s="200">
        <f t="shared" si="14"/>
        <v>0.19308204283414773</v>
      </c>
      <c r="H97" s="200">
        <f t="shared" si="14"/>
        <v>0.32770400198608418</v>
      </c>
      <c r="I97" s="200">
        <f t="shared" si="14"/>
        <v>0.30510366810126455</v>
      </c>
      <c r="J97" s="200">
        <f t="shared" si="14"/>
        <v>0.28784172962492943</v>
      </c>
      <c r="K97" s="200">
        <f t="shared" si="14"/>
        <v>0.28609106882807911</v>
      </c>
      <c r="L97" s="200">
        <f t="shared" si="14"/>
        <v>0.27194695820480785</v>
      </c>
      <c r="M97" s="200">
        <f t="shared" si="14"/>
        <v>0.32684864360027893</v>
      </c>
      <c r="N97" s="200">
        <f t="shared" si="14"/>
        <v>0.52277927799014545</v>
      </c>
      <c r="O97" s="200">
        <f t="shared" si="14"/>
        <v>0.49286840749625876</v>
      </c>
      <c r="P97" s="200">
        <f t="shared" si="14"/>
        <v>0.56359706362926898</v>
      </c>
      <c r="Q97" s="200">
        <f t="shared" si="14"/>
        <v>0.50301597828204991</v>
      </c>
    </row>
    <row r="98" spans="1:17" x14ac:dyDescent="0.25">
      <c r="A98" s="127" t="s">
        <v>260</v>
      </c>
      <c r="B98" s="200">
        <f t="shared" ref="B98:Q98" si="15">IF(B$44=0,0,B$44/B$5)</f>
        <v>9.4374122175011191E-2</v>
      </c>
      <c r="C98" s="200">
        <f t="shared" si="15"/>
        <v>9.4374122175011205E-2</v>
      </c>
      <c r="D98" s="200">
        <f t="shared" si="15"/>
        <v>9.4374122175011177E-2</v>
      </c>
      <c r="E98" s="200">
        <f t="shared" si="15"/>
        <v>9.4374122175011191E-2</v>
      </c>
      <c r="F98" s="200">
        <f t="shared" si="15"/>
        <v>9.4374122175011163E-2</v>
      </c>
      <c r="G98" s="200">
        <f t="shared" si="15"/>
        <v>9.4374122175011191E-2</v>
      </c>
      <c r="H98" s="200">
        <f t="shared" si="15"/>
        <v>9.4374122175011163E-2</v>
      </c>
      <c r="I98" s="200">
        <f t="shared" si="15"/>
        <v>9.4374122175011219E-2</v>
      </c>
      <c r="J98" s="200">
        <f t="shared" si="15"/>
        <v>9.4374122175011205E-2</v>
      </c>
      <c r="K98" s="200">
        <f t="shared" si="15"/>
        <v>9.4374122175011205E-2</v>
      </c>
      <c r="L98" s="200">
        <f t="shared" si="15"/>
        <v>9.4374122175011219E-2</v>
      </c>
      <c r="M98" s="200">
        <f t="shared" si="15"/>
        <v>9.4374122175011205E-2</v>
      </c>
      <c r="N98" s="200">
        <f t="shared" si="15"/>
        <v>9.4374122175011205E-2</v>
      </c>
      <c r="O98" s="200">
        <f t="shared" si="15"/>
        <v>9.4374122175011205E-2</v>
      </c>
      <c r="P98" s="200">
        <f t="shared" si="15"/>
        <v>9.4374122175011205E-2</v>
      </c>
      <c r="Q98" s="200">
        <f t="shared" si="15"/>
        <v>9.4374122175011205E-2</v>
      </c>
    </row>
    <row r="99" spans="1:17" x14ac:dyDescent="0.25">
      <c r="A99" s="142" t="s">
        <v>271</v>
      </c>
      <c r="B99" s="199">
        <f t="shared" ref="B99:Q99" si="16">IF(B$45=0,0,B$45/B$5)</f>
        <v>0</v>
      </c>
      <c r="C99" s="199">
        <f t="shared" si="16"/>
        <v>0</v>
      </c>
      <c r="D99" s="199">
        <f t="shared" si="16"/>
        <v>0</v>
      </c>
      <c r="E99" s="199">
        <f t="shared" si="16"/>
        <v>0</v>
      </c>
      <c r="F99" s="199">
        <f t="shared" si="16"/>
        <v>0</v>
      </c>
      <c r="G99" s="199">
        <f t="shared" si="16"/>
        <v>0</v>
      </c>
      <c r="H99" s="199">
        <f t="shared" si="16"/>
        <v>0</v>
      </c>
      <c r="I99" s="199">
        <f t="shared" si="16"/>
        <v>0</v>
      </c>
      <c r="J99" s="199">
        <f t="shared" si="16"/>
        <v>0</v>
      </c>
      <c r="K99" s="199">
        <f t="shared" si="16"/>
        <v>0</v>
      </c>
      <c r="L99" s="199">
        <f t="shared" si="16"/>
        <v>0</v>
      </c>
      <c r="M99" s="199">
        <f t="shared" si="16"/>
        <v>0</v>
      </c>
      <c r="N99" s="199">
        <f t="shared" si="16"/>
        <v>0</v>
      </c>
      <c r="O99" s="199">
        <f t="shared" si="16"/>
        <v>0</v>
      </c>
      <c r="P99" s="199">
        <f t="shared" si="16"/>
        <v>0</v>
      </c>
      <c r="Q99" s="199">
        <f t="shared" si="16"/>
        <v>0</v>
      </c>
    </row>
    <row r="100" spans="1:17" x14ac:dyDescent="0.25">
      <c r="A100" s="142" t="s">
        <v>270</v>
      </c>
      <c r="B100" s="199">
        <f t="shared" ref="B100:Q100" si="17">IF(B$51=0,0,B$51/B$5)</f>
        <v>0</v>
      </c>
      <c r="C100" s="199">
        <f t="shared" si="17"/>
        <v>0</v>
      </c>
      <c r="D100" s="199">
        <f t="shared" si="17"/>
        <v>0</v>
      </c>
      <c r="E100" s="199">
        <f t="shared" si="17"/>
        <v>0</v>
      </c>
      <c r="F100" s="199">
        <f t="shared" si="17"/>
        <v>0</v>
      </c>
      <c r="G100" s="199">
        <f t="shared" si="17"/>
        <v>0</v>
      </c>
      <c r="H100" s="199">
        <f t="shared" si="17"/>
        <v>0</v>
      </c>
      <c r="I100" s="199">
        <f t="shared" si="17"/>
        <v>0</v>
      </c>
      <c r="J100" s="199">
        <f t="shared" si="17"/>
        <v>0</v>
      </c>
      <c r="K100" s="199">
        <f t="shared" si="17"/>
        <v>0</v>
      </c>
      <c r="L100" s="199">
        <f t="shared" si="17"/>
        <v>0</v>
      </c>
      <c r="M100" s="199">
        <f t="shared" si="17"/>
        <v>0</v>
      </c>
      <c r="N100" s="199">
        <f t="shared" si="17"/>
        <v>0</v>
      </c>
      <c r="O100" s="199">
        <f t="shared" si="17"/>
        <v>0</v>
      </c>
      <c r="P100" s="199">
        <f t="shared" si="17"/>
        <v>0</v>
      </c>
      <c r="Q100" s="199">
        <f t="shared" si="17"/>
        <v>0</v>
      </c>
    </row>
    <row r="101" spans="1:17" x14ac:dyDescent="0.25">
      <c r="A101" s="142" t="s">
        <v>269</v>
      </c>
      <c r="B101" s="199">
        <f t="shared" ref="B101:Q101" si="18">IF(B$62=0,0,B$62/B$5)</f>
        <v>8.3049227514009852E-2</v>
      </c>
      <c r="C101" s="199">
        <f t="shared" si="18"/>
        <v>8.3049227514009852E-2</v>
      </c>
      <c r="D101" s="199">
        <f t="shared" si="18"/>
        <v>8.3049227514009824E-2</v>
      </c>
      <c r="E101" s="199">
        <f t="shared" si="18"/>
        <v>8.3049227514009852E-2</v>
      </c>
      <c r="F101" s="199">
        <f t="shared" si="18"/>
        <v>8.3049227514009824E-2</v>
      </c>
      <c r="G101" s="199">
        <f t="shared" si="18"/>
        <v>8.3049227514009852E-2</v>
      </c>
      <c r="H101" s="199">
        <f t="shared" si="18"/>
        <v>8.3049227514009838E-2</v>
      </c>
      <c r="I101" s="199">
        <f t="shared" si="18"/>
        <v>8.304922751400988E-2</v>
      </c>
      <c r="J101" s="199">
        <f t="shared" si="18"/>
        <v>8.3049227514009852E-2</v>
      </c>
      <c r="K101" s="199">
        <f t="shared" si="18"/>
        <v>8.3049227514009852E-2</v>
      </c>
      <c r="L101" s="199">
        <f t="shared" si="18"/>
        <v>8.3049227514009852E-2</v>
      </c>
      <c r="M101" s="199">
        <f t="shared" si="18"/>
        <v>8.3049227514009852E-2</v>
      </c>
      <c r="N101" s="199">
        <f t="shared" si="18"/>
        <v>8.3049227514009866E-2</v>
      </c>
      <c r="O101" s="199">
        <f t="shared" si="18"/>
        <v>8.3049227514009866E-2</v>
      </c>
      <c r="P101" s="199">
        <f t="shared" si="18"/>
        <v>8.3049227514009852E-2</v>
      </c>
      <c r="Q101" s="199">
        <f t="shared" si="18"/>
        <v>8.3049227514009852E-2</v>
      </c>
    </row>
    <row r="102" spans="1:17" x14ac:dyDescent="0.25">
      <c r="A102" s="142" t="s">
        <v>268</v>
      </c>
      <c r="B102" s="199">
        <f t="shared" ref="B102:Q102" si="19">IF(B$63=0,0,B$63/B$5)</f>
        <v>9.4374122175011205E-3</v>
      </c>
      <c r="C102" s="199">
        <f t="shared" si="19"/>
        <v>9.4374122175011205E-3</v>
      </c>
      <c r="D102" s="199">
        <f t="shared" si="19"/>
        <v>9.4374122175011187E-3</v>
      </c>
      <c r="E102" s="199">
        <f t="shared" si="19"/>
        <v>9.4374122175011205E-3</v>
      </c>
      <c r="F102" s="199">
        <f t="shared" si="19"/>
        <v>9.4374122175011187E-3</v>
      </c>
      <c r="G102" s="199">
        <f t="shared" si="19"/>
        <v>9.4374122175011205E-3</v>
      </c>
      <c r="H102" s="199">
        <f t="shared" si="19"/>
        <v>9.4374122175011187E-3</v>
      </c>
      <c r="I102" s="199">
        <f t="shared" si="19"/>
        <v>9.4374122175011222E-3</v>
      </c>
      <c r="J102" s="199">
        <f t="shared" si="19"/>
        <v>9.4374122175011205E-3</v>
      </c>
      <c r="K102" s="199">
        <f t="shared" si="19"/>
        <v>9.4374122175011205E-3</v>
      </c>
      <c r="L102" s="199">
        <f t="shared" si="19"/>
        <v>9.4374122175011205E-3</v>
      </c>
      <c r="M102" s="199">
        <f t="shared" si="19"/>
        <v>9.4374122175011205E-3</v>
      </c>
      <c r="N102" s="199">
        <f t="shared" si="19"/>
        <v>9.4374122175011239E-3</v>
      </c>
      <c r="O102" s="199">
        <f t="shared" si="19"/>
        <v>9.4374122175011205E-3</v>
      </c>
      <c r="P102" s="199">
        <f t="shared" si="19"/>
        <v>9.4374122175011205E-3</v>
      </c>
      <c r="Q102" s="199">
        <f t="shared" si="19"/>
        <v>9.4374122175011205E-3</v>
      </c>
    </row>
    <row r="103" spans="1:17" x14ac:dyDescent="0.25">
      <c r="A103" s="142" t="s">
        <v>267</v>
      </c>
      <c r="B103" s="199">
        <f t="shared" ref="B103:Q103" si="20">IF(B$64=0,0,B$64/B$5)</f>
        <v>1.887482443500224E-3</v>
      </c>
      <c r="C103" s="199">
        <f t="shared" si="20"/>
        <v>1.887482443500224E-3</v>
      </c>
      <c r="D103" s="199">
        <f t="shared" si="20"/>
        <v>1.8874824435002237E-3</v>
      </c>
      <c r="E103" s="199">
        <f t="shared" si="20"/>
        <v>1.8874824435002237E-3</v>
      </c>
      <c r="F103" s="199">
        <f t="shared" si="20"/>
        <v>1.8874824435002235E-3</v>
      </c>
      <c r="G103" s="199">
        <f t="shared" si="20"/>
        <v>1.887482443500224E-3</v>
      </c>
      <c r="H103" s="199">
        <f t="shared" si="20"/>
        <v>1.8874824435002235E-3</v>
      </c>
      <c r="I103" s="199">
        <f t="shared" si="20"/>
        <v>1.8874824435002244E-3</v>
      </c>
      <c r="J103" s="199">
        <f t="shared" si="20"/>
        <v>1.887482443500224E-3</v>
      </c>
      <c r="K103" s="199">
        <f t="shared" si="20"/>
        <v>1.887482443500224E-3</v>
      </c>
      <c r="L103" s="199">
        <f t="shared" si="20"/>
        <v>1.887482443500224E-3</v>
      </c>
      <c r="M103" s="199">
        <f t="shared" si="20"/>
        <v>1.8874824435002237E-3</v>
      </c>
      <c r="N103" s="199">
        <f t="shared" si="20"/>
        <v>1.8874824435002244E-3</v>
      </c>
      <c r="O103" s="199">
        <f t="shared" si="20"/>
        <v>1.8874824435002242E-3</v>
      </c>
      <c r="P103" s="199">
        <f t="shared" si="20"/>
        <v>1.8874824435002242E-3</v>
      </c>
      <c r="Q103" s="199">
        <f t="shared" si="20"/>
        <v>1.887482443500224E-3</v>
      </c>
    </row>
    <row r="104" spans="1:17" x14ac:dyDescent="0.25">
      <c r="A104" s="127" t="s">
        <v>259</v>
      </c>
      <c r="B104" s="200">
        <f t="shared" ref="B104:Q104" si="21">IF(B$65=0,0,B$65/B$5)</f>
        <v>8.5433415863694337E-2</v>
      </c>
      <c r="C104" s="200">
        <f t="shared" si="21"/>
        <v>8.5433415863694337E-2</v>
      </c>
      <c r="D104" s="200">
        <f t="shared" si="21"/>
        <v>8.5433415863694309E-2</v>
      </c>
      <c r="E104" s="200">
        <f t="shared" si="21"/>
        <v>8.5433415863694337E-2</v>
      </c>
      <c r="F104" s="200">
        <f t="shared" si="21"/>
        <v>8.5433415863694323E-2</v>
      </c>
      <c r="G104" s="200">
        <f t="shared" si="21"/>
        <v>8.5433415863694337E-2</v>
      </c>
      <c r="H104" s="200">
        <f t="shared" si="21"/>
        <v>8.5433415863694323E-2</v>
      </c>
      <c r="I104" s="200">
        <f t="shared" si="21"/>
        <v>8.5433415863694365E-2</v>
      </c>
      <c r="J104" s="200">
        <f t="shared" si="21"/>
        <v>8.5433415863694337E-2</v>
      </c>
      <c r="K104" s="200">
        <f t="shared" si="21"/>
        <v>8.5433415863694337E-2</v>
      </c>
      <c r="L104" s="200">
        <f t="shared" si="21"/>
        <v>8.5433415863694337E-2</v>
      </c>
      <c r="M104" s="200">
        <f t="shared" si="21"/>
        <v>8.5433415863694337E-2</v>
      </c>
      <c r="N104" s="200">
        <f t="shared" si="21"/>
        <v>8.5433415863694365E-2</v>
      </c>
      <c r="O104" s="200">
        <f t="shared" si="21"/>
        <v>8.5433415863694351E-2</v>
      </c>
      <c r="P104" s="200">
        <f t="shared" si="21"/>
        <v>8.5433415863694351E-2</v>
      </c>
      <c r="Q104" s="200">
        <f t="shared" si="21"/>
        <v>8.5433415863694337E-2</v>
      </c>
    </row>
    <row r="105" spans="1:17" x14ac:dyDescent="0.25">
      <c r="A105" s="142" t="s">
        <v>266</v>
      </c>
      <c r="B105" s="199">
        <f t="shared" ref="B105:Q105" si="22">IF(B$66=0,0,B$66/B$5)</f>
        <v>0</v>
      </c>
      <c r="C105" s="199">
        <f t="shared" si="22"/>
        <v>0</v>
      </c>
      <c r="D105" s="199">
        <f t="shared" si="22"/>
        <v>0</v>
      </c>
      <c r="E105" s="199">
        <f t="shared" si="22"/>
        <v>0</v>
      </c>
      <c r="F105" s="199">
        <f t="shared" si="22"/>
        <v>0</v>
      </c>
      <c r="G105" s="199">
        <f t="shared" si="22"/>
        <v>0</v>
      </c>
      <c r="H105" s="199">
        <f t="shared" si="22"/>
        <v>0</v>
      </c>
      <c r="I105" s="199">
        <f t="shared" si="22"/>
        <v>0</v>
      </c>
      <c r="J105" s="199">
        <f t="shared" si="22"/>
        <v>0</v>
      </c>
      <c r="K105" s="199">
        <f t="shared" si="22"/>
        <v>0</v>
      </c>
      <c r="L105" s="199">
        <f t="shared" si="22"/>
        <v>0</v>
      </c>
      <c r="M105" s="199">
        <f t="shared" si="22"/>
        <v>0</v>
      </c>
      <c r="N105" s="199">
        <f t="shared" si="22"/>
        <v>0</v>
      </c>
      <c r="O105" s="199">
        <f t="shared" si="22"/>
        <v>0</v>
      </c>
      <c r="P105" s="199">
        <f t="shared" si="22"/>
        <v>0</v>
      </c>
      <c r="Q105" s="199">
        <f t="shared" si="22"/>
        <v>0</v>
      </c>
    </row>
    <row r="106" spans="1:17" x14ac:dyDescent="0.25">
      <c r="A106" s="142" t="s">
        <v>265</v>
      </c>
      <c r="B106" s="199">
        <f t="shared" ref="B106:Q106" si="23">IF(B$67=0,0,B$67/B$5)</f>
        <v>0</v>
      </c>
      <c r="C106" s="199">
        <f t="shared" si="23"/>
        <v>0</v>
      </c>
      <c r="D106" s="199">
        <f t="shared" si="23"/>
        <v>0</v>
      </c>
      <c r="E106" s="199">
        <f t="shared" si="23"/>
        <v>0</v>
      </c>
      <c r="F106" s="199">
        <f t="shared" si="23"/>
        <v>0</v>
      </c>
      <c r="G106" s="199">
        <f t="shared" si="23"/>
        <v>0</v>
      </c>
      <c r="H106" s="199">
        <f t="shared" si="23"/>
        <v>0</v>
      </c>
      <c r="I106" s="199">
        <f t="shared" si="23"/>
        <v>0</v>
      </c>
      <c r="J106" s="199">
        <f t="shared" si="23"/>
        <v>0</v>
      </c>
      <c r="K106" s="199">
        <f t="shared" si="23"/>
        <v>0</v>
      </c>
      <c r="L106" s="199">
        <f t="shared" si="23"/>
        <v>0</v>
      </c>
      <c r="M106" s="199">
        <f t="shared" si="23"/>
        <v>0</v>
      </c>
      <c r="N106" s="199">
        <f t="shared" si="23"/>
        <v>0</v>
      </c>
      <c r="O106" s="199">
        <f t="shared" si="23"/>
        <v>0</v>
      </c>
      <c r="P106" s="199">
        <f t="shared" si="23"/>
        <v>0</v>
      </c>
      <c r="Q106" s="199">
        <f t="shared" si="23"/>
        <v>0</v>
      </c>
    </row>
    <row r="107" spans="1:17" x14ac:dyDescent="0.25">
      <c r="A107" s="142" t="s">
        <v>264</v>
      </c>
      <c r="B107" s="199">
        <f t="shared" ref="B107:Q107" si="24">IF(B$78=0,0,B$78/B$5)</f>
        <v>8.5433415863694337E-2</v>
      </c>
      <c r="C107" s="199">
        <f t="shared" si="24"/>
        <v>8.5433415863694337E-2</v>
      </c>
      <c r="D107" s="199">
        <f t="shared" si="24"/>
        <v>8.5433415863694309E-2</v>
      </c>
      <c r="E107" s="199">
        <f t="shared" si="24"/>
        <v>8.5433415863694337E-2</v>
      </c>
      <c r="F107" s="199">
        <f t="shared" si="24"/>
        <v>8.5433415863694323E-2</v>
      </c>
      <c r="G107" s="199">
        <f t="shared" si="24"/>
        <v>8.5433415863694337E-2</v>
      </c>
      <c r="H107" s="199">
        <f t="shared" si="24"/>
        <v>8.5433415863694323E-2</v>
      </c>
      <c r="I107" s="199">
        <f t="shared" si="24"/>
        <v>8.5433415863694365E-2</v>
      </c>
      <c r="J107" s="199">
        <f t="shared" si="24"/>
        <v>8.5433415863694337E-2</v>
      </c>
      <c r="K107" s="199">
        <f t="shared" si="24"/>
        <v>8.5433415863694337E-2</v>
      </c>
      <c r="L107" s="199">
        <f t="shared" si="24"/>
        <v>8.5433415863694337E-2</v>
      </c>
      <c r="M107" s="199">
        <f t="shared" si="24"/>
        <v>8.5433415863694337E-2</v>
      </c>
      <c r="N107" s="199">
        <f t="shared" si="24"/>
        <v>8.5433415863694365E-2</v>
      </c>
      <c r="O107" s="199">
        <f t="shared" si="24"/>
        <v>8.5433415863694351E-2</v>
      </c>
      <c r="P107" s="199">
        <f t="shared" si="24"/>
        <v>8.5433415863694351E-2</v>
      </c>
      <c r="Q107" s="199">
        <f t="shared" si="24"/>
        <v>8.5433415863694337E-2</v>
      </c>
    </row>
    <row r="108" spans="1:17" x14ac:dyDescent="0.25">
      <c r="A108" s="72" t="s">
        <v>258</v>
      </c>
      <c r="B108" s="71">
        <f t="shared" ref="B108:Q108" si="25">IF(B$79=0,0,B$79/B$5)</f>
        <v>0.30688545469978584</v>
      </c>
      <c r="C108" s="71">
        <f t="shared" si="25"/>
        <v>0.31166173016938375</v>
      </c>
      <c r="D108" s="71">
        <f t="shared" si="25"/>
        <v>0.34094003001162537</v>
      </c>
      <c r="E108" s="71">
        <f t="shared" si="25"/>
        <v>0.35092934197782838</v>
      </c>
      <c r="F108" s="71">
        <f t="shared" si="25"/>
        <v>0.37181719004803504</v>
      </c>
      <c r="G108" s="71">
        <f t="shared" si="25"/>
        <v>0.38955398512000017</v>
      </c>
      <c r="H108" s="71">
        <f t="shared" si="25"/>
        <v>0.25493202596806369</v>
      </c>
      <c r="I108" s="71">
        <f t="shared" si="25"/>
        <v>0.27753235985288349</v>
      </c>
      <c r="J108" s="71">
        <f t="shared" si="25"/>
        <v>0.29479429832921844</v>
      </c>
      <c r="K108" s="71">
        <f t="shared" si="25"/>
        <v>0.29654495912606876</v>
      </c>
      <c r="L108" s="71">
        <f t="shared" si="25"/>
        <v>0.31068906974934007</v>
      </c>
      <c r="M108" s="71">
        <f t="shared" si="25"/>
        <v>0.25578738435386905</v>
      </c>
      <c r="N108" s="71">
        <f t="shared" si="25"/>
        <v>5.9856749964002545E-2</v>
      </c>
      <c r="O108" s="71">
        <f t="shared" si="25"/>
        <v>8.9767620457889177E-2</v>
      </c>
      <c r="P108" s="71">
        <f t="shared" si="25"/>
        <v>1.9038964324878966E-2</v>
      </c>
      <c r="Q108" s="71">
        <f t="shared" si="25"/>
        <v>7.9620049672098167E-2</v>
      </c>
    </row>
    <row r="110" spans="1:17" ht="12.75" x14ac:dyDescent="0.25">
      <c r="A110" s="98" t="s">
        <v>20</v>
      </c>
      <c r="B110" s="297"/>
      <c r="C110" s="297"/>
      <c r="D110" s="297"/>
      <c r="E110" s="297"/>
      <c r="F110" s="297"/>
      <c r="G110" s="297"/>
      <c r="H110" s="297"/>
      <c r="I110" s="297"/>
      <c r="J110" s="297"/>
      <c r="K110" s="297"/>
      <c r="L110" s="297"/>
      <c r="M110" s="297"/>
      <c r="N110" s="297"/>
      <c r="O110" s="297"/>
      <c r="P110" s="297"/>
      <c r="Q110" s="297"/>
    </row>
    <row r="112" spans="1:17" x14ac:dyDescent="0.25">
      <c r="A112" s="78" t="s">
        <v>8</v>
      </c>
      <c r="B112" s="230">
        <f t="shared" ref="B112:Q112" si="26">SUM(B$113:B$123)</f>
        <v>129.96497655098511</v>
      </c>
      <c r="C112" s="230">
        <f t="shared" si="26"/>
        <v>129.85344600194117</v>
      </c>
      <c r="D112" s="230">
        <f t="shared" si="26"/>
        <v>129.17393127734755</v>
      </c>
      <c r="E112" s="230">
        <f t="shared" si="26"/>
        <v>127.14963671894149</v>
      </c>
      <c r="F112" s="230">
        <f t="shared" si="26"/>
        <v>125.605723212573</v>
      </c>
      <c r="G112" s="230">
        <f t="shared" si="26"/>
        <v>123.99358524914615</v>
      </c>
      <c r="H112" s="230">
        <f t="shared" si="26"/>
        <v>120.96026521872649</v>
      </c>
      <c r="I112" s="230">
        <f t="shared" si="26"/>
        <v>118.52633849230412</v>
      </c>
      <c r="J112" s="230">
        <f t="shared" si="26"/>
        <v>116.12297598561635</v>
      </c>
      <c r="K112" s="230">
        <f t="shared" si="26"/>
        <v>115.00895317605864</v>
      </c>
      <c r="L112" s="230">
        <f t="shared" si="26"/>
        <v>114.7195880679505</v>
      </c>
      <c r="M112" s="230">
        <f t="shared" si="26"/>
        <v>111.72231822631478</v>
      </c>
      <c r="N112" s="230">
        <f t="shared" si="26"/>
        <v>110.24777173517093</v>
      </c>
      <c r="O112" s="230">
        <f t="shared" si="26"/>
        <v>109.71118567089968</v>
      </c>
      <c r="P112" s="230">
        <f t="shared" si="26"/>
        <v>111.89268691952392</v>
      </c>
      <c r="Q112" s="230">
        <f t="shared" si="26"/>
        <v>109.56228636349525</v>
      </c>
    </row>
    <row r="113" spans="1:17" x14ac:dyDescent="0.25">
      <c r="A113" s="132" t="s">
        <v>83</v>
      </c>
      <c r="B113" s="275">
        <f>IF(B$6=0,0,B$6/FBT!B$5*1000)</f>
        <v>2.0414760803608258</v>
      </c>
      <c r="C113" s="275">
        <f>IF(C$6=0,0,C$6/FBT!C$5*1000)</f>
        <v>2.0397241703144036</v>
      </c>
      <c r="D113" s="275">
        <f>IF(D$6=0,0,D$6/FBT!D$5*1000)</f>
        <v>2.0290504250229815</v>
      </c>
      <c r="E113" s="275">
        <f>IF(E$6=0,0,E$6/FBT!E$5*1000)</f>
        <v>1.9972530205971104</v>
      </c>
      <c r="F113" s="275">
        <f>IF(F$6=0,0,F$6/FBT!F$5*1000)</f>
        <v>1.9730013908346808</v>
      </c>
      <c r="G113" s="275">
        <f>IF(G$6=0,0,G$6/FBT!G$5*1000)</f>
        <v>1.9476780985299549</v>
      </c>
      <c r="H113" s="275">
        <f>IF(H$6=0,0,H$6/FBT!H$5*1000)</f>
        <v>1.9000310289076872</v>
      </c>
      <c r="I113" s="275">
        <f>IF(I$6=0,0,I$6/FBT!I$5*1000)</f>
        <v>1.8617991657919131</v>
      </c>
      <c r="J113" s="275">
        <f>IF(J$6=0,0,J$6/FBT!J$5*1000)</f>
        <v>1.8240474022010933</v>
      </c>
      <c r="K113" s="275">
        <f>IF(K$6=0,0,K$6/FBT!K$5*1000)</f>
        <v>1.8065484499522448</v>
      </c>
      <c r="L113" s="275">
        <f>IF(L$6=0,0,L$6/FBT!L$5*1000)</f>
        <v>1.8020031334956832</v>
      </c>
      <c r="M113" s="275">
        <f>IF(M$6=0,0,M$6/FBT!M$5*1000)</f>
        <v>1.7549223364188971</v>
      </c>
      <c r="N113" s="275">
        <f>IF(N$6=0,0,N$6/FBT!N$5*1000)</f>
        <v>1.7317603163813737</v>
      </c>
      <c r="O113" s="275">
        <f>IF(O$6=0,0,O$6/FBT!O$5*1000)</f>
        <v>1.7233316793413407</v>
      </c>
      <c r="P113" s="275">
        <f>IF(P$6=0,0,P$6/FBT!P$5*1000)</f>
        <v>1.7575984697992806</v>
      </c>
      <c r="Q113" s="275">
        <f>IF(Q$6=0,0,Q$6/FBT!Q$5*1000)</f>
        <v>1.720992784798246</v>
      </c>
    </row>
    <row r="114" spans="1:17" x14ac:dyDescent="0.25">
      <c r="A114" s="76" t="s">
        <v>82</v>
      </c>
      <c r="B114" s="274">
        <f>IF(B$7=0,0,B$7/FBT!B$5*1000)</f>
        <v>2.3817220937542976</v>
      </c>
      <c r="C114" s="274">
        <f>IF(C$7=0,0,C$7/FBT!C$5*1000)</f>
        <v>2.3796781987001379</v>
      </c>
      <c r="D114" s="274">
        <f>IF(D$7=0,0,D$7/FBT!D$5*1000)</f>
        <v>2.3672254958601453</v>
      </c>
      <c r="E114" s="274">
        <f>IF(E$7=0,0,E$7/FBT!E$5*1000)</f>
        <v>2.3301285240299627</v>
      </c>
      <c r="F114" s="274">
        <f>IF(F$7=0,0,F$7/FBT!F$5*1000)</f>
        <v>2.3018349559737947</v>
      </c>
      <c r="G114" s="274">
        <f>IF(G$7=0,0,G$7/FBT!G$5*1000)</f>
        <v>2.2722911149516141</v>
      </c>
      <c r="H114" s="274">
        <f>IF(H$7=0,0,H$7/FBT!H$5*1000)</f>
        <v>2.2167028670589684</v>
      </c>
      <c r="I114" s="274">
        <f>IF(I$7=0,0,I$7/FBT!I$5*1000)</f>
        <v>2.1720990267572322</v>
      </c>
      <c r="J114" s="274">
        <f>IF(J$7=0,0,J$7/FBT!J$5*1000)</f>
        <v>2.1280553025679425</v>
      </c>
      <c r="K114" s="274">
        <f>IF(K$7=0,0,K$7/FBT!K$5*1000)</f>
        <v>2.1076398582776195</v>
      </c>
      <c r="L114" s="274">
        <f>IF(L$7=0,0,L$7/FBT!L$5*1000)</f>
        <v>2.1023369890782972</v>
      </c>
      <c r="M114" s="274">
        <f>IF(M$7=0,0,M$7/FBT!M$5*1000)</f>
        <v>2.0474093924887136</v>
      </c>
      <c r="N114" s="274">
        <f>IF(N$7=0,0,N$7/FBT!N$5*1000)</f>
        <v>2.0203870357782701</v>
      </c>
      <c r="O114" s="274">
        <f>IF(O$7=0,0,O$7/FBT!O$5*1000)</f>
        <v>2.0105536258982308</v>
      </c>
      <c r="P114" s="274">
        <f>IF(P$7=0,0,P$7/FBT!P$5*1000)</f>
        <v>2.050531548099161</v>
      </c>
      <c r="Q114" s="274">
        <f>IF(Q$7=0,0,Q$7/FBT!Q$5*1000)</f>
        <v>2.0078249155979537</v>
      </c>
    </row>
    <row r="115" spans="1:17" x14ac:dyDescent="0.25">
      <c r="A115" s="76" t="s">
        <v>81</v>
      </c>
      <c r="B115" s="274">
        <f>IF(B$8=0,0,B$8/FBT!B$5*1000)</f>
        <v>5.4439362142955359</v>
      </c>
      <c r="C115" s="274">
        <f>IF(C$8=0,0,C$8/FBT!C$5*1000)</f>
        <v>5.4392644541717443</v>
      </c>
      <c r="D115" s="274">
        <f>IF(D$8=0,0,D$8/FBT!D$5*1000)</f>
        <v>5.4108011333946173</v>
      </c>
      <c r="E115" s="274">
        <f>IF(E$8=0,0,E$8/FBT!E$5*1000)</f>
        <v>5.3260080549256283</v>
      </c>
      <c r="F115" s="274">
        <f>IF(F$8=0,0,F$8/FBT!F$5*1000)</f>
        <v>5.2613370422258159</v>
      </c>
      <c r="G115" s="274">
        <f>IF(G$8=0,0,G$8/FBT!G$5*1000)</f>
        <v>5.1938082627465469</v>
      </c>
      <c r="H115" s="274">
        <f>IF(H$8=0,0,H$8/FBT!H$5*1000)</f>
        <v>5.0667494104204991</v>
      </c>
      <c r="I115" s="274">
        <f>IF(I$8=0,0,I$8/FBT!I$5*1000)</f>
        <v>4.9647977754451009</v>
      </c>
      <c r="J115" s="274">
        <f>IF(J$8=0,0,J$8/FBT!J$5*1000)</f>
        <v>4.864126405869583</v>
      </c>
      <c r="K115" s="274">
        <f>IF(K$8=0,0,K$8/FBT!K$5*1000)</f>
        <v>4.8174625332059868</v>
      </c>
      <c r="L115" s="274">
        <f>IF(L$8=0,0,L$8/FBT!L$5*1000)</f>
        <v>4.8053416893218222</v>
      </c>
      <c r="M115" s="274">
        <f>IF(M$8=0,0,M$8/FBT!M$5*1000)</f>
        <v>4.6797928971170588</v>
      </c>
      <c r="N115" s="274">
        <f>IF(N$8=0,0,N$8/FBT!N$5*1000)</f>
        <v>4.6180275103503305</v>
      </c>
      <c r="O115" s="274">
        <f>IF(O$8=0,0,O$8/FBT!O$5*1000)</f>
        <v>4.5955511449102424</v>
      </c>
      <c r="P115" s="274">
        <f>IF(P$8=0,0,P$8/FBT!P$5*1000)</f>
        <v>4.6869292527980821</v>
      </c>
      <c r="Q115" s="274">
        <f>IF(Q$8=0,0,Q$8/FBT!Q$5*1000)</f>
        <v>4.5893140927953233</v>
      </c>
    </row>
    <row r="116" spans="1:17" x14ac:dyDescent="0.25">
      <c r="A116" s="76" t="s">
        <v>80</v>
      </c>
      <c r="B116" s="274">
        <f>IF(B$9=0,0,B$9/FBT!B$5*1000)</f>
        <v>4.0829521607216517</v>
      </c>
      <c r="C116" s="274">
        <f>IF(C$9=0,0,C$9/FBT!C$5*1000)</f>
        <v>4.0794483406288071</v>
      </c>
      <c r="D116" s="274">
        <f>IF(D$9=0,0,D$9/FBT!D$5*1000)</f>
        <v>4.058100850045963</v>
      </c>
      <c r="E116" s="274">
        <f>IF(E$9=0,0,E$9/FBT!E$5*1000)</f>
        <v>3.9945060411942208</v>
      </c>
      <c r="F116" s="274">
        <f>IF(F$9=0,0,F$9/FBT!F$5*1000)</f>
        <v>3.9460027816693617</v>
      </c>
      <c r="G116" s="274">
        <f>IF(G$9=0,0,G$9/FBT!G$5*1000)</f>
        <v>3.8953561970599098</v>
      </c>
      <c r="H116" s="274">
        <f>IF(H$9=0,0,H$9/FBT!H$5*1000)</f>
        <v>3.8000620578153743</v>
      </c>
      <c r="I116" s="274">
        <f>IF(I$9=0,0,I$9/FBT!I$5*1000)</f>
        <v>3.7235983315838261</v>
      </c>
      <c r="J116" s="274">
        <f>IF(J$9=0,0,J$9/FBT!J$5*1000)</f>
        <v>3.6480948044021866</v>
      </c>
      <c r="K116" s="274">
        <f>IF(K$9=0,0,K$9/FBT!K$5*1000)</f>
        <v>3.6130968999044897</v>
      </c>
      <c r="L116" s="274">
        <f>IF(L$9=0,0,L$9/FBT!L$5*1000)</f>
        <v>3.6040062669913664</v>
      </c>
      <c r="M116" s="274">
        <f>IF(M$9=0,0,M$9/FBT!M$5*1000)</f>
        <v>3.5098446728377941</v>
      </c>
      <c r="N116" s="274">
        <f>IF(N$9=0,0,N$9/FBT!N$5*1000)</f>
        <v>3.4635206327627475</v>
      </c>
      <c r="O116" s="274">
        <f>IF(O$9=0,0,O$9/FBT!O$5*1000)</f>
        <v>3.4466633586826814</v>
      </c>
      <c r="P116" s="274">
        <f>IF(P$9=0,0,P$9/FBT!P$5*1000)</f>
        <v>3.5151969395985612</v>
      </c>
      <c r="Q116" s="274">
        <f>IF(Q$9=0,0,Q$9/FBT!Q$5*1000)</f>
        <v>3.441985569596492</v>
      </c>
    </row>
    <row r="117" spans="1:17" x14ac:dyDescent="0.25">
      <c r="A117" s="129" t="s">
        <v>79</v>
      </c>
      <c r="B117" s="273">
        <f>IF(B$10=0,0,B$10/FBT!B$5*1000)</f>
        <v>2.7219681071477679</v>
      </c>
      <c r="C117" s="273">
        <f>IF(C$10=0,0,C$10/FBT!C$5*1000)</f>
        <v>2.7196322270858722</v>
      </c>
      <c r="D117" s="273">
        <f>IF(D$10=0,0,D$10/FBT!D$5*1000)</f>
        <v>2.7054005666973087</v>
      </c>
      <c r="E117" s="273">
        <f>IF(E$10=0,0,E$10/FBT!E$5*1000)</f>
        <v>2.6630040274628142</v>
      </c>
      <c r="F117" s="273">
        <f>IF(F$10=0,0,F$10/FBT!F$5*1000)</f>
        <v>2.6306685211129079</v>
      </c>
      <c r="G117" s="273">
        <f>IF(G$10=0,0,G$10/FBT!G$5*1000)</f>
        <v>2.5969041313732735</v>
      </c>
      <c r="H117" s="273">
        <f>IF(H$10=0,0,H$10/FBT!H$5*1000)</f>
        <v>2.5333747052102495</v>
      </c>
      <c r="I117" s="273">
        <f>IF(I$10=0,0,I$10/FBT!I$5*1000)</f>
        <v>2.4823988877225505</v>
      </c>
      <c r="J117" s="273">
        <f>IF(J$10=0,0,J$10/FBT!J$5*1000)</f>
        <v>2.4320632029347915</v>
      </c>
      <c r="K117" s="273">
        <f>IF(K$10=0,0,K$10/FBT!K$5*1000)</f>
        <v>2.4087312666029934</v>
      </c>
      <c r="L117" s="273">
        <f>IF(L$10=0,0,L$10/FBT!L$5*1000)</f>
        <v>2.4026708446609111</v>
      </c>
      <c r="M117" s="273">
        <f>IF(M$10=0,0,M$10/FBT!M$5*1000)</f>
        <v>2.3398964485585294</v>
      </c>
      <c r="N117" s="273">
        <f>IF(N$10=0,0,N$10/FBT!N$5*1000)</f>
        <v>2.3090137551751653</v>
      </c>
      <c r="O117" s="273">
        <f>IF(O$10=0,0,O$10/FBT!O$5*1000)</f>
        <v>2.2977755724551212</v>
      </c>
      <c r="P117" s="273">
        <f>IF(P$10=0,0,P$10/FBT!P$5*1000)</f>
        <v>2.3434646263990411</v>
      </c>
      <c r="Q117" s="273">
        <f>IF(Q$10=0,0,Q$10/FBT!Q$5*1000)</f>
        <v>2.2946570463976617</v>
      </c>
    </row>
    <row r="118" spans="1:17" x14ac:dyDescent="0.25">
      <c r="A118" s="127" t="s">
        <v>263</v>
      </c>
      <c r="B118" s="296">
        <f>IF(B$15=0,0,B$15/FBT!B$5*1000)</f>
        <v>7.7465245739969264</v>
      </c>
      <c r="C118" s="296">
        <f>IF(C$15=0,0,C$15/FBT!C$5*1000)</f>
        <v>7.7398768281053147</v>
      </c>
      <c r="D118" s="296">
        <f>IF(D$15=0,0,D$15/FBT!D$5*1000)</f>
        <v>7.6993745508599334</v>
      </c>
      <c r="E118" s="296">
        <f>IF(E$15=0,0,E$15/FBT!E$5*1000)</f>
        <v>7.5787170632978977</v>
      </c>
      <c r="F118" s="296">
        <f>IF(F$15=0,0,F$15/FBT!F$5*1000)</f>
        <v>7.4866925484277909</v>
      </c>
      <c r="G118" s="296">
        <f>IF(G$15=0,0,G$15/FBT!G$5*1000)</f>
        <v>7.390601534665632</v>
      </c>
      <c r="H118" s="296">
        <f>IF(H$15=0,0,H$15/FBT!H$5*1000)</f>
        <v>7.2098013777308516</v>
      </c>
      <c r="I118" s="296">
        <f>IF(I$15=0,0,I$15/FBT!I$5*1000)</f>
        <v>7.0647278841028074</v>
      </c>
      <c r="J118" s="296">
        <f>IF(J$15=0,0,J$15/FBT!J$5*1000)</f>
        <v>6.9214761618899665</v>
      </c>
      <c r="K118" s="296">
        <f>IF(K$15=0,0,K$15/FBT!K$5*1000)</f>
        <v>6.8550751567942116</v>
      </c>
      <c r="L118" s="296">
        <f>IF(L$15=0,0,L$15/FBT!L$5*1000)</f>
        <v>6.8378276338052935</v>
      </c>
      <c r="M118" s="296">
        <f>IF(M$15=0,0,M$15/FBT!M$5*1000)</f>
        <v>6.659176237873079</v>
      </c>
      <c r="N118" s="296">
        <f>IF(N$15=0,0,N$15/FBT!N$5*1000)</f>
        <v>6.5712863237417469</v>
      </c>
      <c r="O118" s="296">
        <f>IF(O$15=0,0,O$15/FBT!O$5*1000)</f>
        <v>6.5393032676657832</v>
      </c>
      <c r="P118" s="296">
        <f>IF(P$15=0,0,P$15/FBT!P$5*1000)</f>
        <v>6.6693310142105862</v>
      </c>
      <c r="Q118" s="296">
        <f>IF(Q$15=0,0,Q$15/FBT!Q$5*1000)</f>
        <v>6.5304281678160381</v>
      </c>
    </row>
    <row r="119" spans="1:17" x14ac:dyDescent="0.25">
      <c r="A119" s="127" t="s">
        <v>262</v>
      </c>
      <c r="B119" s="296">
        <f>IF(B$24=0,0,B$24/FBT!B$5*1000)</f>
        <v>6.4554371449974388</v>
      </c>
      <c r="C119" s="296">
        <f>IF(C$24=0,0,C$24/FBT!C$5*1000)</f>
        <v>6.4498973567544295</v>
      </c>
      <c r="D119" s="296">
        <f>IF(D$24=0,0,D$24/FBT!D$5*1000)</f>
        <v>6.4161454590499449</v>
      </c>
      <c r="E119" s="296">
        <f>IF(E$24=0,0,E$24/FBT!E$5*1000)</f>
        <v>6.3155975527482493</v>
      </c>
      <c r="F119" s="296">
        <f>IF(F$24=0,0,F$24/FBT!F$5*1000)</f>
        <v>6.2389104570231595</v>
      </c>
      <c r="G119" s="296">
        <f>IF(G$24=0,0,G$24/FBT!G$5*1000)</f>
        <v>6.1588346122213604</v>
      </c>
      <c r="H119" s="296">
        <f>IF(H$24=0,0,H$24/FBT!H$5*1000)</f>
        <v>6.0081678147757085</v>
      </c>
      <c r="I119" s="296">
        <f>IF(I$24=0,0,I$24/FBT!I$5*1000)</f>
        <v>5.8872732367523195</v>
      </c>
      <c r="J119" s="296">
        <f>IF(J$24=0,0,J$24/FBT!J$5*1000)</f>
        <v>5.7678968015749739</v>
      </c>
      <c r="K119" s="296">
        <f>IF(K$24=0,0,K$24/FBT!K$5*1000)</f>
        <v>5.7125626306618376</v>
      </c>
      <c r="L119" s="296">
        <f>IF(L$24=0,0,L$24/FBT!L$5*1000)</f>
        <v>5.698189694837744</v>
      </c>
      <c r="M119" s="296">
        <f>IF(M$24=0,0,M$24/FBT!M$5*1000)</f>
        <v>5.5493135315608999</v>
      </c>
      <c r="N119" s="296">
        <f>IF(N$24=0,0,N$24/FBT!N$5*1000)</f>
        <v>5.4760719364514561</v>
      </c>
      <c r="O119" s="296">
        <f>IF(O$24=0,0,O$24/FBT!O$5*1000)</f>
        <v>5.4494193897214842</v>
      </c>
      <c r="P119" s="296">
        <f>IF(P$24=0,0,P$24/FBT!P$5*1000)</f>
        <v>5.5577758451754704</v>
      </c>
      <c r="Q119" s="296">
        <f>IF(Q$24=0,0,Q$24/FBT!Q$5*1000)</f>
        <v>5.4420234731800292</v>
      </c>
    </row>
    <row r="120" spans="1:17" x14ac:dyDescent="0.25">
      <c r="A120" s="127" t="s">
        <v>261</v>
      </c>
      <c r="B120" s="296">
        <f>IF(B$33=0,0,B$33/FBT!B$5*1000)</f>
        <v>35.83791678692387</v>
      </c>
      <c r="C120" s="296">
        <f>IF(C$33=0,0,C$33/FBT!C$5*1000)</f>
        <v>35.186946345307796</v>
      </c>
      <c r="D120" s="296">
        <f>IF(D$33=0,0,D$33/FBT!D$5*1000)</f>
        <v>31.220822228237331</v>
      </c>
      <c r="E120" s="296">
        <f>IF(E$33=0,0,E$33/FBT!E$5*1000)</f>
        <v>29.461420947238885</v>
      </c>
      <c r="F120" s="296">
        <f>IF(F$33=0,0,F$33/FBT!F$5*1000)</f>
        <v>26.480052602031503</v>
      </c>
      <c r="G120" s="296">
        <f>IF(G$33=0,0,G$33/FBT!G$5*1000)</f>
        <v>23.940934738235189</v>
      </c>
      <c r="H120" s="296">
        <f>IF(H$33=0,0,H$33/FBT!H$5*1000)</f>
        <v>39.639162993474812</v>
      </c>
      <c r="I120" s="296">
        <f>IF(I$33=0,0,I$33/FBT!I$5*1000)</f>
        <v>36.162820640614093</v>
      </c>
      <c r="J120" s="296">
        <f>IF(J$33=0,0,J$33/FBT!J$5*1000)</f>
        <v>33.425038256893956</v>
      </c>
      <c r="K120" s="296">
        <f>IF(K$33=0,0,K$33/FBT!K$5*1000)</f>
        <v>32.903034338937125</v>
      </c>
      <c r="L120" s="296">
        <f>IF(L$33=0,0,L$33/FBT!L$5*1000)</f>
        <v>31.197643021587709</v>
      </c>
      <c r="M120" s="296">
        <f>IF(M$33=0,0,M$33/FBT!M$5*1000)</f>
        <v>36.5162881721497</v>
      </c>
      <c r="N120" s="296">
        <f>IF(N$33=0,0,N$33/FBT!N$5*1000)</f>
        <v>57.635250507735009</v>
      </c>
      <c r="O120" s="296">
        <f>IF(O$33=0,0,O$33/FBT!O$5*1000)</f>
        <v>54.073177366142687</v>
      </c>
      <c r="P120" s="296">
        <f>IF(P$33=0,0,P$33/FBT!P$5*1000)</f>
        <v>63.062389789432807</v>
      </c>
      <c r="Q120" s="296">
        <f>IF(Q$33=0,0,Q$33/FBT!Q$5*1000)</f>
        <v>55.111580657951642</v>
      </c>
    </row>
    <row r="121" spans="1:17" x14ac:dyDescent="0.25">
      <c r="A121" s="127" t="s">
        <v>260</v>
      </c>
      <c r="B121" s="296">
        <f>IF(B$44=0,0,B$44/FBT!B$5*1000)</f>
        <v>12.265330575495133</v>
      </c>
      <c r="C121" s="296">
        <f>IF(C$44=0,0,C$44/FBT!C$5*1000)</f>
        <v>12.254804977833418</v>
      </c>
      <c r="D121" s="296">
        <f>IF(D$44=0,0,D$44/FBT!D$5*1000)</f>
        <v>12.190676372194893</v>
      </c>
      <c r="E121" s="296">
        <f>IF(E$44=0,0,E$44/FBT!E$5*1000)</f>
        <v>11.999635350221673</v>
      </c>
      <c r="F121" s="296">
        <f>IF(F$44=0,0,F$44/FBT!F$5*1000)</f>
        <v>11.853929868344002</v>
      </c>
      <c r="G121" s="296">
        <f>IF(G$44=0,0,G$44/FBT!G$5*1000)</f>
        <v>11.701785763220585</v>
      </c>
      <c r="H121" s="296">
        <f>IF(H$44=0,0,H$44/FBT!H$5*1000)</f>
        <v>11.415518848073848</v>
      </c>
      <c r="I121" s="296">
        <f>IF(I$44=0,0,I$44/FBT!I$5*1000)</f>
        <v>11.185819149829443</v>
      </c>
      <c r="J121" s="296">
        <f>IF(J$44=0,0,J$44/FBT!J$5*1000)</f>
        <v>10.959003922992448</v>
      </c>
      <c r="K121" s="296">
        <f>IF(K$44=0,0,K$44/FBT!K$5*1000)</f>
        <v>10.853868998257502</v>
      </c>
      <c r="L121" s="296">
        <f>IF(L$44=0,0,L$44/FBT!L$5*1000)</f>
        <v>10.826560420191718</v>
      </c>
      <c r="M121" s="296">
        <f>IF(M$44=0,0,M$44/FBT!M$5*1000)</f>
        <v>10.543695709965712</v>
      </c>
      <c r="N121" s="296">
        <f>IF(N$44=0,0,N$44/FBT!N$5*1000)</f>
        <v>10.404536679257767</v>
      </c>
      <c r="O121" s="296">
        <f>IF(O$44=0,0,O$44/FBT!O$5*1000)</f>
        <v>10.353896840470824</v>
      </c>
      <c r="P121" s="296">
        <f>IF(P$44=0,0,P$44/FBT!P$5*1000)</f>
        <v>10.55977410583343</v>
      </c>
      <c r="Q121" s="296">
        <f>IF(Q$44=0,0,Q$44/FBT!Q$5*1000)</f>
        <v>10.339844599042062</v>
      </c>
    </row>
    <row r="122" spans="1:17" x14ac:dyDescent="0.25">
      <c r="A122" s="127" t="s">
        <v>259</v>
      </c>
      <c r="B122" s="296">
        <f>IF(B$65=0,0,B$65/FBT!B$5*1000)</f>
        <v>11.103351889395595</v>
      </c>
      <c r="C122" s="296">
        <f>IF(C$65=0,0,C$65/FBT!C$5*1000)</f>
        <v>11.093823453617619</v>
      </c>
      <c r="D122" s="296">
        <f>IF(D$65=0,0,D$65/FBT!D$5*1000)</f>
        <v>11.035770189565904</v>
      </c>
      <c r="E122" s="296">
        <f>IF(E$65=0,0,E$65/FBT!E$5*1000)</f>
        <v>10.862827790726987</v>
      </c>
      <c r="F122" s="296">
        <f>IF(F$65=0,0,F$65/FBT!F$5*1000)</f>
        <v>10.730925986079832</v>
      </c>
      <c r="G122" s="296">
        <f>IF(G$65=0,0,G$65/FBT!G$5*1000)</f>
        <v>10.59319553302074</v>
      </c>
      <c r="H122" s="296">
        <f>IF(H$65=0,0,H$65/FBT!H$5*1000)</f>
        <v>10.334048641414221</v>
      </c>
      <c r="I122" s="296">
        <f>IF(I$65=0,0,I$65/FBT!I$5*1000)</f>
        <v>10.126109967214024</v>
      </c>
      <c r="J122" s="296">
        <f>IF(J$65=0,0,J$65/FBT!J$5*1000)</f>
        <v>9.9207824987089523</v>
      </c>
      <c r="K122" s="296">
        <f>IF(K$65=0,0,K$65/FBT!K$5*1000)</f>
        <v>9.8256077247383686</v>
      </c>
      <c r="L122" s="296">
        <f>IF(L$65=0,0,L$65/FBT!L$5*1000)</f>
        <v>9.80088627512092</v>
      </c>
      <c r="M122" s="296">
        <f>IF(M$65=0,0,M$65/FBT!M$5*1000)</f>
        <v>9.5448192742847446</v>
      </c>
      <c r="N122" s="296">
        <f>IF(N$65=0,0,N$65/FBT!N$5*1000)</f>
        <v>9.4188437306965049</v>
      </c>
      <c r="O122" s="296">
        <f>IF(O$65=0,0,O$65/FBT!O$5*1000)</f>
        <v>9.3730013503209566</v>
      </c>
      <c r="P122" s="296">
        <f>IF(P$65=0,0,P$65/FBT!P$5*1000)</f>
        <v>9.5593744537018424</v>
      </c>
      <c r="Q122" s="296">
        <f>IF(Q$65=0,0,Q$65/FBT!Q$5*1000)</f>
        <v>9.3602803738696547</v>
      </c>
    </row>
    <row r="123" spans="1:17" x14ac:dyDescent="0.25">
      <c r="A123" s="72" t="s">
        <v>258</v>
      </c>
      <c r="B123" s="295">
        <f>IF(B$79=0,0,B$79/FBT!B$5*1000)</f>
        <v>39.884360923896068</v>
      </c>
      <c r="C123" s="295">
        <f>IF(C$79=0,0,C$79/FBT!C$5*1000)</f>
        <v>40.470349649421635</v>
      </c>
      <c r="D123" s="295">
        <f>IF(D$79=0,0,D$79/FBT!D$5*1000)</f>
        <v>44.040564006418506</v>
      </c>
      <c r="E123" s="295">
        <f>IF(E$79=0,0,E$79/FBT!E$5*1000)</f>
        <v>44.620538346498066</v>
      </c>
      <c r="F123" s="295">
        <f>IF(F$79=0,0,F$79/FBT!F$5*1000)</f>
        <v>46.702367058850143</v>
      </c>
      <c r="G123" s="295">
        <f>IF(G$79=0,0,G$79/FBT!G$5*1000)</f>
        <v>48.302195263121348</v>
      </c>
      <c r="H123" s="295">
        <f>IF(H$79=0,0,H$79/FBT!H$5*1000)</f>
        <v>30.836645473844253</v>
      </c>
      <c r="I123" s="295">
        <f>IF(I$79=0,0,I$79/FBT!I$5*1000)</f>
        <v>32.894894426490829</v>
      </c>
      <c r="J123" s="295">
        <f>IF(J$79=0,0,J$79/FBT!J$5*1000)</f>
        <v>34.232391225580457</v>
      </c>
      <c r="K123" s="295">
        <f>IF(K$79=0,0,K$79/FBT!K$5*1000)</f>
        <v>34.105325318726273</v>
      </c>
      <c r="L123" s="295">
        <f>IF(L$79=0,0,L$79/FBT!L$5*1000)</f>
        <v>35.642122098859033</v>
      </c>
      <c r="M123" s="295">
        <f>IF(M$79=0,0,M$79/FBT!M$5*1000)</f>
        <v>28.577159553059641</v>
      </c>
      <c r="N123" s="295">
        <f>IF(N$79=0,0,N$79/FBT!N$5*1000)</f>
        <v>6.5990733068405518</v>
      </c>
      <c r="O123" s="295">
        <f>IF(O$79=0,0,O$79/FBT!O$5*1000)</f>
        <v>9.8485120752903317</v>
      </c>
      <c r="P123" s="295">
        <f>IF(P$79=0,0,P$79/FBT!P$5*1000)</f>
        <v>2.1303208744756676</v>
      </c>
      <c r="Q123" s="295">
        <f>IF(Q$79=0,0,Q$79/FBT!Q$5*1000)</f>
        <v>8.7233546824501342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 tint="0.59999389629810485"/>
    <pageSetUpPr fitToPage="1"/>
  </sheetPr>
  <dimension ref="A1:Q1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377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91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</row>
    <row r="5" spans="1:17" ht="12.75" x14ac:dyDescent="0.25">
      <c r="A5" s="97" t="s">
        <v>8</v>
      </c>
      <c r="B5" s="96">
        <v>6.279101719661071</v>
      </c>
      <c r="C5" s="96">
        <v>6.4626562642825487</v>
      </c>
      <c r="D5" s="96">
        <v>6.9829802193548334</v>
      </c>
      <c r="E5" s="96">
        <v>7.5970346437322771</v>
      </c>
      <c r="F5" s="96">
        <v>7.6078670361022844</v>
      </c>
      <c r="G5" s="96">
        <v>7.7264899956354913</v>
      </c>
      <c r="H5" s="96">
        <v>9.7856864502266152</v>
      </c>
      <c r="I5" s="96">
        <v>10.335132512694994</v>
      </c>
      <c r="J5" s="96">
        <v>10.959570822595101</v>
      </c>
      <c r="K5" s="96">
        <v>10.925641157871073</v>
      </c>
      <c r="L5" s="96">
        <v>10.985769190587</v>
      </c>
      <c r="M5" s="96">
        <v>11.454614911878558</v>
      </c>
      <c r="N5" s="96">
        <v>16.287698712060781</v>
      </c>
      <c r="O5" s="96">
        <v>14.224835239596063</v>
      </c>
      <c r="P5" s="96">
        <v>15.35555184491807</v>
      </c>
      <c r="Q5" s="96">
        <v>13.857909047264773</v>
      </c>
    </row>
    <row r="6" spans="1:17" x14ac:dyDescent="0.25">
      <c r="A6" s="132" t="s">
        <v>83</v>
      </c>
      <c r="B6" s="160">
        <v>9.5674665263606892E-2</v>
      </c>
      <c r="C6" s="160">
        <v>9.8386981494509904E-2</v>
      </c>
      <c r="D6" s="160">
        <v>0.1057520485635932</v>
      </c>
      <c r="E6" s="160">
        <v>0.11484640014321934</v>
      </c>
      <c r="F6" s="160">
        <v>0.11458314509600327</v>
      </c>
      <c r="G6" s="160">
        <v>0.11600401456546829</v>
      </c>
      <c r="H6" s="160">
        <v>0.1499936180320452</v>
      </c>
      <c r="I6" s="160">
        <v>0.15778874066684384</v>
      </c>
      <c r="J6" s="160">
        <v>0.16682478177916521</v>
      </c>
      <c r="K6" s="160">
        <v>0.16624805081653335</v>
      </c>
      <c r="L6" s="160">
        <v>0.1667423923905457</v>
      </c>
      <c r="M6" s="160">
        <v>0.17540748597851588</v>
      </c>
      <c r="N6" s="160">
        <v>0.26438105070586138</v>
      </c>
      <c r="O6" s="160">
        <v>0.22977296579846129</v>
      </c>
      <c r="P6" s="160">
        <v>0.25528374881643784</v>
      </c>
      <c r="Q6" s="160">
        <v>0.22558739569659214</v>
      </c>
    </row>
    <row r="7" spans="1:17" x14ac:dyDescent="0.25">
      <c r="A7" s="76" t="s">
        <v>82</v>
      </c>
      <c r="B7" s="159">
        <v>2.7959558172863365E-2</v>
      </c>
      <c r="C7" s="159">
        <v>2.8752193958232346E-2</v>
      </c>
      <c r="D7" s="159">
        <v>3.0904529904197814E-2</v>
      </c>
      <c r="E7" s="159">
        <v>3.3562224617154919E-2</v>
      </c>
      <c r="F7" s="159">
        <v>3.3485292079302217E-2</v>
      </c>
      <c r="G7" s="159">
        <v>3.390052094347535E-2</v>
      </c>
      <c r="H7" s="159">
        <v>4.3833498422705765E-2</v>
      </c>
      <c r="I7" s="159">
        <v>4.6111511982217634E-2</v>
      </c>
      <c r="J7" s="159">
        <v>4.8752166291655158E-2</v>
      </c>
      <c r="K7" s="159">
        <v>4.8583624882543669E-2</v>
      </c>
      <c r="L7" s="159">
        <v>4.8728089166351518E-2</v>
      </c>
      <c r="M7" s="159">
        <v>5.126033934542075E-2</v>
      </c>
      <c r="N7" s="159">
        <v>7.7261596334270738E-2</v>
      </c>
      <c r="O7" s="159">
        <v>6.7147876463353989E-2</v>
      </c>
      <c r="P7" s="159">
        <v>7.4603039435298321E-2</v>
      </c>
      <c r="Q7" s="159">
        <v>6.5924703218614933E-2</v>
      </c>
    </row>
    <row r="8" spans="1:17" x14ac:dyDescent="0.25">
      <c r="A8" s="76" t="s">
        <v>81</v>
      </c>
      <c r="B8" s="159">
        <v>0.34829079563842469</v>
      </c>
      <c r="C8" s="159">
        <v>0.35816461934589638</v>
      </c>
      <c r="D8" s="159">
        <v>0.38497615887262138</v>
      </c>
      <c r="E8" s="159">
        <v>0.41808292688436599</v>
      </c>
      <c r="F8" s="159">
        <v>0.4171245821689904</v>
      </c>
      <c r="G8" s="159">
        <v>0.42229706703376418</v>
      </c>
      <c r="H8" s="159">
        <v>0.54603166283497595</v>
      </c>
      <c r="I8" s="159">
        <v>0.57440876200843749</v>
      </c>
      <c r="J8" s="159">
        <v>0.6073032585792979</v>
      </c>
      <c r="K8" s="159">
        <v>0.60520374680895694</v>
      </c>
      <c r="L8" s="159">
        <v>0.60700333105265969</v>
      </c>
      <c r="M8" s="159">
        <v>0.63854744287913223</v>
      </c>
      <c r="N8" s="159">
        <v>0.96244378016228604</v>
      </c>
      <c r="O8" s="159">
        <v>0.83645768557068501</v>
      </c>
      <c r="P8" s="159">
        <v>0.92932627194315298</v>
      </c>
      <c r="Q8" s="159">
        <v>0.8212206786058438</v>
      </c>
    </row>
    <row r="9" spans="1:17" x14ac:dyDescent="0.25">
      <c r="A9" s="76" t="s">
        <v>80</v>
      </c>
      <c r="B9" s="159">
        <v>0.1863898959601468</v>
      </c>
      <c r="C9" s="159">
        <v>0.19167393158960125</v>
      </c>
      <c r="D9" s="159">
        <v>0.20602228683039159</v>
      </c>
      <c r="E9" s="159">
        <v>0.22373957113006604</v>
      </c>
      <c r="F9" s="159">
        <v>0.22322670724152893</v>
      </c>
      <c r="G9" s="159">
        <v>0.22599479335771067</v>
      </c>
      <c r="H9" s="159">
        <v>0.29221210006483717</v>
      </c>
      <c r="I9" s="159">
        <v>0.30739827388518476</v>
      </c>
      <c r="J9" s="159">
        <v>0.32500195985760733</v>
      </c>
      <c r="K9" s="159">
        <v>0.32387839361542853</v>
      </c>
      <c r="L9" s="159">
        <v>0.3248414518534174</v>
      </c>
      <c r="M9" s="159">
        <v>0.34172247137824918</v>
      </c>
      <c r="N9" s="159">
        <v>0.51505752749828881</v>
      </c>
      <c r="O9" s="159">
        <v>0.4476353177889863</v>
      </c>
      <c r="P9" s="159">
        <v>0.49733449551259246</v>
      </c>
      <c r="Q9" s="159">
        <v>0.43948114266151872</v>
      </c>
    </row>
    <row r="10" spans="1:17" x14ac:dyDescent="0.25">
      <c r="A10" s="129" t="s">
        <v>79</v>
      </c>
      <c r="B10" s="158">
        <v>0.21698110646503269</v>
      </c>
      <c r="C10" s="158">
        <v>0.22313238355853349</v>
      </c>
      <c r="D10" s="158">
        <v>0.23983566020377464</v>
      </c>
      <c r="E10" s="158">
        <v>0.26046079082631074</v>
      </c>
      <c r="F10" s="158">
        <v>0.25986375323783251</v>
      </c>
      <c r="G10" s="158">
        <v>0.2630861510249316</v>
      </c>
      <c r="H10" s="158">
        <v>0.34017136212199039</v>
      </c>
      <c r="I10" s="158">
        <v>0.35784996418105203</v>
      </c>
      <c r="J10" s="158">
        <v>0.37834285216987285</v>
      </c>
      <c r="K10" s="158">
        <v>0.37703488080608777</v>
      </c>
      <c r="L10" s="158">
        <v>0.37815600081633649</v>
      </c>
      <c r="M10" s="158">
        <v>0.39780761484770544</v>
      </c>
      <c r="N10" s="158">
        <v>0.59959125806700564</v>
      </c>
      <c r="O10" s="158">
        <v>0.52110338946403212</v>
      </c>
      <c r="P10" s="158">
        <v>0.57895943642044057</v>
      </c>
      <c r="Q10" s="158">
        <v>0.51161091170737361</v>
      </c>
    </row>
    <row r="11" spans="1:17" x14ac:dyDescent="0.25">
      <c r="A11" s="92" t="s">
        <v>125</v>
      </c>
      <c r="B11" s="91">
        <v>0</v>
      </c>
      <c r="C11" s="91">
        <v>4.4171280507445079E-16</v>
      </c>
      <c r="D11" s="91">
        <v>4.4171280507445079E-16</v>
      </c>
      <c r="E11" s="91">
        <v>0</v>
      </c>
      <c r="F11" s="91">
        <v>2.258839066098724E-16</v>
      </c>
      <c r="G11" s="91">
        <v>2.2810166141310502E-16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0.21698110646503269</v>
      </c>
      <c r="C14" s="157">
        <v>0.22313238355853304</v>
      </c>
      <c r="D14" s="157">
        <v>0.2398356602037742</v>
      </c>
      <c r="E14" s="157">
        <v>0.26046079082631074</v>
      </c>
      <c r="F14" s="157">
        <v>0.25986375323783228</v>
      </c>
      <c r="G14" s="157">
        <v>0.26308615102493138</v>
      </c>
      <c r="H14" s="157">
        <v>0.34017136212199039</v>
      </c>
      <c r="I14" s="157">
        <v>0.35784996418105203</v>
      </c>
      <c r="J14" s="157">
        <v>0.37834285216987285</v>
      </c>
      <c r="K14" s="157">
        <v>0.37703488080608777</v>
      </c>
      <c r="L14" s="157">
        <v>0.37815600081633649</v>
      </c>
      <c r="M14" s="157">
        <v>0.39780761484770544</v>
      </c>
      <c r="N14" s="157">
        <v>0.59959125806700564</v>
      </c>
      <c r="O14" s="157">
        <v>0.52110338946403212</v>
      </c>
      <c r="P14" s="157">
        <v>0.57895943642044057</v>
      </c>
      <c r="Q14" s="157">
        <v>0.51161091170737361</v>
      </c>
    </row>
    <row r="15" spans="1:17" x14ac:dyDescent="0.25">
      <c r="A15" s="156" t="s">
        <v>263</v>
      </c>
      <c r="B15" s="204">
        <v>0.49318558516799177</v>
      </c>
      <c r="C15" s="204">
        <v>0.5071670844898124</v>
      </c>
      <c r="D15" s="204">
        <v>0.5451326723730765</v>
      </c>
      <c r="E15" s="204">
        <v>0.59201240895917828</v>
      </c>
      <c r="F15" s="204">
        <v>0.59065537683210545</v>
      </c>
      <c r="G15" s="204">
        <v>0.5979797018121269</v>
      </c>
      <c r="H15" s="204">
        <v>0.77318995657607203</v>
      </c>
      <c r="I15" s="204">
        <v>0.81337240307334535</v>
      </c>
      <c r="J15" s="204">
        <v>0.85995155975294968</v>
      </c>
      <c r="K15" s="204">
        <v>0.85697861601171565</v>
      </c>
      <c r="L15" s="204">
        <v>0.85952685736464263</v>
      </c>
      <c r="M15" s="204">
        <v>0.90419384668667424</v>
      </c>
      <c r="N15" s="204">
        <v>1.3628364712899246</v>
      </c>
      <c r="O15" s="204">
        <v>1.1844380566252626</v>
      </c>
      <c r="P15" s="204">
        <v>1.315941526390735</v>
      </c>
      <c r="Q15" s="204">
        <v>1.162862200213699</v>
      </c>
    </row>
    <row r="16" spans="1:17" x14ac:dyDescent="0.25">
      <c r="A16" s="152" t="s">
        <v>277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276</v>
      </c>
      <c r="B22" s="264">
        <v>0.48942755090985329</v>
      </c>
      <c r="C22" s="264">
        <v>0.50330251233800527</v>
      </c>
      <c r="D22" s="264">
        <v>0.54097880551317878</v>
      </c>
      <c r="E22" s="264">
        <v>0.58750132229926733</v>
      </c>
      <c r="F22" s="264">
        <v>0.58615463064721307</v>
      </c>
      <c r="G22" s="264">
        <v>0.59342314486345626</v>
      </c>
      <c r="H22" s="264">
        <v>0.76729831166136564</v>
      </c>
      <c r="I22" s="264">
        <v>0.80717457116726299</v>
      </c>
      <c r="J22" s="264">
        <v>0.85339879844142352</v>
      </c>
      <c r="K22" s="264">
        <v>0.85044850829097374</v>
      </c>
      <c r="L22" s="264">
        <v>0.85297733225095507</v>
      </c>
      <c r="M22" s="264">
        <v>0.89730396272810498</v>
      </c>
      <c r="N22" s="264">
        <v>1.3524517676380456</v>
      </c>
      <c r="O22" s="264">
        <v>1.175412734459927</v>
      </c>
      <c r="P22" s="264">
        <v>1.3059141584249845</v>
      </c>
      <c r="Q22" s="264">
        <v>1.1540012843286396</v>
      </c>
    </row>
    <row r="23" spans="1:17" x14ac:dyDescent="0.25">
      <c r="A23" s="152" t="s">
        <v>275</v>
      </c>
      <c r="B23" s="264">
        <v>3.758034258138491E-3</v>
      </c>
      <c r="C23" s="264">
        <v>3.8645721518071473E-3</v>
      </c>
      <c r="D23" s="264">
        <v>4.1538668598977641E-3</v>
      </c>
      <c r="E23" s="264">
        <v>4.5110866599109159E-3</v>
      </c>
      <c r="F23" s="264">
        <v>4.5007461848923748E-3</v>
      </c>
      <c r="G23" s="264">
        <v>4.556556948670647E-3</v>
      </c>
      <c r="H23" s="264">
        <v>5.8916449147063807E-3</v>
      </c>
      <c r="I23" s="264">
        <v>6.1978319060823125E-3</v>
      </c>
      <c r="J23" s="264">
        <v>6.5527613115261788E-3</v>
      </c>
      <c r="K23" s="264">
        <v>6.5301077207419456E-3</v>
      </c>
      <c r="L23" s="264">
        <v>6.5495251136875304E-3</v>
      </c>
      <c r="M23" s="264">
        <v>6.8898839585692677E-3</v>
      </c>
      <c r="N23" s="264">
        <v>1.0384703651878971E-2</v>
      </c>
      <c r="O23" s="264">
        <v>9.0253221653356606E-3</v>
      </c>
      <c r="P23" s="264">
        <v>1.0027367965750489E-2</v>
      </c>
      <c r="Q23" s="264">
        <v>8.8609158850594099E-3</v>
      </c>
    </row>
    <row r="24" spans="1:17" x14ac:dyDescent="0.25">
      <c r="A24" s="156" t="s">
        <v>262</v>
      </c>
      <c r="B24" s="204">
        <v>0.22417526598545082</v>
      </c>
      <c r="C24" s="204">
        <v>0.23053049294991471</v>
      </c>
      <c r="D24" s="204">
        <v>0.24778757835139845</v>
      </c>
      <c r="E24" s="204">
        <v>0.26909654952689932</v>
      </c>
      <c r="F24" s="204">
        <v>0.2684797167418661</v>
      </c>
      <c r="G24" s="204">
        <v>0.27180895536914856</v>
      </c>
      <c r="H24" s="204">
        <v>0.35144998026185081</v>
      </c>
      <c r="I24" s="204">
        <v>0.36971472866970123</v>
      </c>
      <c r="J24" s="204">
        <v>0.39088707261497724</v>
      </c>
      <c r="K24" s="204">
        <v>0.38953573455077961</v>
      </c>
      <c r="L24" s="204">
        <v>0.3906940260748375</v>
      </c>
      <c r="M24" s="204">
        <v>0.41099720303939735</v>
      </c>
      <c r="N24" s="204">
        <v>0.61947112331360221</v>
      </c>
      <c r="O24" s="204">
        <v>0.53838093482966465</v>
      </c>
      <c r="P24" s="204">
        <v>0.59815523926851399</v>
      </c>
      <c r="Q24" s="204">
        <v>0.52857372736986297</v>
      </c>
    </row>
    <row r="25" spans="1:17" x14ac:dyDescent="0.25">
      <c r="A25" s="152" t="s">
        <v>274</v>
      </c>
      <c r="B25" s="264">
        <v>0</v>
      </c>
      <c r="C25" s="264">
        <v>0</v>
      </c>
      <c r="D25" s="264">
        <v>0</v>
      </c>
      <c r="E25" s="264">
        <v>0</v>
      </c>
      <c r="F25" s="264">
        <v>0</v>
      </c>
      <c r="G25" s="264">
        <v>0</v>
      </c>
      <c r="H25" s="264">
        <v>0</v>
      </c>
      <c r="I25" s="264">
        <v>0</v>
      </c>
      <c r="J25" s="264">
        <v>0</v>
      </c>
      <c r="K25" s="264">
        <v>0</v>
      </c>
      <c r="L25" s="264">
        <v>0</v>
      </c>
      <c r="M25" s="264">
        <v>0</v>
      </c>
      <c r="N25" s="264">
        <v>0</v>
      </c>
      <c r="O25" s="264">
        <v>0</v>
      </c>
      <c r="P25" s="264">
        <v>0</v>
      </c>
      <c r="Q25" s="264">
        <v>0</v>
      </c>
    </row>
    <row r="26" spans="1:17" x14ac:dyDescent="0.25">
      <c r="A26" s="154" t="s">
        <v>33</v>
      </c>
      <c r="B26" s="83">
        <v>0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</row>
    <row r="27" spans="1:17" x14ac:dyDescent="0.25">
      <c r="A27" s="154" t="s">
        <v>30</v>
      </c>
      <c r="B27" s="83">
        <v>0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</row>
    <row r="28" spans="1:17" x14ac:dyDescent="0.25">
      <c r="A28" s="154" t="s">
        <v>125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29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26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2" t="s">
        <v>273</v>
      </c>
      <c r="B31" s="264">
        <v>0.21597591851314865</v>
      </c>
      <c r="C31" s="264">
        <v>0.22209869916415365</v>
      </c>
      <c r="D31" s="264">
        <v>0.2387245961116215</v>
      </c>
      <c r="E31" s="264">
        <v>0.25925417863254824</v>
      </c>
      <c r="F31" s="264">
        <v>0.2586599068839191</v>
      </c>
      <c r="G31" s="264">
        <v>0.26186737657204895</v>
      </c>
      <c r="H31" s="264">
        <v>0.33859548226612779</v>
      </c>
      <c r="I31" s="264">
        <v>0.356192186329158</v>
      </c>
      <c r="J31" s="264">
        <v>0.37659013884437464</v>
      </c>
      <c r="K31" s="264">
        <v>0.37528822679643353</v>
      </c>
      <c r="L31" s="264">
        <v>0.37640415309951925</v>
      </c>
      <c r="M31" s="264">
        <v>0.39596472894797347</v>
      </c>
      <c r="N31" s="264">
        <v>0.596813588073139</v>
      </c>
      <c r="O31" s="264">
        <v>0.51868932283256863</v>
      </c>
      <c r="P31" s="264">
        <v>0.57627734552505838</v>
      </c>
      <c r="Q31" s="264">
        <v>0.50924081998427884</v>
      </c>
    </row>
    <row r="32" spans="1:17" x14ac:dyDescent="0.25">
      <c r="A32" s="152" t="s">
        <v>272</v>
      </c>
      <c r="B32" s="264">
        <v>8.1993474723021601E-3</v>
      </c>
      <c r="C32" s="264">
        <v>8.4317937857610482E-3</v>
      </c>
      <c r="D32" s="264">
        <v>9.0629822397769403E-3</v>
      </c>
      <c r="E32" s="264">
        <v>9.8423708943510893E-3</v>
      </c>
      <c r="F32" s="264">
        <v>9.819809857946997E-3</v>
      </c>
      <c r="G32" s="264">
        <v>9.9415787970995925E-3</v>
      </c>
      <c r="H32" s="264">
        <v>1.2854497995723021E-2</v>
      </c>
      <c r="I32" s="264">
        <v>1.3522542340543234E-2</v>
      </c>
      <c r="J32" s="264">
        <v>1.4296933770602567E-2</v>
      </c>
      <c r="K32" s="264">
        <v>1.4247507754346068E-2</v>
      </c>
      <c r="L32" s="264">
        <v>1.4289872975318248E-2</v>
      </c>
      <c r="M32" s="264">
        <v>1.503247409142386E-2</v>
      </c>
      <c r="N32" s="264">
        <v>2.2657535240463204E-2</v>
      </c>
      <c r="O32" s="264">
        <v>1.9691611997095983E-2</v>
      </c>
      <c r="P32" s="264">
        <v>2.1877893743455615E-2</v>
      </c>
      <c r="Q32" s="264">
        <v>1.9332907385584179E-2</v>
      </c>
    </row>
    <row r="33" spans="1:17" x14ac:dyDescent="0.25">
      <c r="A33" s="156" t="s">
        <v>261</v>
      </c>
      <c r="B33" s="204">
        <v>1.4296586448496307</v>
      </c>
      <c r="C33" s="204">
        <v>1.4447234279659251</v>
      </c>
      <c r="D33" s="204">
        <v>1.3850875565278704</v>
      </c>
      <c r="E33" s="204">
        <v>1.4420321125852158</v>
      </c>
      <c r="F33" s="204">
        <v>1.3090285932894443</v>
      </c>
      <c r="G33" s="204">
        <v>1.2137629695034711</v>
      </c>
      <c r="H33" s="204">
        <v>2.6972429191865572</v>
      </c>
      <c r="I33" s="204">
        <v>2.6429725655084724</v>
      </c>
      <c r="J33" s="204">
        <v>2.6368681827209111</v>
      </c>
      <c r="K33" s="204">
        <v>2.6125044498907726</v>
      </c>
      <c r="L33" s="204">
        <v>2.4922764905777433</v>
      </c>
      <c r="M33" s="204">
        <v>3.1552539894839291</v>
      </c>
      <c r="N33" s="204">
        <v>7.1969777223840214</v>
      </c>
      <c r="O33" s="204">
        <v>5.8705675062666538</v>
      </c>
      <c r="P33" s="204">
        <v>7.2652838565004139</v>
      </c>
      <c r="Q33" s="204">
        <v>5.8068898055936113</v>
      </c>
    </row>
    <row r="34" spans="1:17" x14ac:dyDescent="0.25">
      <c r="A34" s="150" t="s">
        <v>33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0" t="s">
        <v>31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30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1.2977472878100516</v>
      </c>
      <c r="I36" s="87">
        <v>1.3188814343343715</v>
      </c>
      <c r="J36" s="87">
        <v>1.3400990216990361</v>
      </c>
      <c r="K36" s="87">
        <v>1.3556904072449263</v>
      </c>
      <c r="L36" s="87">
        <v>1.3522550180214552</v>
      </c>
      <c r="M36" s="87">
        <v>1.8704697364749927</v>
      </c>
      <c r="N36" s="87">
        <v>2.5081583599983972</v>
      </c>
      <c r="O36" s="87">
        <v>2.0038721683896332</v>
      </c>
      <c r="P36" s="87">
        <v>1.5146741225008635</v>
      </c>
      <c r="Q36" s="87">
        <v>1.0153590096767273</v>
      </c>
    </row>
    <row r="37" spans="1:17" x14ac:dyDescent="0.25">
      <c r="A37" s="150" t="s">
        <v>125</v>
      </c>
      <c r="B37" s="87">
        <v>1.4296586448496307</v>
      </c>
      <c r="C37" s="87">
        <v>1.4447234279659251</v>
      </c>
      <c r="D37" s="87">
        <v>1.3850875565278704</v>
      </c>
      <c r="E37" s="87">
        <v>1.4420321125852158</v>
      </c>
      <c r="F37" s="87">
        <v>1.3090285932894443</v>
      </c>
      <c r="G37" s="87">
        <v>1.2137629695034711</v>
      </c>
      <c r="H37" s="87">
        <v>1.3994956313765055</v>
      </c>
      <c r="I37" s="87">
        <v>1.324091131174101</v>
      </c>
      <c r="J37" s="87">
        <v>1.2967691610218748</v>
      </c>
      <c r="K37" s="87">
        <v>1.2568140426458463</v>
      </c>
      <c r="L37" s="87">
        <v>1.1400214725562883</v>
      </c>
      <c r="M37" s="87">
        <v>1.2847842530089364</v>
      </c>
      <c r="N37" s="87">
        <v>1.3302724711631035</v>
      </c>
      <c r="O37" s="87">
        <v>0.87907449507754976</v>
      </c>
      <c r="P37" s="87">
        <v>0.44671115609101592</v>
      </c>
      <c r="Q37" s="87">
        <v>1.3399060794917121</v>
      </c>
    </row>
    <row r="38" spans="1:17" x14ac:dyDescent="0.25">
      <c r="A38" s="150" t="s">
        <v>29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3.3585468912225207</v>
      </c>
      <c r="O38" s="87">
        <v>2.9876208427994708</v>
      </c>
      <c r="P38" s="87">
        <v>4.8951405655331639</v>
      </c>
      <c r="Q38" s="87">
        <v>3.3864685144590032</v>
      </c>
    </row>
    <row r="39" spans="1:17" x14ac:dyDescent="0.25">
      <c r="A39" s="150" t="s">
        <v>28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26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25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86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0.40875801237537057</v>
      </c>
      <c r="Q42" s="87">
        <v>6.5156201966167809E-2</v>
      </c>
    </row>
    <row r="43" spans="1:17" x14ac:dyDescent="0.25">
      <c r="A43" s="150" t="s">
        <v>22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6" t="s">
        <v>260</v>
      </c>
      <c r="B44" s="204">
        <v>0.59659833968142795</v>
      </c>
      <c r="C44" s="204">
        <v>0.61351152516882212</v>
      </c>
      <c r="D44" s="204">
        <v>0.65943786076613975</v>
      </c>
      <c r="E44" s="204">
        <v>0.71614749270407307</v>
      </c>
      <c r="F44" s="204">
        <v>0.71450591367529759</v>
      </c>
      <c r="G44" s="204">
        <v>0.72336602689389395</v>
      </c>
      <c r="H44" s="204">
        <v>0.93531493665719112</v>
      </c>
      <c r="I44" s="204">
        <v>0.98392296897923359</v>
      </c>
      <c r="J44" s="204">
        <v>1.0402689944401105</v>
      </c>
      <c r="K44" s="204">
        <v>1.0366726742042254</v>
      </c>
      <c r="L44" s="204">
        <v>1.0397552390763229</v>
      </c>
      <c r="M44" s="204">
        <v>1.0937881477206721</v>
      </c>
      <c r="N44" s="204">
        <v>1.6486004467302382</v>
      </c>
      <c r="O44" s="204">
        <v>1.4327948733486022</v>
      </c>
      <c r="P44" s="204">
        <v>1.5918724175507593</v>
      </c>
      <c r="Q44" s="204">
        <v>1.4066949213235256</v>
      </c>
    </row>
    <row r="45" spans="1:17" x14ac:dyDescent="0.25">
      <c r="A45" s="299" t="s">
        <v>271</v>
      </c>
      <c r="B45" s="298">
        <v>0</v>
      </c>
      <c r="C45" s="298">
        <v>0</v>
      </c>
      <c r="D45" s="298">
        <v>0</v>
      </c>
      <c r="E45" s="298">
        <v>0</v>
      </c>
      <c r="F45" s="298">
        <v>0</v>
      </c>
      <c r="G45" s="298">
        <v>0</v>
      </c>
      <c r="H45" s="298">
        <v>0</v>
      </c>
      <c r="I45" s="298">
        <v>0</v>
      </c>
      <c r="J45" s="298">
        <v>0</v>
      </c>
      <c r="K45" s="298">
        <v>0</v>
      </c>
      <c r="L45" s="298">
        <v>0</v>
      </c>
      <c r="M45" s="298">
        <v>0</v>
      </c>
      <c r="N45" s="298">
        <v>0</v>
      </c>
      <c r="O45" s="298">
        <v>0</v>
      </c>
      <c r="P45" s="298">
        <v>0</v>
      </c>
      <c r="Q45" s="298">
        <v>0</v>
      </c>
    </row>
    <row r="46" spans="1:17" x14ac:dyDescent="0.25">
      <c r="A46" s="154" t="s">
        <v>33</v>
      </c>
      <c r="B46" s="83">
        <v>0</v>
      </c>
      <c r="C46" s="83">
        <v>0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</row>
    <row r="47" spans="1:17" x14ac:dyDescent="0.25">
      <c r="A47" s="154" t="s">
        <v>30</v>
      </c>
      <c r="B47" s="83">
        <v>0</v>
      </c>
      <c r="C47" s="83">
        <v>0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83">
        <v>0</v>
      </c>
    </row>
    <row r="48" spans="1:17" x14ac:dyDescent="0.25">
      <c r="A48" s="154" t="s">
        <v>125</v>
      </c>
      <c r="B48" s="83">
        <v>0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0</v>
      </c>
    </row>
    <row r="49" spans="1:17" x14ac:dyDescent="0.25">
      <c r="A49" s="154" t="s">
        <v>29</v>
      </c>
      <c r="B49" s="83">
        <v>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</row>
    <row r="50" spans="1:17" x14ac:dyDescent="0.25">
      <c r="A50" s="154" t="s">
        <v>26</v>
      </c>
      <c r="B50" s="83">
        <v>0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</row>
    <row r="51" spans="1:17" x14ac:dyDescent="0.25">
      <c r="A51" s="299" t="s">
        <v>270</v>
      </c>
      <c r="B51" s="298">
        <v>0</v>
      </c>
      <c r="C51" s="298">
        <v>0</v>
      </c>
      <c r="D51" s="298">
        <v>0</v>
      </c>
      <c r="E51" s="298">
        <v>0</v>
      </c>
      <c r="F51" s="298">
        <v>0</v>
      </c>
      <c r="G51" s="298">
        <v>0</v>
      </c>
      <c r="H51" s="298">
        <v>0</v>
      </c>
      <c r="I51" s="298">
        <v>0</v>
      </c>
      <c r="J51" s="298">
        <v>0</v>
      </c>
      <c r="K51" s="298">
        <v>0</v>
      </c>
      <c r="L51" s="298">
        <v>0</v>
      </c>
      <c r="M51" s="298">
        <v>0</v>
      </c>
      <c r="N51" s="298">
        <v>0</v>
      </c>
      <c r="O51" s="298">
        <v>0</v>
      </c>
      <c r="P51" s="298">
        <v>0</v>
      </c>
      <c r="Q51" s="298">
        <v>0</v>
      </c>
    </row>
    <row r="52" spans="1:17" x14ac:dyDescent="0.25">
      <c r="A52" s="150" t="s">
        <v>33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31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30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125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0" t="s">
        <v>29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28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26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86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22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303" t="s">
        <v>269</v>
      </c>
      <c r="B62" s="302">
        <v>0.54811346959075413</v>
      </c>
      <c r="C62" s="302">
        <v>0.56365213968540739</v>
      </c>
      <c r="D62" s="302">
        <v>0.60584609410250645</v>
      </c>
      <c r="E62" s="302">
        <v>0.65794699860269856</v>
      </c>
      <c r="F62" s="302">
        <v>0.65643882883885041</v>
      </c>
      <c r="G62" s="302">
        <v>0.66457889070996612</v>
      </c>
      <c r="H62" s="302">
        <v>0.85930295308059246</v>
      </c>
      <c r="I62" s="302">
        <v>0.90396066577258705</v>
      </c>
      <c r="J62" s="302">
        <v>0.95572751368151942</v>
      </c>
      <c r="K62" s="302">
        <v>0.95242346231036923</v>
      </c>
      <c r="L62" s="302">
        <v>0.95525551063317582</v>
      </c>
      <c r="M62" s="302">
        <v>1.0048972261045079</v>
      </c>
      <c r="N62" s="302">
        <v>1.5146205591331243</v>
      </c>
      <c r="O62" s="302">
        <v>1.3163532598201679</v>
      </c>
      <c r="P62" s="302">
        <v>1.462502752514331</v>
      </c>
      <c r="Q62" s="302">
        <v>1.2923744212798931</v>
      </c>
    </row>
    <row r="63" spans="1:17" x14ac:dyDescent="0.25">
      <c r="A63" s="152" t="s">
        <v>268</v>
      </c>
      <c r="B63" s="151">
        <v>3.594514834089356E-2</v>
      </c>
      <c r="C63" s="151">
        <v>3.6964170555380538E-2</v>
      </c>
      <c r="D63" s="151">
        <v>3.9731239848065397E-2</v>
      </c>
      <c r="E63" s="151">
        <v>4.3148004523365993E-2</v>
      </c>
      <c r="F63" s="151">
        <v>4.3049099116196837E-2</v>
      </c>
      <c r="G63" s="151">
        <v>4.358292239859083E-2</v>
      </c>
      <c r="H63" s="151">
        <v>5.6352879160791236E-2</v>
      </c>
      <c r="I63" s="151">
        <v>5.9281521123334652E-2</v>
      </c>
      <c r="J63" s="151">
        <v>6.2676378448436321E-2</v>
      </c>
      <c r="K63" s="151">
        <v>6.2459699561215012E-2</v>
      </c>
      <c r="L63" s="151">
        <v>6.2645424603053279E-2</v>
      </c>
      <c r="M63" s="151">
        <v>6.5900916258541622E-2</v>
      </c>
      <c r="N63" s="151">
        <v>9.9328448758716076E-2</v>
      </c>
      <c r="O63" s="151">
        <v>8.6326127377572642E-2</v>
      </c>
      <c r="P63" s="151">
        <v>9.5910575646578747E-2</v>
      </c>
      <c r="Q63" s="151">
        <v>8.4753600964353776E-2</v>
      </c>
    </row>
    <row r="64" spans="1:17" x14ac:dyDescent="0.25">
      <c r="A64" s="301" t="s">
        <v>267</v>
      </c>
      <c r="B64" s="300">
        <v>1.2539721749780295E-2</v>
      </c>
      <c r="C64" s="300">
        <v>1.2895214928034183E-2</v>
      </c>
      <c r="D64" s="300">
        <v>1.3860526815567958E-2</v>
      </c>
      <c r="E64" s="300">
        <v>1.5052489578008536E-2</v>
      </c>
      <c r="F64" s="300">
        <v>1.5017985720250386E-2</v>
      </c>
      <c r="G64" s="300">
        <v>1.5204213785336974E-2</v>
      </c>
      <c r="H64" s="300">
        <v>1.9659104415807462E-2</v>
      </c>
      <c r="I64" s="300">
        <v>2.068078208331189E-2</v>
      </c>
      <c r="J64" s="300">
        <v>2.18651023101545E-2</v>
      </c>
      <c r="K64" s="300">
        <v>2.1789512332641009E-2</v>
      </c>
      <c r="L64" s="300">
        <v>2.1854303840093729E-2</v>
      </c>
      <c r="M64" s="300">
        <v>2.2990005357622665E-2</v>
      </c>
      <c r="N64" s="300">
        <v>3.4651438838397802E-2</v>
      </c>
      <c r="O64" s="300">
        <v>3.0115486150861771E-2</v>
      </c>
      <c r="P64" s="300">
        <v>3.3459089389849331E-2</v>
      </c>
      <c r="Q64" s="300">
        <v>2.9566899079278845E-2</v>
      </c>
    </row>
    <row r="65" spans="1:17" x14ac:dyDescent="0.25">
      <c r="A65" s="156" t="s">
        <v>259</v>
      </c>
      <c r="B65" s="204">
        <v>0.7225898433361112</v>
      </c>
      <c r="C65" s="204">
        <v>0.74307480824261185</v>
      </c>
      <c r="D65" s="204">
        <v>0.79870001105827526</v>
      </c>
      <c r="E65" s="204">
        <v>0.86738576046810623</v>
      </c>
      <c r="F65" s="204">
        <v>0.86539750764484147</v>
      </c>
      <c r="G65" s="204">
        <v>0.87612872728917413</v>
      </c>
      <c r="H65" s="204">
        <v>1.1328376708355155</v>
      </c>
      <c r="I65" s="204">
        <v>1.1917108994791228</v>
      </c>
      <c r="J65" s="204">
        <v>1.2599562548586374</v>
      </c>
      <c r="K65" s="204">
        <v>1.2556004524653177</v>
      </c>
      <c r="L65" s="204">
        <v>1.259334003029994</v>
      </c>
      <c r="M65" s="204">
        <v>1.324777750347768</v>
      </c>
      <c r="N65" s="204">
        <v>1.9967570462277127</v>
      </c>
      <c r="O65" s="204">
        <v>1.7353769767756848</v>
      </c>
      <c r="P65" s="204">
        <v>1.9280490143893156</v>
      </c>
      <c r="Q65" s="204">
        <v>1.7037651552360027</v>
      </c>
    </row>
    <row r="66" spans="1:17" x14ac:dyDescent="0.25">
      <c r="A66" s="299" t="s">
        <v>266</v>
      </c>
      <c r="B66" s="298">
        <v>0</v>
      </c>
      <c r="C66" s="298">
        <v>0</v>
      </c>
      <c r="D66" s="298">
        <v>0</v>
      </c>
      <c r="E66" s="298">
        <v>0</v>
      </c>
      <c r="F66" s="298">
        <v>0</v>
      </c>
      <c r="G66" s="298">
        <v>0</v>
      </c>
      <c r="H66" s="298">
        <v>0</v>
      </c>
      <c r="I66" s="298">
        <v>0</v>
      </c>
      <c r="J66" s="298">
        <v>0</v>
      </c>
      <c r="K66" s="298">
        <v>0</v>
      </c>
      <c r="L66" s="298">
        <v>0</v>
      </c>
      <c r="M66" s="298">
        <v>0</v>
      </c>
      <c r="N66" s="298">
        <v>0</v>
      </c>
      <c r="O66" s="298">
        <v>0</v>
      </c>
      <c r="P66" s="298">
        <v>0</v>
      </c>
      <c r="Q66" s="298">
        <v>0</v>
      </c>
    </row>
    <row r="67" spans="1:17" x14ac:dyDescent="0.25">
      <c r="A67" s="299" t="s">
        <v>265</v>
      </c>
      <c r="B67" s="298">
        <v>0</v>
      </c>
      <c r="C67" s="298">
        <v>0</v>
      </c>
      <c r="D67" s="298">
        <v>0</v>
      </c>
      <c r="E67" s="298">
        <v>0</v>
      </c>
      <c r="F67" s="298">
        <v>0</v>
      </c>
      <c r="G67" s="298">
        <v>0</v>
      </c>
      <c r="H67" s="298">
        <v>0</v>
      </c>
      <c r="I67" s="298">
        <v>0</v>
      </c>
      <c r="J67" s="298">
        <v>0</v>
      </c>
      <c r="K67" s="298">
        <v>0</v>
      </c>
      <c r="L67" s="298">
        <v>0</v>
      </c>
      <c r="M67" s="298">
        <v>0</v>
      </c>
      <c r="N67" s="298">
        <v>0</v>
      </c>
      <c r="O67" s="298">
        <v>0</v>
      </c>
      <c r="P67" s="298">
        <v>0</v>
      </c>
      <c r="Q67" s="298">
        <v>0</v>
      </c>
    </row>
    <row r="68" spans="1:17" x14ac:dyDescent="0.25">
      <c r="A68" s="150" t="s">
        <v>33</v>
      </c>
      <c r="B68" s="87">
        <v>0</v>
      </c>
      <c r="C68" s="87">
        <v>0</v>
      </c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</row>
    <row r="69" spans="1:17" x14ac:dyDescent="0.25">
      <c r="A69" s="150" t="s">
        <v>31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150" t="s">
        <v>30</v>
      </c>
      <c r="B70" s="87">
        <v>0</v>
      </c>
      <c r="C70" s="87">
        <v>0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</row>
    <row r="71" spans="1:17" x14ac:dyDescent="0.25">
      <c r="A71" s="150" t="s">
        <v>125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150" t="s">
        <v>29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28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26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25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0" t="s">
        <v>86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</row>
    <row r="77" spans="1:17" x14ac:dyDescent="0.25">
      <c r="A77" s="150" t="s">
        <v>22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299" t="s">
        <v>264</v>
      </c>
      <c r="B78" s="298">
        <v>0.7225898433361112</v>
      </c>
      <c r="C78" s="298">
        <v>0.74307480824261185</v>
      </c>
      <c r="D78" s="298">
        <v>0.79870001105827526</v>
      </c>
      <c r="E78" s="298">
        <v>0.86738576046810623</v>
      </c>
      <c r="F78" s="298">
        <v>0.86539750764484147</v>
      </c>
      <c r="G78" s="298">
        <v>0.87612872728917413</v>
      </c>
      <c r="H78" s="298">
        <v>1.1328376708355155</v>
      </c>
      <c r="I78" s="298">
        <v>1.1917108994791228</v>
      </c>
      <c r="J78" s="298">
        <v>1.2599562548586374</v>
      </c>
      <c r="K78" s="298">
        <v>1.2556004524653177</v>
      </c>
      <c r="L78" s="298">
        <v>1.259334003029994</v>
      </c>
      <c r="M78" s="298">
        <v>1.324777750347768</v>
      </c>
      <c r="N78" s="298">
        <v>1.9967570462277127</v>
      </c>
      <c r="O78" s="298">
        <v>1.7353769767756848</v>
      </c>
      <c r="P78" s="298">
        <v>1.9280490143893156</v>
      </c>
      <c r="Q78" s="298">
        <v>1.7037651552360027</v>
      </c>
    </row>
    <row r="79" spans="1:17" x14ac:dyDescent="0.25">
      <c r="A79" s="243" t="s">
        <v>258</v>
      </c>
      <c r="B79" s="278">
        <v>1.9375980191403837</v>
      </c>
      <c r="C79" s="278">
        <v>2.0235388155186897</v>
      </c>
      <c r="D79" s="278">
        <v>2.3793438559034943</v>
      </c>
      <c r="E79" s="278">
        <v>2.6596684058876874</v>
      </c>
      <c r="F79" s="278">
        <v>2.8115164480950718</v>
      </c>
      <c r="G79" s="278">
        <v>2.9821610678423269</v>
      </c>
      <c r="H79" s="278">
        <v>2.5234087452328748</v>
      </c>
      <c r="I79" s="278">
        <v>2.8898816942613821</v>
      </c>
      <c r="J79" s="278">
        <v>3.2454137395299161</v>
      </c>
      <c r="K79" s="278">
        <v>3.253400533818712</v>
      </c>
      <c r="L79" s="278">
        <v>3.4187113091841486</v>
      </c>
      <c r="M79" s="278">
        <v>2.9608586201710927</v>
      </c>
      <c r="N79" s="278">
        <v>1.0443206893475705</v>
      </c>
      <c r="O79" s="278">
        <v>1.3611596566646751</v>
      </c>
      <c r="P79" s="278">
        <v>0.32074279869041045</v>
      </c>
      <c r="Q79" s="278">
        <v>1.1852984056381264</v>
      </c>
    </row>
    <row r="81" spans="1:17" ht="12.75" x14ac:dyDescent="0.25">
      <c r="A81" s="98" t="s">
        <v>90</v>
      </c>
      <c r="B81" s="297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</row>
    <row r="83" spans="1:17" x14ac:dyDescent="0.25">
      <c r="A83" s="78" t="s">
        <v>8</v>
      </c>
      <c r="B83" s="77">
        <f t="shared" ref="B83:Q83" si="0">SUM(B$84:B$88,B$90:B$92,B$94:B$96,B$97,B$99:B$103,B$105:B$108)</f>
        <v>0.99999999999999989</v>
      </c>
      <c r="C83" s="77">
        <f t="shared" si="0"/>
        <v>1.0000000000000002</v>
      </c>
      <c r="D83" s="77">
        <f t="shared" si="0"/>
        <v>1</v>
      </c>
      <c r="E83" s="77">
        <f t="shared" si="0"/>
        <v>1</v>
      </c>
      <c r="F83" s="77">
        <f t="shared" si="0"/>
        <v>1</v>
      </c>
      <c r="G83" s="77">
        <f t="shared" si="0"/>
        <v>1</v>
      </c>
      <c r="H83" s="77">
        <f t="shared" si="0"/>
        <v>1.0000000000000002</v>
      </c>
      <c r="I83" s="77">
        <f t="shared" si="0"/>
        <v>1</v>
      </c>
      <c r="J83" s="77">
        <f t="shared" si="0"/>
        <v>0.99999999999999989</v>
      </c>
      <c r="K83" s="77">
        <f t="shared" si="0"/>
        <v>0.99999999999999978</v>
      </c>
      <c r="L83" s="77">
        <f t="shared" si="0"/>
        <v>1</v>
      </c>
      <c r="M83" s="77">
        <f t="shared" si="0"/>
        <v>0.99999999999999978</v>
      </c>
      <c r="N83" s="77">
        <f t="shared" si="0"/>
        <v>1.0000000000000002</v>
      </c>
      <c r="O83" s="77">
        <f t="shared" si="0"/>
        <v>1</v>
      </c>
      <c r="P83" s="77">
        <f t="shared" si="0"/>
        <v>1</v>
      </c>
      <c r="Q83" s="77">
        <f t="shared" si="0"/>
        <v>0.99999999999999989</v>
      </c>
    </row>
    <row r="84" spans="1:17" x14ac:dyDescent="0.25">
      <c r="A84" s="132" t="s">
        <v>83</v>
      </c>
      <c r="B84" s="203">
        <f t="shared" ref="B84:Q84" si="1">IF(B$6=0,0,B$6/B$5)</f>
        <v>1.5236998783445596E-2</v>
      </c>
      <c r="C84" s="203">
        <f t="shared" si="1"/>
        <v>1.5223923023458579E-2</v>
      </c>
      <c r="D84" s="203">
        <f t="shared" si="1"/>
        <v>1.5144257214201843E-2</v>
      </c>
      <c r="E84" s="203">
        <f t="shared" si="1"/>
        <v>1.5117266871748462E-2</v>
      </c>
      <c r="F84" s="203">
        <f t="shared" si="1"/>
        <v>1.5061139285460923E-2</v>
      </c>
      <c r="G84" s="203">
        <f t="shared" si="1"/>
        <v>1.5013805056499933E-2</v>
      </c>
      <c r="H84" s="203">
        <f t="shared" si="1"/>
        <v>1.5327858581507245E-2</v>
      </c>
      <c r="I84" s="203">
        <f t="shared" si="1"/>
        <v>1.5267219890313606E-2</v>
      </c>
      <c r="J84" s="203">
        <f t="shared" si="1"/>
        <v>1.5221835278004345E-2</v>
      </c>
      <c r="K84" s="203">
        <f t="shared" si="1"/>
        <v>1.5216319885882814E-2</v>
      </c>
      <c r="L84" s="203">
        <f t="shared" si="1"/>
        <v>1.5178035283448021E-2</v>
      </c>
      <c r="M84" s="203">
        <f t="shared" si="1"/>
        <v>1.5313259094953638E-2</v>
      </c>
      <c r="N84" s="203">
        <f t="shared" si="1"/>
        <v>1.6231946291472805E-2</v>
      </c>
      <c r="O84" s="203">
        <f t="shared" si="1"/>
        <v>1.6152943913112491E-2</v>
      </c>
      <c r="P84" s="203">
        <f t="shared" si="1"/>
        <v>1.6624850177619905E-2</v>
      </c>
      <c r="Q84" s="203">
        <f t="shared" si="1"/>
        <v>1.6278602704577413E-2</v>
      </c>
    </row>
    <row r="85" spans="1:17" x14ac:dyDescent="0.25">
      <c r="A85" s="76" t="s">
        <v>82</v>
      </c>
      <c r="B85" s="202">
        <f t="shared" ref="B85:Q85" si="2">IF(B$7=0,0,B$7/B$5)</f>
        <v>4.4527958649430112E-3</v>
      </c>
      <c r="C85" s="202">
        <f t="shared" si="2"/>
        <v>4.4489746603325296E-3</v>
      </c>
      <c r="D85" s="202">
        <f t="shared" si="2"/>
        <v>4.4256934623041399E-3</v>
      </c>
      <c r="E85" s="202">
        <f t="shared" si="2"/>
        <v>4.4178059191614322E-3</v>
      </c>
      <c r="F85" s="202">
        <f t="shared" si="2"/>
        <v>4.4014034315270623E-3</v>
      </c>
      <c r="G85" s="202">
        <f t="shared" si="2"/>
        <v>4.3875706773224242E-3</v>
      </c>
      <c r="H85" s="202">
        <f t="shared" si="2"/>
        <v>4.4793483467570816E-3</v>
      </c>
      <c r="I85" s="202">
        <f t="shared" si="2"/>
        <v>4.4616275529682182E-3</v>
      </c>
      <c r="J85" s="202">
        <f t="shared" si="2"/>
        <v>4.4483645464605155E-3</v>
      </c>
      <c r="K85" s="202">
        <f t="shared" si="2"/>
        <v>4.4467527516719651E-3</v>
      </c>
      <c r="L85" s="202">
        <f t="shared" si="2"/>
        <v>4.4355646219204651E-3</v>
      </c>
      <c r="M85" s="202">
        <f t="shared" si="2"/>
        <v>4.4750818547608468E-3</v>
      </c>
      <c r="N85" s="202">
        <f t="shared" si="2"/>
        <v>4.7435551025424945E-3</v>
      </c>
      <c r="O85" s="202">
        <f t="shared" si="2"/>
        <v>4.7204677827439468E-3</v>
      </c>
      <c r="P85" s="202">
        <f t="shared" si="2"/>
        <v>4.8583756669082689E-3</v>
      </c>
      <c r="Q85" s="202">
        <f t="shared" si="2"/>
        <v>4.7571897747176314E-3</v>
      </c>
    </row>
    <row r="86" spans="1:17" x14ac:dyDescent="0.25">
      <c r="A86" s="76" t="s">
        <v>81</v>
      </c>
      <c r="B86" s="202">
        <f t="shared" ref="B86:Q86" si="3">IF(B$8=0,0,B$8/B$5)</f>
        <v>5.5468251859634547E-2</v>
      </c>
      <c r="C86" s="202">
        <f t="shared" si="3"/>
        <v>5.5420651307942957E-2</v>
      </c>
      <c r="D86" s="202">
        <f t="shared" si="3"/>
        <v>5.5130638606934193E-2</v>
      </c>
      <c r="E86" s="202">
        <f t="shared" si="3"/>
        <v>5.5032383882742161E-2</v>
      </c>
      <c r="F86" s="202">
        <f t="shared" si="3"/>
        <v>5.4828058927630076E-2</v>
      </c>
      <c r="G86" s="202">
        <f t="shared" si="3"/>
        <v>5.4655745011293569E-2</v>
      </c>
      <c r="H86" s="202">
        <f t="shared" si="3"/>
        <v>5.5799014776559804E-2</v>
      </c>
      <c r="I86" s="202">
        <f t="shared" si="3"/>
        <v>5.5578267748659413E-2</v>
      </c>
      <c r="J86" s="202">
        <f t="shared" si="3"/>
        <v>5.5413051150436876E-2</v>
      </c>
      <c r="K86" s="202">
        <f t="shared" si="3"/>
        <v>5.5392973104645193E-2</v>
      </c>
      <c r="L86" s="202">
        <f t="shared" si="3"/>
        <v>5.5253603140757945E-2</v>
      </c>
      <c r="M86" s="202">
        <f t="shared" si="3"/>
        <v>5.5745867302527272E-2</v>
      </c>
      <c r="N86" s="202">
        <f t="shared" si="3"/>
        <v>5.9090224910018245E-2</v>
      </c>
      <c r="O86" s="202">
        <f t="shared" si="3"/>
        <v>5.8802627340268414E-2</v>
      </c>
      <c r="P86" s="202">
        <f t="shared" si="3"/>
        <v>6.0520538846717785E-2</v>
      </c>
      <c r="Q86" s="202">
        <f t="shared" si="3"/>
        <v>5.9260071328577059E-2</v>
      </c>
    </row>
    <row r="87" spans="1:17" x14ac:dyDescent="0.25">
      <c r="A87" s="76" t="s">
        <v>80</v>
      </c>
      <c r="B87" s="202">
        <f t="shared" ref="B87:Q87" si="4">IF(B$9=0,0,B$9/B$5)</f>
        <v>2.9684165710602253E-2</v>
      </c>
      <c r="C87" s="202">
        <f t="shared" si="4"/>
        <v>2.9658691991547522E-2</v>
      </c>
      <c r="D87" s="202">
        <f t="shared" si="4"/>
        <v>2.9503489965409965E-2</v>
      </c>
      <c r="E87" s="202">
        <f t="shared" si="4"/>
        <v>2.9450908363917516E-2</v>
      </c>
      <c r="F87" s="202">
        <f t="shared" si="4"/>
        <v>2.9341562645907388E-2</v>
      </c>
      <c r="G87" s="202">
        <f t="shared" si="4"/>
        <v>2.9249347826162942E-2</v>
      </c>
      <c r="H87" s="202">
        <f t="shared" si="4"/>
        <v>2.9861175457759549E-2</v>
      </c>
      <c r="I87" s="202">
        <f t="shared" si="4"/>
        <v>2.9743041369580607E-2</v>
      </c>
      <c r="J87" s="202">
        <f t="shared" si="4"/>
        <v>2.9654624721942403E-2</v>
      </c>
      <c r="K87" s="202">
        <f t="shared" si="4"/>
        <v>2.9643879836022197E-2</v>
      </c>
      <c r="L87" s="202">
        <f t="shared" si="4"/>
        <v>2.9569295168858378E-2</v>
      </c>
      <c r="M87" s="202">
        <f t="shared" si="4"/>
        <v>2.9832733270140695E-2</v>
      </c>
      <c r="N87" s="202">
        <f t="shared" si="4"/>
        <v>3.162248618442929E-2</v>
      </c>
      <c r="O87" s="202">
        <f t="shared" si="4"/>
        <v>3.1468576630185111E-2</v>
      </c>
      <c r="P87" s="202">
        <f t="shared" si="4"/>
        <v>3.2387927215861388E-2</v>
      </c>
      <c r="Q87" s="202">
        <f t="shared" si="4"/>
        <v>3.1713380508025635E-2</v>
      </c>
    </row>
    <row r="88" spans="1:17" x14ac:dyDescent="0.25">
      <c r="A88" s="129" t="s">
        <v>79</v>
      </c>
      <c r="B88" s="201">
        <f t="shared" ref="B88:Q88" si="5">IF(B$10=0,0,B$10/B$5)</f>
        <v>3.4556074443836966E-2</v>
      </c>
      <c r="C88" s="201">
        <f t="shared" si="5"/>
        <v>3.4526419854902263E-2</v>
      </c>
      <c r="D88" s="201">
        <f t="shared" si="5"/>
        <v>3.4345745322178982E-2</v>
      </c>
      <c r="E88" s="201">
        <f t="shared" si="5"/>
        <v>3.4284533774134714E-2</v>
      </c>
      <c r="F88" s="201">
        <f t="shared" si="5"/>
        <v>3.415724170844181E-2</v>
      </c>
      <c r="G88" s="201">
        <f t="shared" si="5"/>
        <v>3.4049892146827687E-2</v>
      </c>
      <c r="H88" s="201">
        <f t="shared" si="5"/>
        <v>3.4762135886145504E-2</v>
      </c>
      <c r="I88" s="201">
        <f t="shared" si="5"/>
        <v>3.4624613060499493E-2</v>
      </c>
      <c r="J88" s="201">
        <f t="shared" si="5"/>
        <v>3.4521685045353412E-2</v>
      </c>
      <c r="K88" s="201">
        <f t="shared" si="5"/>
        <v>3.4509176656828372E-2</v>
      </c>
      <c r="L88" s="201">
        <f t="shared" si="5"/>
        <v>3.442235079363893E-2</v>
      </c>
      <c r="M88" s="201">
        <f t="shared" si="5"/>
        <v>3.4729025629240025E-2</v>
      </c>
      <c r="N88" s="201">
        <f t="shared" si="5"/>
        <v>3.681252144128979E-2</v>
      </c>
      <c r="O88" s="201">
        <f t="shared" si="5"/>
        <v>3.6633351507193254E-2</v>
      </c>
      <c r="P88" s="201">
        <f t="shared" si="5"/>
        <v>3.7703590354002649E-2</v>
      </c>
      <c r="Q88" s="201">
        <f t="shared" si="5"/>
        <v>3.6918333780546327E-2</v>
      </c>
    </row>
    <row r="89" spans="1:17" x14ac:dyDescent="0.25">
      <c r="A89" s="127" t="s">
        <v>263</v>
      </c>
      <c r="B89" s="200">
        <f t="shared" ref="B89:Q89" si="6">IF(B$15=0,0,B$15/B$5)</f>
        <v>7.8543971285531686E-2</v>
      </c>
      <c r="C89" s="200">
        <f t="shared" si="6"/>
        <v>7.8476568109121847E-2</v>
      </c>
      <c r="D89" s="200">
        <f t="shared" si="6"/>
        <v>7.8065905279542949E-2</v>
      </c>
      <c r="E89" s="200">
        <f t="shared" si="6"/>
        <v>7.7926774948644167E-2</v>
      </c>
      <c r="F89" s="200">
        <f t="shared" si="6"/>
        <v>7.7637447398753973E-2</v>
      </c>
      <c r="G89" s="200">
        <f t="shared" si="6"/>
        <v>7.7393448014546229E-2</v>
      </c>
      <c r="H89" s="200">
        <f t="shared" si="6"/>
        <v>7.9012337101621172E-2</v>
      </c>
      <c r="I89" s="200">
        <f t="shared" si="6"/>
        <v>7.8699755622315667E-2</v>
      </c>
      <c r="J89" s="200">
        <f t="shared" si="6"/>
        <v>7.8465806159125032E-2</v>
      </c>
      <c r="K89" s="200">
        <f t="shared" si="6"/>
        <v>7.8437375310860299E-2</v>
      </c>
      <c r="L89" s="200">
        <f t="shared" si="6"/>
        <v>7.8240025113682166E-2</v>
      </c>
      <c r="M89" s="200">
        <f t="shared" si="6"/>
        <v>7.8937079390509715E-2</v>
      </c>
      <c r="N89" s="200">
        <f t="shared" si="6"/>
        <v>8.3672745633535439E-2</v>
      </c>
      <c r="O89" s="200">
        <f t="shared" si="6"/>
        <v>8.3265502670166372E-2</v>
      </c>
      <c r="P89" s="200">
        <f t="shared" si="6"/>
        <v>8.5698094062718222E-2</v>
      </c>
      <c r="Q89" s="200">
        <f t="shared" si="6"/>
        <v>8.391325099966801E-2</v>
      </c>
    </row>
    <row r="90" spans="1:17" x14ac:dyDescent="0.25">
      <c r="A90" s="142" t="s">
        <v>277</v>
      </c>
      <c r="B90" s="199">
        <f t="shared" ref="B90:Q90" si="7">IF(B$16=0,0,B$16/B$5)</f>
        <v>0</v>
      </c>
      <c r="C90" s="199">
        <f t="shared" si="7"/>
        <v>0</v>
      </c>
      <c r="D90" s="199">
        <f t="shared" si="7"/>
        <v>0</v>
      </c>
      <c r="E90" s="199">
        <f t="shared" si="7"/>
        <v>0</v>
      </c>
      <c r="F90" s="199">
        <f t="shared" si="7"/>
        <v>0</v>
      </c>
      <c r="G90" s="199">
        <f t="shared" si="7"/>
        <v>0</v>
      </c>
      <c r="H90" s="199">
        <f t="shared" si="7"/>
        <v>0</v>
      </c>
      <c r="I90" s="199">
        <f t="shared" si="7"/>
        <v>0</v>
      </c>
      <c r="J90" s="199">
        <f t="shared" si="7"/>
        <v>0</v>
      </c>
      <c r="K90" s="199">
        <f t="shared" si="7"/>
        <v>0</v>
      </c>
      <c r="L90" s="199">
        <f t="shared" si="7"/>
        <v>0</v>
      </c>
      <c r="M90" s="199">
        <f t="shared" si="7"/>
        <v>0</v>
      </c>
      <c r="N90" s="199">
        <f t="shared" si="7"/>
        <v>0</v>
      </c>
      <c r="O90" s="199">
        <f t="shared" si="7"/>
        <v>0</v>
      </c>
      <c r="P90" s="199">
        <f t="shared" si="7"/>
        <v>0</v>
      </c>
      <c r="Q90" s="199">
        <f t="shared" si="7"/>
        <v>0</v>
      </c>
    </row>
    <row r="91" spans="1:17" x14ac:dyDescent="0.25">
      <c r="A91" s="142" t="s">
        <v>276</v>
      </c>
      <c r="B91" s="199">
        <f t="shared" ref="B91:Q91" si="8">IF(B$22=0,0,B$22/B$5)</f>
        <v>7.7945472578882069E-2</v>
      </c>
      <c r="C91" s="199">
        <f t="shared" si="8"/>
        <v>7.7878583009223276E-2</v>
      </c>
      <c r="D91" s="199">
        <f t="shared" si="8"/>
        <v>7.7471049397181385E-2</v>
      </c>
      <c r="E91" s="199">
        <f t="shared" si="8"/>
        <v>7.7332979228147788E-2</v>
      </c>
      <c r="F91" s="199">
        <f t="shared" si="8"/>
        <v>7.7045856330779927E-2</v>
      </c>
      <c r="G91" s="199">
        <f t="shared" si="8"/>
        <v>7.680371620213923E-2</v>
      </c>
      <c r="H91" s="199">
        <f t="shared" si="8"/>
        <v>7.8410269485345782E-2</v>
      </c>
      <c r="I91" s="199">
        <f t="shared" si="8"/>
        <v>7.8100069851623391E-2</v>
      </c>
      <c r="J91" s="199">
        <f t="shared" si="8"/>
        <v>7.7867903064414754E-2</v>
      </c>
      <c r="K91" s="199">
        <f t="shared" si="8"/>
        <v>7.7839688856913614E-2</v>
      </c>
      <c r="L91" s="199">
        <f t="shared" si="8"/>
        <v>7.7643842452271489E-2</v>
      </c>
      <c r="M91" s="199">
        <f t="shared" si="8"/>
        <v>7.8335585231904314E-2</v>
      </c>
      <c r="N91" s="199">
        <f t="shared" si="8"/>
        <v>8.3035166081294021E-2</v>
      </c>
      <c r="O91" s="199">
        <f t="shared" si="8"/>
        <v>8.2631026276358099E-2</v>
      </c>
      <c r="P91" s="199">
        <f t="shared" si="8"/>
        <v>8.5045081519305843E-2</v>
      </c>
      <c r="Q91" s="199">
        <f t="shared" si="8"/>
        <v>8.3273838815994566E-2</v>
      </c>
    </row>
    <row r="92" spans="1:17" x14ac:dyDescent="0.25">
      <c r="A92" s="142" t="s">
        <v>275</v>
      </c>
      <c r="B92" s="199">
        <f t="shared" ref="B92:Q92" si="9">IF(B$23=0,0,B$23/B$5)</f>
        <v>5.9849870664960964E-4</v>
      </c>
      <c r="C92" s="199">
        <f t="shared" si="9"/>
        <v>5.9798509989857432E-4</v>
      </c>
      <c r="D92" s="199">
        <f t="shared" si="9"/>
        <v>5.9485588236157794E-4</v>
      </c>
      <c r="E92" s="199">
        <f t="shared" si="9"/>
        <v>5.9379572049637333E-4</v>
      </c>
      <c r="F92" s="199">
        <f t="shared" si="9"/>
        <v>5.9159106797405708E-4</v>
      </c>
      <c r="G92" s="199">
        <f t="shared" si="9"/>
        <v>5.8973181240699684E-4</v>
      </c>
      <c r="H92" s="199">
        <f t="shared" si="9"/>
        <v>6.0206761627539613E-4</v>
      </c>
      <c r="I92" s="199">
        <f t="shared" si="9"/>
        <v>5.9968577069227755E-4</v>
      </c>
      <c r="J92" s="199">
        <f t="shared" si="9"/>
        <v>5.9790309471028725E-4</v>
      </c>
      <c r="K92" s="199">
        <f t="shared" si="9"/>
        <v>5.976864539466878E-4</v>
      </c>
      <c r="L92" s="199">
        <f t="shared" si="9"/>
        <v>5.9618266141067276E-4</v>
      </c>
      <c r="M92" s="199">
        <f t="shared" si="9"/>
        <v>6.0149415860540057E-4</v>
      </c>
      <c r="N92" s="199">
        <f t="shared" si="9"/>
        <v>6.3757955224142651E-4</v>
      </c>
      <c r="O92" s="199">
        <f t="shared" si="9"/>
        <v>6.3447639380826662E-4</v>
      </c>
      <c r="P92" s="199">
        <f t="shared" si="9"/>
        <v>6.5301254341237186E-4</v>
      </c>
      <c r="Q92" s="199">
        <f t="shared" si="9"/>
        <v>6.3941218367343433E-4</v>
      </c>
    </row>
    <row r="93" spans="1:17" x14ac:dyDescent="0.25">
      <c r="A93" s="127" t="s">
        <v>262</v>
      </c>
      <c r="B93" s="200">
        <f t="shared" ref="B93:Q93" si="10">IF(B$24=0,0,B$24/B$5)</f>
        <v>3.5701805129787129E-2</v>
      </c>
      <c r="C93" s="200">
        <f t="shared" si="10"/>
        <v>3.5671167322328112E-2</v>
      </c>
      <c r="D93" s="200">
        <f t="shared" si="10"/>
        <v>3.5484502399792256E-2</v>
      </c>
      <c r="E93" s="200">
        <f t="shared" si="10"/>
        <v>3.5421261340292817E-2</v>
      </c>
      <c r="F93" s="200">
        <f t="shared" si="10"/>
        <v>3.5289748817615443E-2</v>
      </c>
      <c r="G93" s="200">
        <f t="shared" si="10"/>
        <v>3.5178840006611915E-2</v>
      </c>
      <c r="H93" s="200">
        <f t="shared" si="10"/>
        <v>3.591469868255507E-2</v>
      </c>
      <c r="I93" s="200">
        <f t="shared" si="10"/>
        <v>3.5772616191961551E-2</v>
      </c>
      <c r="J93" s="200">
        <f t="shared" si="10"/>
        <v>3.5666275526875027E-2</v>
      </c>
      <c r="K93" s="200">
        <f t="shared" si="10"/>
        <v>3.5653352414027388E-2</v>
      </c>
      <c r="L93" s="200">
        <f t="shared" si="10"/>
        <v>3.5563647778946432E-2</v>
      </c>
      <c r="M93" s="200">
        <f t="shared" si="10"/>
        <v>3.5880490632049872E-2</v>
      </c>
      <c r="N93" s="200">
        <f t="shared" si="10"/>
        <v>3.8033066197061573E-2</v>
      </c>
      <c r="O93" s="200">
        <f t="shared" si="10"/>
        <v>3.7847955759166517E-2</v>
      </c>
      <c r="P93" s="200">
        <f t="shared" si="10"/>
        <v>3.8953679119417245E-2</v>
      </c>
      <c r="Q93" s="200">
        <f t="shared" si="10"/>
        <v>3.8142386818030893E-2</v>
      </c>
    </row>
    <row r="94" spans="1:17" x14ac:dyDescent="0.25">
      <c r="A94" s="142" t="s">
        <v>274</v>
      </c>
      <c r="B94" s="199">
        <f t="shared" ref="B94:Q94" si="11">IF(B$25=0,0,B$25/B$5)</f>
        <v>0</v>
      </c>
      <c r="C94" s="199">
        <f t="shared" si="11"/>
        <v>0</v>
      </c>
      <c r="D94" s="199">
        <f t="shared" si="11"/>
        <v>0</v>
      </c>
      <c r="E94" s="199">
        <f t="shared" si="11"/>
        <v>0</v>
      </c>
      <c r="F94" s="199">
        <f t="shared" si="11"/>
        <v>0</v>
      </c>
      <c r="G94" s="199">
        <f t="shared" si="11"/>
        <v>0</v>
      </c>
      <c r="H94" s="199">
        <f t="shared" si="11"/>
        <v>0</v>
      </c>
      <c r="I94" s="199">
        <f t="shared" si="11"/>
        <v>0</v>
      </c>
      <c r="J94" s="199">
        <f t="shared" si="11"/>
        <v>0</v>
      </c>
      <c r="K94" s="199">
        <f t="shared" si="11"/>
        <v>0</v>
      </c>
      <c r="L94" s="199">
        <f t="shared" si="11"/>
        <v>0</v>
      </c>
      <c r="M94" s="199">
        <f t="shared" si="11"/>
        <v>0</v>
      </c>
      <c r="N94" s="199">
        <f t="shared" si="11"/>
        <v>0</v>
      </c>
      <c r="O94" s="199">
        <f t="shared" si="11"/>
        <v>0</v>
      </c>
      <c r="P94" s="199">
        <f t="shared" si="11"/>
        <v>0</v>
      </c>
      <c r="Q94" s="199">
        <f t="shared" si="11"/>
        <v>0</v>
      </c>
    </row>
    <row r="95" spans="1:17" x14ac:dyDescent="0.25">
      <c r="A95" s="142" t="s">
        <v>273</v>
      </c>
      <c r="B95" s="199">
        <f t="shared" ref="B95:Q95" si="12">IF(B$31=0,0,B$31/B$5)</f>
        <v>3.4395989769824345E-2</v>
      </c>
      <c r="C95" s="199">
        <f t="shared" si="12"/>
        <v>3.4366472558913036E-2</v>
      </c>
      <c r="D95" s="199">
        <f t="shared" si="12"/>
        <v>3.4186635020094266E-2</v>
      </c>
      <c r="E95" s="199">
        <f t="shared" si="12"/>
        <v>3.4125707041028006E-2</v>
      </c>
      <c r="F95" s="199">
        <f t="shared" si="12"/>
        <v>3.3999004669308407E-2</v>
      </c>
      <c r="G95" s="199">
        <f t="shared" si="12"/>
        <v>3.3892152415905742E-2</v>
      </c>
      <c r="H95" s="199">
        <f t="shared" si="12"/>
        <v>3.4601096610681475E-2</v>
      </c>
      <c r="I95" s="199">
        <f t="shared" si="12"/>
        <v>3.4464210874087492E-2</v>
      </c>
      <c r="J95" s="199">
        <f t="shared" si="12"/>
        <v>3.4361759683870764E-2</v>
      </c>
      <c r="K95" s="199">
        <f t="shared" si="12"/>
        <v>3.434930924178007E-2</v>
      </c>
      <c r="L95" s="199">
        <f t="shared" si="12"/>
        <v>3.4262885608595875E-2</v>
      </c>
      <c r="M95" s="199">
        <f t="shared" si="12"/>
        <v>3.4568139740547177E-2</v>
      </c>
      <c r="N95" s="199">
        <f t="shared" si="12"/>
        <v>3.6641983537625732E-2</v>
      </c>
      <c r="O95" s="199">
        <f t="shared" si="12"/>
        <v>3.6463643627221209E-2</v>
      </c>
      <c r="P95" s="199">
        <f t="shared" si="12"/>
        <v>3.7528924479244802E-2</v>
      </c>
      <c r="Q95" s="199">
        <f t="shared" si="12"/>
        <v>3.6747305690016135E-2</v>
      </c>
    </row>
    <row r="96" spans="1:17" x14ac:dyDescent="0.25">
      <c r="A96" s="142" t="s">
        <v>272</v>
      </c>
      <c r="B96" s="199">
        <f t="shared" ref="B96:Q96" si="13">IF(B$32=0,0,B$32/B$5)</f>
        <v>1.3058153599627845E-3</v>
      </c>
      <c r="C96" s="199">
        <f t="shared" si="13"/>
        <v>1.3046947634150713E-3</v>
      </c>
      <c r="D96" s="199">
        <f t="shared" si="13"/>
        <v>1.2978673796979882E-3</v>
      </c>
      <c r="E96" s="199">
        <f t="shared" si="13"/>
        <v>1.2955542992648145E-3</v>
      </c>
      <c r="F96" s="199">
        <f t="shared" si="13"/>
        <v>1.2907441483070332E-3</v>
      </c>
      <c r="G96" s="199">
        <f t="shared" si="13"/>
        <v>1.2866875907061746E-3</v>
      </c>
      <c r="H96" s="199">
        <f t="shared" si="13"/>
        <v>1.3136020718735922E-3</v>
      </c>
      <c r="I96" s="199">
        <f t="shared" si="13"/>
        <v>1.3084053178740607E-3</v>
      </c>
      <c r="J96" s="199">
        <f t="shared" si="13"/>
        <v>1.3045158430042625E-3</v>
      </c>
      <c r="K96" s="199">
        <f t="shared" si="13"/>
        <v>1.3040431722473192E-3</v>
      </c>
      <c r="L96" s="199">
        <f t="shared" si="13"/>
        <v>1.300762170350559E-3</v>
      </c>
      <c r="M96" s="199">
        <f t="shared" si="13"/>
        <v>1.3123508915026925E-3</v>
      </c>
      <c r="N96" s="199">
        <f t="shared" si="13"/>
        <v>1.3910826594358391E-3</v>
      </c>
      <c r="O96" s="199">
        <f t="shared" si="13"/>
        <v>1.3843121319453088E-3</v>
      </c>
      <c r="P96" s="199">
        <f t="shared" si="13"/>
        <v>1.4247546401724481E-3</v>
      </c>
      <c r="Q96" s="199">
        <f t="shared" si="13"/>
        <v>1.3950811280147666E-3</v>
      </c>
    </row>
    <row r="97" spans="1:17" x14ac:dyDescent="0.25">
      <c r="A97" s="127" t="s">
        <v>261</v>
      </c>
      <c r="B97" s="200">
        <f t="shared" ref="B97:Q97" si="14">IF(B$33=0,0,B$33/B$5)</f>
        <v>0.2276852181535928</v>
      </c>
      <c r="C97" s="200">
        <f t="shared" si="14"/>
        <v>0.22354947700847758</v>
      </c>
      <c r="D97" s="200">
        <f t="shared" si="14"/>
        <v>0.19835192325030537</v>
      </c>
      <c r="E97" s="200">
        <f t="shared" si="14"/>
        <v>0.18981512921952046</v>
      </c>
      <c r="F97" s="200">
        <f t="shared" si="14"/>
        <v>0.17206249623943151</v>
      </c>
      <c r="G97" s="200">
        <f t="shared" si="14"/>
        <v>0.1570911203132466</v>
      </c>
      <c r="H97" s="200">
        <f t="shared" si="14"/>
        <v>0.27563144730884925</v>
      </c>
      <c r="I97" s="200">
        <f t="shared" si="14"/>
        <v>0.2557270129107701</v>
      </c>
      <c r="J97" s="200">
        <f t="shared" si="14"/>
        <v>0.24059958418121075</v>
      </c>
      <c r="K97" s="200">
        <f t="shared" si="14"/>
        <v>0.2391168089946526</v>
      </c>
      <c r="L97" s="200">
        <f t="shared" si="14"/>
        <v>0.22686408637760339</v>
      </c>
      <c r="M97" s="200">
        <f t="shared" si="14"/>
        <v>0.27545701132317396</v>
      </c>
      <c r="N97" s="200">
        <f t="shared" si="14"/>
        <v>0.44186584302758342</v>
      </c>
      <c r="O97" s="200">
        <f t="shared" si="14"/>
        <v>0.41269845361199126</v>
      </c>
      <c r="P97" s="200">
        <f t="shared" si="14"/>
        <v>0.47313726851860843</v>
      </c>
      <c r="Q97" s="200">
        <f t="shared" si="14"/>
        <v>0.41903073441947258</v>
      </c>
    </row>
    <row r="98" spans="1:17" x14ac:dyDescent="0.25">
      <c r="A98" s="127" t="s">
        <v>260</v>
      </c>
      <c r="B98" s="200">
        <f t="shared" ref="B98:Q98" si="15">IF(B$44=0,0,B$44/B$5)</f>
        <v>9.5013326159912995E-2</v>
      </c>
      <c r="C98" s="200">
        <f t="shared" si="15"/>
        <v>9.4931789666664421E-2</v>
      </c>
      <c r="D98" s="200">
        <f t="shared" si="15"/>
        <v>9.4435017721855447E-2</v>
      </c>
      <c r="E98" s="200">
        <f t="shared" si="15"/>
        <v>9.4266714091518683E-2</v>
      </c>
      <c r="F98" s="200">
        <f t="shared" si="15"/>
        <v>9.3916719401731061E-2</v>
      </c>
      <c r="G98" s="200">
        <f t="shared" si="15"/>
        <v>9.3621557434553859E-2</v>
      </c>
      <c r="H98" s="200">
        <f t="shared" si="15"/>
        <v>9.5579900440763796E-2</v>
      </c>
      <c r="I98" s="200">
        <f t="shared" si="15"/>
        <v>9.5201775862152477E-2</v>
      </c>
      <c r="J98" s="200">
        <f t="shared" si="15"/>
        <v>9.4918771116056053E-2</v>
      </c>
      <c r="K98" s="200">
        <f t="shared" si="15"/>
        <v>9.4884378795232857E-2</v>
      </c>
      <c r="L98" s="200">
        <f t="shared" si="15"/>
        <v>9.4645647568057628E-2</v>
      </c>
      <c r="M98" s="200">
        <f t="shared" si="15"/>
        <v>9.5488862448479359E-2</v>
      </c>
      <c r="N98" s="200">
        <f t="shared" si="15"/>
        <v>0.10121751856261167</v>
      </c>
      <c r="O98" s="200">
        <f t="shared" si="15"/>
        <v>0.10072488357266124</v>
      </c>
      <c r="P98" s="200">
        <f t="shared" si="15"/>
        <v>0.10366754862526094</v>
      </c>
      <c r="Q98" s="200">
        <f t="shared" si="15"/>
        <v>0.10150845387466115</v>
      </c>
    </row>
    <row r="99" spans="1:17" x14ac:dyDescent="0.25">
      <c r="A99" s="142" t="s">
        <v>271</v>
      </c>
      <c r="B99" s="199">
        <f t="shared" ref="B99:Q99" si="16">IF(B$45=0,0,B$45/B$5)</f>
        <v>0</v>
      </c>
      <c r="C99" s="199">
        <f t="shared" si="16"/>
        <v>0</v>
      </c>
      <c r="D99" s="199">
        <f t="shared" si="16"/>
        <v>0</v>
      </c>
      <c r="E99" s="199">
        <f t="shared" si="16"/>
        <v>0</v>
      </c>
      <c r="F99" s="199">
        <f t="shared" si="16"/>
        <v>0</v>
      </c>
      <c r="G99" s="199">
        <f t="shared" si="16"/>
        <v>0</v>
      </c>
      <c r="H99" s="199">
        <f t="shared" si="16"/>
        <v>0</v>
      </c>
      <c r="I99" s="199">
        <f t="shared" si="16"/>
        <v>0</v>
      </c>
      <c r="J99" s="199">
        <f t="shared" si="16"/>
        <v>0</v>
      </c>
      <c r="K99" s="199">
        <f t="shared" si="16"/>
        <v>0</v>
      </c>
      <c r="L99" s="199">
        <f t="shared" si="16"/>
        <v>0</v>
      </c>
      <c r="M99" s="199">
        <f t="shared" si="16"/>
        <v>0</v>
      </c>
      <c r="N99" s="199">
        <f t="shared" si="16"/>
        <v>0</v>
      </c>
      <c r="O99" s="199">
        <f t="shared" si="16"/>
        <v>0</v>
      </c>
      <c r="P99" s="199">
        <f t="shared" si="16"/>
        <v>0</v>
      </c>
      <c r="Q99" s="199">
        <f t="shared" si="16"/>
        <v>0</v>
      </c>
    </row>
    <row r="100" spans="1:17" x14ac:dyDescent="0.25">
      <c r="A100" s="142" t="s">
        <v>270</v>
      </c>
      <c r="B100" s="199">
        <f t="shared" ref="B100:Q100" si="17">IF(B$51=0,0,B$51/B$5)</f>
        <v>0</v>
      </c>
      <c r="C100" s="199">
        <f t="shared" si="17"/>
        <v>0</v>
      </c>
      <c r="D100" s="199">
        <f t="shared" si="17"/>
        <v>0</v>
      </c>
      <c r="E100" s="199">
        <f t="shared" si="17"/>
        <v>0</v>
      </c>
      <c r="F100" s="199">
        <f t="shared" si="17"/>
        <v>0</v>
      </c>
      <c r="G100" s="199">
        <f t="shared" si="17"/>
        <v>0</v>
      </c>
      <c r="H100" s="199">
        <f t="shared" si="17"/>
        <v>0</v>
      </c>
      <c r="I100" s="199">
        <f t="shared" si="17"/>
        <v>0</v>
      </c>
      <c r="J100" s="199">
        <f t="shared" si="17"/>
        <v>0</v>
      </c>
      <c r="K100" s="199">
        <f t="shared" si="17"/>
        <v>0</v>
      </c>
      <c r="L100" s="199">
        <f t="shared" si="17"/>
        <v>0</v>
      </c>
      <c r="M100" s="199">
        <f t="shared" si="17"/>
        <v>0</v>
      </c>
      <c r="N100" s="199">
        <f t="shared" si="17"/>
        <v>0</v>
      </c>
      <c r="O100" s="199">
        <f t="shared" si="17"/>
        <v>0</v>
      </c>
      <c r="P100" s="199">
        <f t="shared" si="17"/>
        <v>0</v>
      </c>
      <c r="Q100" s="199">
        <f t="shared" si="17"/>
        <v>0</v>
      </c>
    </row>
    <row r="101" spans="1:17" x14ac:dyDescent="0.25">
      <c r="A101" s="142" t="s">
        <v>269</v>
      </c>
      <c r="B101" s="199">
        <f t="shared" ref="B101:Q101" si="18">IF(B$62=0,0,B$62/B$5)</f>
        <v>8.7291700956922832E-2</v>
      </c>
      <c r="C101" s="199">
        <f t="shared" si="18"/>
        <v>8.7216790841959033E-2</v>
      </c>
      <c r="D101" s="199">
        <f t="shared" si="18"/>
        <v>8.6760390989404995E-2</v>
      </c>
      <c r="E101" s="199">
        <f t="shared" si="18"/>
        <v>8.6605765204127313E-2</v>
      </c>
      <c r="F101" s="199">
        <f t="shared" si="18"/>
        <v>8.6284214185630898E-2</v>
      </c>
      <c r="G101" s="199">
        <f t="shared" si="18"/>
        <v>8.6013039696598431E-2</v>
      </c>
      <c r="H101" s="199">
        <f t="shared" si="18"/>
        <v>8.7812230388875062E-2</v>
      </c>
      <c r="I101" s="199">
        <f t="shared" si="18"/>
        <v>8.746483556569995E-2</v>
      </c>
      <c r="J101" s="199">
        <f t="shared" si="18"/>
        <v>8.7204830294186103E-2</v>
      </c>
      <c r="K101" s="199">
        <f t="shared" si="18"/>
        <v>8.7173232998250388E-2</v>
      </c>
      <c r="L101" s="199">
        <f t="shared" si="18"/>
        <v>8.6953903187013334E-2</v>
      </c>
      <c r="M101" s="199">
        <f t="shared" si="18"/>
        <v>8.7728590950920476E-2</v>
      </c>
      <c r="N101" s="199">
        <f t="shared" si="18"/>
        <v>9.2991685683108324E-2</v>
      </c>
      <c r="O101" s="199">
        <f t="shared" si="18"/>
        <v>9.2539086579785781E-2</v>
      </c>
      <c r="P101" s="199">
        <f t="shared" si="18"/>
        <v>9.5242604582677193E-2</v>
      </c>
      <c r="Q101" s="199">
        <f t="shared" si="18"/>
        <v>9.3258977012479205E-2</v>
      </c>
    </row>
    <row r="102" spans="1:17" x14ac:dyDescent="0.25">
      <c r="A102" s="142" t="s">
        <v>268</v>
      </c>
      <c r="B102" s="199">
        <f t="shared" ref="B102:Q102" si="19">IF(B$63=0,0,B$63/B$5)</f>
        <v>5.7245685681986021E-3</v>
      </c>
      <c r="C102" s="199">
        <f t="shared" si="19"/>
        <v>5.7196559810355494E-3</v>
      </c>
      <c r="D102" s="199">
        <f t="shared" si="19"/>
        <v>5.6897253894464305E-3</v>
      </c>
      <c r="E102" s="199">
        <f t="shared" si="19"/>
        <v>5.6795850679664936E-3</v>
      </c>
      <c r="F102" s="199">
        <f t="shared" si="19"/>
        <v>5.6584978301949997E-3</v>
      </c>
      <c r="G102" s="199">
        <f t="shared" si="19"/>
        <v>5.6407142730023306E-3</v>
      </c>
      <c r="H102" s="199">
        <f t="shared" si="19"/>
        <v>5.758704762044182E-3</v>
      </c>
      <c r="I102" s="199">
        <f t="shared" si="19"/>
        <v>5.7359226938326286E-3</v>
      </c>
      <c r="J102" s="199">
        <f t="shared" si="19"/>
        <v>5.7188716112147242E-3</v>
      </c>
      <c r="K102" s="199">
        <f t="shared" si="19"/>
        <v>5.7167994682140611E-3</v>
      </c>
      <c r="L102" s="199">
        <f t="shared" si="19"/>
        <v>5.7024158724115672E-3</v>
      </c>
      <c r="M102" s="199">
        <f t="shared" si="19"/>
        <v>5.7532197079974874E-3</v>
      </c>
      <c r="N102" s="199">
        <f t="shared" si="19"/>
        <v>6.0983721834911488E-3</v>
      </c>
      <c r="O102" s="199">
        <f t="shared" si="19"/>
        <v>6.0686908441144102E-3</v>
      </c>
      <c r="P102" s="199">
        <f t="shared" si="19"/>
        <v>6.245986898759384E-3</v>
      </c>
      <c r="Q102" s="199">
        <f t="shared" si="19"/>
        <v>6.1159010840154239E-3</v>
      </c>
    </row>
    <row r="103" spans="1:17" x14ac:dyDescent="0.25">
      <c r="A103" s="142" t="s">
        <v>267</v>
      </c>
      <c r="B103" s="199">
        <f t="shared" ref="B103:Q103" si="20">IF(B$64=0,0,B$64/B$5)</f>
        <v>1.9970566347915697E-3</v>
      </c>
      <c r="C103" s="199">
        <f t="shared" si="20"/>
        <v>1.9953428436698304E-3</v>
      </c>
      <c r="D103" s="199">
        <f t="shared" si="20"/>
        <v>1.9849013430040261E-3</v>
      </c>
      <c r="E103" s="199">
        <f t="shared" si="20"/>
        <v>1.9813638194248824E-3</v>
      </c>
      <c r="F103" s="199">
        <f t="shared" si="20"/>
        <v>1.9740073859051705E-3</v>
      </c>
      <c r="G103" s="199">
        <f t="shared" si="20"/>
        <v>1.9678034649530988E-3</v>
      </c>
      <c r="H103" s="199">
        <f t="shared" si="20"/>
        <v>2.0089652898445565E-3</v>
      </c>
      <c r="I103" s="199">
        <f t="shared" si="20"/>
        <v>2.001017602619897E-3</v>
      </c>
      <c r="J103" s="199">
        <f t="shared" si="20"/>
        <v>1.9950692106551937E-3</v>
      </c>
      <c r="K103" s="199">
        <f t="shared" si="20"/>
        <v>1.9943463287683911E-3</v>
      </c>
      <c r="L103" s="199">
        <f t="shared" si="20"/>
        <v>1.9893285086327209E-3</v>
      </c>
      <c r="M103" s="199">
        <f t="shared" si="20"/>
        <v>2.0070517895614095E-3</v>
      </c>
      <c r="N103" s="199">
        <f t="shared" si="20"/>
        <v>2.1274606960121974E-3</v>
      </c>
      <c r="O103" s="199">
        <f t="shared" si="20"/>
        <v>2.1171061487610557E-3</v>
      </c>
      <c r="P103" s="199">
        <f t="shared" si="20"/>
        <v>2.1789571438243453E-3</v>
      </c>
      <c r="Q103" s="199">
        <f t="shared" si="20"/>
        <v>2.1335757781665234E-3</v>
      </c>
    </row>
    <row r="104" spans="1:17" x14ac:dyDescent="0.25">
      <c r="A104" s="127" t="s">
        <v>259</v>
      </c>
      <c r="B104" s="200">
        <f t="shared" ref="B104:Q104" si="21">IF(B$65=0,0,B$65/B$5)</f>
        <v>0.11507853759934226</v>
      </c>
      <c r="C104" s="200">
        <f t="shared" si="21"/>
        <v>0.1149797819743867</v>
      </c>
      <c r="D104" s="200">
        <f t="shared" si="21"/>
        <v>0.11437810017626947</v>
      </c>
      <c r="E104" s="200">
        <f t="shared" si="21"/>
        <v>0.11417425365879025</v>
      </c>
      <c r="F104" s="200">
        <f t="shared" si="21"/>
        <v>0.11375034599555882</v>
      </c>
      <c r="G104" s="200">
        <f t="shared" si="21"/>
        <v>0.11339285080082653</v>
      </c>
      <c r="H104" s="200">
        <f t="shared" si="21"/>
        <v>0.11576476280918253</v>
      </c>
      <c r="I104" s="200">
        <f t="shared" si="21"/>
        <v>0.1153067846992096</v>
      </c>
      <c r="J104" s="200">
        <f t="shared" si="21"/>
        <v>0.11496401412553618</v>
      </c>
      <c r="K104" s="200">
        <f t="shared" si="21"/>
        <v>0.11492235872681535</v>
      </c>
      <c r="L104" s="200">
        <f t="shared" si="21"/>
        <v>0.11463321149228553</v>
      </c>
      <c r="M104" s="200">
        <f t="shared" si="21"/>
        <v>0.11565449912890213</v>
      </c>
      <c r="N104" s="200">
        <f t="shared" si="21"/>
        <v>0.12259295076161655</v>
      </c>
      <c r="O104" s="200">
        <f t="shared" si="21"/>
        <v>0.1219962795734261</v>
      </c>
      <c r="P104" s="200">
        <f t="shared" si="21"/>
        <v>0.12556038583708762</v>
      </c>
      <c r="Q104" s="200">
        <f t="shared" si="21"/>
        <v>0.12294532670296938</v>
      </c>
    </row>
    <row r="105" spans="1:17" x14ac:dyDescent="0.25">
      <c r="A105" s="142" t="s">
        <v>266</v>
      </c>
      <c r="B105" s="199">
        <f t="shared" ref="B105:Q105" si="22">IF(B$66=0,0,B$66/B$5)</f>
        <v>0</v>
      </c>
      <c r="C105" s="199">
        <f t="shared" si="22"/>
        <v>0</v>
      </c>
      <c r="D105" s="199">
        <f t="shared" si="22"/>
        <v>0</v>
      </c>
      <c r="E105" s="199">
        <f t="shared" si="22"/>
        <v>0</v>
      </c>
      <c r="F105" s="199">
        <f t="shared" si="22"/>
        <v>0</v>
      </c>
      <c r="G105" s="199">
        <f t="shared" si="22"/>
        <v>0</v>
      </c>
      <c r="H105" s="199">
        <f t="shared" si="22"/>
        <v>0</v>
      </c>
      <c r="I105" s="199">
        <f t="shared" si="22"/>
        <v>0</v>
      </c>
      <c r="J105" s="199">
        <f t="shared" si="22"/>
        <v>0</v>
      </c>
      <c r="K105" s="199">
        <f t="shared" si="22"/>
        <v>0</v>
      </c>
      <c r="L105" s="199">
        <f t="shared" si="22"/>
        <v>0</v>
      </c>
      <c r="M105" s="199">
        <f t="shared" si="22"/>
        <v>0</v>
      </c>
      <c r="N105" s="199">
        <f t="shared" si="22"/>
        <v>0</v>
      </c>
      <c r="O105" s="199">
        <f t="shared" si="22"/>
        <v>0</v>
      </c>
      <c r="P105" s="199">
        <f t="shared" si="22"/>
        <v>0</v>
      </c>
      <c r="Q105" s="199">
        <f t="shared" si="22"/>
        <v>0</v>
      </c>
    </row>
    <row r="106" spans="1:17" x14ac:dyDescent="0.25">
      <c r="A106" s="142" t="s">
        <v>265</v>
      </c>
      <c r="B106" s="199">
        <f t="shared" ref="B106:Q106" si="23">IF(B$67=0,0,B$67/B$5)</f>
        <v>0</v>
      </c>
      <c r="C106" s="199">
        <f t="shared" si="23"/>
        <v>0</v>
      </c>
      <c r="D106" s="199">
        <f t="shared" si="23"/>
        <v>0</v>
      </c>
      <c r="E106" s="199">
        <f t="shared" si="23"/>
        <v>0</v>
      </c>
      <c r="F106" s="199">
        <f t="shared" si="23"/>
        <v>0</v>
      </c>
      <c r="G106" s="199">
        <f t="shared" si="23"/>
        <v>0</v>
      </c>
      <c r="H106" s="199">
        <f t="shared" si="23"/>
        <v>0</v>
      </c>
      <c r="I106" s="199">
        <f t="shared" si="23"/>
        <v>0</v>
      </c>
      <c r="J106" s="199">
        <f t="shared" si="23"/>
        <v>0</v>
      </c>
      <c r="K106" s="199">
        <f t="shared" si="23"/>
        <v>0</v>
      </c>
      <c r="L106" s="199">
        <f t="shared" si="23"/>
        <v>0</v>
      </c>
      <c r="M106" s="199">
        <f t="shared" si="23"/>
        <v>0</v>
      </c>
      <c r="N106" s="199">
        <f t="shared" si="23"/>
        <v>0</v>
      </c>
      <c r="O106" s="199">
        <f t="shared" si="23"/>
        <v>0</v>
      </c>
      <c r="P106" s="199">
        <f t="shared" si="23"/>
        <v>0</v>
      </c>
      <c r="Q106" s="199">
        <f t="shared" si="23"/>
        <v>0</v>
      </c>
    </row>
    <row r="107" spans="1:17" x14ac:dyDescent="0.25">
      <c r="A107" s="142" t="s">
        <v>264</v>
      </c>
      <c r="B107" s="199">
        <f t="shared" ref="B107:Q107" si="24">IF(B$78=0,0,B$78/B$5)</f>
        <v>0.11507853759934226</v>
      </c>
      <c r="C107" s="199">
        <f t="shared" si="24"/>
        <v>0.1149797819743867</v>
      </c>
      <c r="D107" s="199">
        <f t="shared" si="24"/>
        <v>0.11437810017626947</v>
      </c>
      <c r="E107" s="199">
        <f t="shared" si="24"/>
        <v>0.11417425365879025</v>
      </c>
      <c r="F107" s="199">
        <f t="shared" si="24"/>
        <v>0.11375034599555882</v>
      </c>
      <c r="G107" s="199">
        <f t="shared" si="24"/>
        <v>0.11339285080082653</v>
      </c>
      <c r="H107" s="199">
        <f t="shared" si="24"/>
        <v>0.11576476280918253</v>
      </c>
      <c r="I107" s="199">
        <f t="shared" si="24"/>
        <v>0.1153067846992096</v>
      </c>
      <c r="J107" s="199">
        <f t="shared" si="24"/>
        <v>0.11496401412553618</v>
      </c>
      <c r="K107" s="199">
        <f t="shared" si="24"/>
        <v>0.11492235872681535</v>
      </c>
      <c r="L107" s="199">
        <f t="shared" si="24"/>
        <v>0.11463321149228553</v>
      </c>
      <c r="M107" s="199">
        <f t="shared" si="24"/>
        <v>0.11565449912890213</v>
      </c>
      <c r="N107" s="199">
        <f t="shared" si="24"/>
        <v>0.12259295076161655</v>
      </c>
      <c r="O107" s="199">
        <f t="shared" si="24"/>
        <v>0.1219962795734261</v>
      </c>
      <c r="P107" s="199">
        <f t="shared" si="24"/>
        <v>0.12556038583708762</v>
      </c>
      <c r="Q107" s="199">
        <f t="shared" si="24"/>
        <v>0.12294532670296938</v>
      </c>
    </row>
    <row r="108" spans="1:17" x14ac:dyDescent="0.25">
      <c r="A108" s="72" t="s">
        <v>258</v>
      </c>
      <c r="B108" s="71">
        <f t="shared" ref="B108:Q108" si="25">IF(B$79=0,0,B$79/B$5)</f>
        <v>0.30857885500937066</v>
      </c>
      <c r="C108" s="71">
        <f t="shared" si="25"/>
        <v>0.31311255508083763</v>
      </c>
      <c r="D108" s="71">
        <f t="shared" si="25"/>
        <v>0.34073472660120535</v>
      </c>
      <c r="E108" s="71">
        <f t="shared" si="25"/>
        <v>0.35009296792952932</v>
      </c>
      <c r="F108" s="71">
        <f t="shared" si="25"/>
        <v>0.36955383614794191</v>
      </c>
      <c r="G108" s="71">
        <f t="shared" si="25"/>
        <v>0.38596582271210833</v>
      </c>
      <c r="H108" s="71">
        <f t="shared" si="25"/>
        <v>0.25786732060829909</v>
      </c>
      <c r="I108" s="71">
        <f t="shared" si="25"/>
        <v>0.27961728509156919</v>
      </c>
      <c r="J108" s="71">
        <f t="shared" si="25"/>
        <v>0.29612598814899938</v>
      </c>
      <c r="K108" s="71">
        <f t="shared" si="25"/>
        <v>0.29777662352336093</v>
      </c>
      <c r="L108" s="71">
        <f t="shared" si="25"/>
        <v>0.3111945326608011</v>
      </c>
      <c r="M108" s="71">
        <f t="shared" si="25"/>
        <v>0.2584860899252624</v>
      </c>
      <c r="N108" s="71">
        <f t="shared" si="25"/>
        <v>6.4117141887838805E-2</v>
      </c>
      <c r="O108" s="71">
        <f t="shared" si="25"/>
        <v>9.5688957639085276E-2</v>
      </c>
      <c r="P108" s="71">
        <f t="shared" si="25"/>
        <v>2.0887741575797585E-2</v>
      </c>
      <c r="Q108" s="71">
        <f t="shared" si="25"/>
        <v>8.5532269088753804E-2</v>
      </c>
    </row>
    <row r="110" spans="1:17" ht="12.75" x14ac:dyDescent="0.25">
      <c r="A110" s="98" t="s">
        <v>128</v>
      </c>
      <c r="B110" s="297"/>
      <c r="C110" s="297"/>
      <c r="D110" s="297"/>
      <c r="E110" s="297"/>
      <c r="F110" s="297"/>
      <c r="G110" s="297"/>
      <c r="H110" s="297"/>
      <c r="I110" s="297"/>
      <c r="J110" s="297"/>
      <c r="K110" s="297"/>
      <c r="L110" s="297"/>
      <c r="M110" s="297"/>
      <c r="N110" s="297"/>
      <c r="O110" s="297"/>
      <c r="P110" s="297"/>
      <c r="Q110" s="297"/>
    </row>
    <row r="112" spans="1:17" x14ac:dyDescent="0.25">
      <c r="A112" s="78" t="s">
        <v>8</v>
      </c>
      <c r="B112" s="253">
        <f>IF(B$5=0,0,B$5/FBT_fec!B$5)</f>
        <v>0.41666734734626254</v>
      </c>
      <c r="C112" s="253">
        <f>IF(C$5=0,0,C$5/FBT_fec!C$5)</f>
        <v>0.41702522108353335</v>
      </c>
      <c r="D112" s="253">
        <f>IF(D$5=0,0,D$5/FBT_fec!D$5)</f>
        <v>0.41921896695354754</v>
      </c>
      <c r="E112" s="253">
        <f>IF(E$5=0,0,E$5/FBT_fec!E$5)</f>
        <v>0.42589317142225952</v>
      </c>
      <c r="F112" s="253">
        <f>IF(F$5=0,0,F$5/FBT_fec!F$5)</f>
        <v>0.43112814163548874</v>
      </c>
      <c r="G112" s="253">
        <f>IF(G$5=0,0,G$5/FBT_fec!G$5)</f>
        <v>0.43673357713310479</v>
      </c>
      <c r="H112" s="253">
        <f>IF(H$5=0,0,H$5/FBT_fec!H$5)</f>
        <v>0.44768554309547431</v>
      </c>
      <c r="I112" s="253">
        <f>IF(I$5=0,0,I$5/FBT_fec!I$5)</f>
        <v>0.4568787217782338</v>
      </c>
      <c r="J112" s="253">
        <f>IF(J$5=0,0,J$5/FBT_fec!J$5)</f>
        <v>0.46633460405050048</v>
      </c>
      <c r="K112" s="253">
        <f>IF(K$5=0,0,K$5/FBT_fec!K$5)</f>
        <v>0.47085170790591108</v>
      </c>
      <c r="L112" s="253">
        <f>IF(L$5=0,0,L$5/FBT_fec!L$5)</f>
        <v>0.47203936955686127</v>
      </c>
      <c r="M112" s="253">
        <f>IF(M$5=0,0,M$5/FBT_fec!M$5)</f>
        <v>0.48470317199937341</v>
      </c>
      <c r="N112" s="253">
        <f>IF(N$5=0,0,N$5/FBT_fec!N$5)</f>
        <v>0.49118600018056169</v>
      </c>
      <c r="O112" s="253">
        <f>IF(O$5=0,0,O$5/FBT_fec!O$5)</f>
        <v>0.49358834011564018</v>
      </c>
      <c r="P112" s="253">
        <f>IF(P$5=0,0,P$5/FBT_fec!P$5)</f>
        <v>0.48396515910254068</v>
      </c>
      <c r="Q112" s="253">
        <f>IF(Q$5=0,0,Q$5/FBT_fec!Q$5)</f>
        <v>0.49425914541211147</v>
      </c>
    </row>
    <row r="113" spans="1:17" x14ac:dyDescent="0.25">
      <c r="A113" s="132" t="s">
        <v>83</v>
      </c>
      <c r="B113" s="282">
        <f>IF(B$6=0,0,B$6/FBT_fec!B$6)</f>
        <v>0.40417638730642497</v>
      </c>
      <c r="C113" s="282">
        <f>IF(C$6=0,0,C$6/FBT_fec!C$6)</f>
        <v>0.40417638730642502</v>
      </c>
      <c r="D113" s="282">
        <f>IF(D$6=0,0,D$6/FBT_fec!D$6)</f>
        <v>0.40417638730642508</v>
      </c>
      <c r="E113" s="282">
        <f>IF(E$6=0,0,E$6/FBT_fec!E$6)</f>
        <v>0.40987930753305385</v>
      </c>
      <c r="F113" s="282">
        <f>IF(F$6=0,0,F$6/FBT_fec!F$6)</f>
        <v>0.41337692851739716</v>
      </c>
      <c r="G113" s="282">
        <f>IF(G$6=0,0,G$6/FBT_fec!G$6)</f>
        <v>0.41743551189557643</v>
      </c>
      <c r="H113" s="282">
        <f>IF(H$6=0,0,H$6/FBT_fec!H$6)</f>
        <v>0.43685427701478857</v>
      </c>
      <c r="I113" s="282">
        <f>IF(I$6=0,0,I$6/FBT_fec!I$6)</f>
        <v>0.44406130392524157</v>
      </c>
      <c r="J113" s="282">
        <f>IF(J$6=0,0,J$6/FBT_fec!J$6)</f>
        <v>0.45190453347565274</v>
      </c>
      <c r="K113" s="282">
        <f>IF(K$6=0,0,K$6/FBT_fec!K$6)</f>
        <v>0.45611653534292612</v>
      </c>
      <c r="L113" s="282">
        <f>IF(L$6=0,0,L$6/FBT_fec!L$6)</f>
        <v>0.45611653534292601</v>
      </c>
      <c r="M113" s="282">
        <f>IF(M$6=0,0,M$6/FBT_fec!M$6)</f>
        <v>0.47252580383125559</v>
      </c>
      <c r="N113" s="282">
        <f>IF(N$6=0,0,N$6/FBT_fec!N$6)</f>
        <v>0.50757311925988835</v>
      </c>
      <c r="O113" s="282">
        <f>IF(O$6=0,0,O$6/FBT_fec!O$6)</f>
        <v>0.50757311925988835</v>
      </c>
      <c r="P113" s="282">
        <f>IF(P$6=0,0,P$6/FBT_fec!P$6)</f>
        <v>0.51221686634879504</v>
      </c>
      <c r="Q113" s="282">
        <f>IF(Q$6=0,0,Q$6/FBT_fec!Q$6)</f>
        <v>0.51221686634879515</v>
      </c>
    </row>
    <row r="114" spans="1:17" x14ac:dyDescent="0.25">
      <c r="A114" s="76" t="s">
        <v>82</v>
      </c>
      <c r="B114" s="281">
        <f>IF(B$7=0,0,B$7/FBT_fec!B$7)</f>
        <v>0.10124125051605909</v>
      </c>
      <c r="C114" s="281">
        <f>IF(C$7=0,0,C$7/FBT_fec!C$7)</f>
        <v>0.10124125051605908</v>
      </c>
      <c r="D114" s="281">
        <f>IF(D$7=0,0,D$7/FBT_fec!D$7)</f>
        <v>0.10124125051605908</v>
      </c>
      <c r="E114" s="281">
        <f>IF(E$7=0,0,E$7/FBT_fec!E$7)</f>
        <v>0.10266976240708031</v>
      </c>
      <c r="F114" s="281">
        <f>IF(F$7=0,0,F$7/FBT_fec!F$7)</f>
        <v>0.10354587376194199</v>
      </c>
      <c r="G114" s="281">
        <f>IF(G$7=0,0,G$7/FBT_fec!G$7)</f>
        <v>0.10456249934778809</v>
      </c>
      <c r="H114" s="281">
        <f>IF(H$7=0,0,H$7/FBT_fec!H$7)</f>
        <v>0.10942666293054626</v>
      </c>
      <c r="I114" s="281">
        <f>IF(I$7=0,0,I$7/FBT_fec!I$7)</f>
        <v>0.1112319351825444</v>
      </c>
      <c r="J114" s="281">
        <f>IF(J$7=0,0,J$7/FBT_fec!J$7)</f>
        <v>0.11319656842858837</v>
      </c>
      <c r="K114" s="281">
        <f>IF(K$7=0,0,K$7/FBT_fec!K$7)</f>
        <v>0.11425162347289856</v>
      </c>
      <c r="L114" s="281">
        <f>IF(L$7=0,0,L$7/FBT_fec!L$7)</f>
        <v>0.11425162347289855</v>
      </c>
      <c r="M114" s="281">
        <f>IF(M$7=0,0,M$7/FBT_fec!M$7)</f>
        <v>0.11836194489192974</v>
      </c>
      <c r="N114" s="281">
        <f>IF(N$7=0,0,N$7/FBT_fec!N$7)</f>
        <v>0.12714086952152587</v>
      </c>
      <c r="O114" s="281">
        <f>IF(O$7=0,0,O$7/FBT_fec!O$7)</f>
        <v>0.12714086952152587</v>
      </c>
      <c r="P114" s="281">
        <f>IF(P$7=0,0,P$7/FBT_fec!P$7)</f>
        <v>0.12830407147276898</v>
      </c>
      <c r="Q114" s="281">
        <f>IF(Q$7=0,0,Q$7/FBT_fec!Q$7)</f>
        <v>0.12830407147276898</v>
      </c>
    </row>
    <row r="115" spans="1:17" x14ac:dyDescent="0.25">
      <c r="A115" s="76" t="s">
        <v>81</v>
      </c>
      <c r="B115" s="281">
        <f>IF(B$8=0,0,B$8/FBT_fec!B$8)</f>
        <v>0.55175623736973967</v>
      </c>
      <c r="C115" s="281">
        <f>IF(C$8=0,0,C$8/FBT_fec!C$8)</f>
        <v>0.55175623736973967</v>
      </c>
      <c r="D115" s="281">
        <f>IF(D$8=0,0,D$8/FBT_fec!D$8)</f>
        <v>0.55175623736973967</v>
      </c>
      <c r="E115" s="281">
        <f>IF(E$8=0,0,E$8/FBT_fec!E$8)</f>
        <v>0.55954150614121512</v>
      </c>
      <c r="F115" s="281">
        <f>IF(F$8=0,0,F$8/FBT_fec!F$8)</f>
        <v>0.56431623879427251</v>
      </c>
      <c r="G115" s="281">
        <f>IF(G$8=0,0,G$8/FBT_fec!G$8)</f>
        <v>0.5698567621007411</v>
      </c>
      <c r="H115" s="281">
        <f>IF(H$8=0,0,H$8/FBT_fec!H$8)</f>
        <v>0.59636604149716499</v>
      </c>
      <c r="I115" s="281">
        <f>IF(I$8=0,0,I$8/FBT_fec!I$8)</f>
        <v>0.60620462231390926</v>
      </c>
      <c r="J115" s="281">
        <f>IF(J$8=0,0,J$8/FBT_fec!J$8)</f>
        <v>0.61691170704590548</v>
      </c>
      <c r="K115" s="281">
        <f>IF(K$8=0,0,K$8/FBT_fec!K$8)</f>
        <v>0.62266166764496222</v>
      </c>
      <c r="L115" s="281">
        <f>IF(L$8=0,0,L$8/FBT_fec!L$8)</f>
        <v>0.62266166764496222</v>
      </c>
      <c r="M115" s="281">
        <f>IF(M$8=0,0,M$8/FBT_fec!M$8)</f>
        <v>0.6450625711204202</v>
      </c>
      <c r="N115" s="281">
        <f>IF(N$8=0,0,N$8/FBT_fec!N$8)</f>
        <v>0.69290696653323813</v>
      </c>
      <c r="O115" s="281">
        <f>IF(O$8=0,0,O$8/FBT_fec!O$8)</f>
        <v>0.69290696653323813</v>
      </c>
      <c r="P115" s="281">
        <f>IF(P$8=0,0,P$8/FBT_fec!P$8)</f>
        <v>0.69924631861203557</v>
      </c>
      <c r="Q115" s="281">
        <f>IF(Q$8=0,0,Q$8/FBT_fec!Q$8)</f>
        <v>0.69924631861203557</v>
      </c>
    </row>
    <row r="116" spans="1:17" x14ac:dyDescent="0.25">
      <c r="A116" s="76" t="s">
        <v>80</v>
      </c>
      <c r="B116" s="281">
        <f>IF(B$9=0,0,B$9/FBT_fec!B$9)</f>
        <v>0.39370085367964464</v>
      </c>
      <c r="C116" s="281">
        <f>IF(C$9=0,0,C$9/FBT_fec!C$9)</f>
        <v>0.39370085367964464</v>
      </c>
      <c r="D116" s="281">
        <f>IF(D$9=0,0,D$9/FBT_fec!D$9)</f>
        <v>0.39370085367964458</v>
      </c>
      <c r="E116" s="281">
        <f>IF(E$9=0,0,E$9/FBT_fec!E$9)</f>
        <v>0.39925596434965122</v>
      </c>
      <c r="F116" s="281">
        <f>IF(F$9=0,0,F$9/FBT_fec!F$9)</f>
        <v>0.40266293321431146</v>
      </c>
      <c r="G116" s="281">
        <f>IF(G$9=0,0,G$9/FBT_fec!G$9)</f>
        <v>0.40661632532454306</v>
      </c>
      <c r="H116" s="281">
        <f>IF(H$9=0,0,H$9/FBT_fec!H$9)</f>
        <v>0.42553179056433255</v>
      </c>
      <c r="I116" s="281">
        <f>IF(I$9=0,0,I$9/FBT_fec!I$9)</f>
        <v>0.43255202414612848</v>
      </c>
      <c r="J116" s="281">
        <f>IF(J$9=0,0,J$9/FBT_fec!J$9)</f>
        <v>0.44019197112616115</v>
      </c>
      <c r="K116" s="281">
        <f>IF(K$9=0,0,K$9/FBT_fec!K$9)</f>
        <v>0.44429480539091643</v>
      </c>
      <c r="L116" s="281">
        <f>IF(L$9=0,0,L$9/FBT_fec!L$9)</f>
        <v>0.44429480539091648</v>
      </c>
      <c r="M116" s="281">
        <f>IF(M$9=0,0,M$9/FBT_fec!M$9)</f>
        <v>0.46027877480379542</v>
      </c>
      <c r="N116" s="281">
        <f>IF(N$9=0,0,N$9/FBT_fec!N$9)</f>
        <v>0.49441772610520196</v>
      </c>
      <c r="O116" s="281">
        <f>IF(O$9=0,0,O$9/FBT_fec!O$9)</f>
        <v>0.49441772610520202</v>
      </c>
      <c r="P116" s="281">
        <f>IF(P$9=0,0,P$9/FBT_fec!P$9)</f>
        <v>0.49894111552277542</v>
      </c>
      <c r="Q116" s="281">
        <f>IF(Q$9=0,0,Q$9/FBT_fec!Q$9)</f>
        <v>0.49894111552277554</v>
      </c>
    </row>
    <row r="117" spans="1:17" x14ac:dyDescent="0.25">
      <c r="A117" s="129" t="s">
        <v>79</v>
      </c>
      <c r="B117" s="280">
        <f>IF(B$10=0,0,B$10/FBT_fec!B$10)</f>
        <v>0.68747541067813001</v>
      </c>
      <c r="C117" s="280">
        <f>IF(C$10=0,0,C$10/FBT_fec!C$10)</f>
        <v>0.68747541067812934</v>
      </c>
      <c r="D117" s="280">
        <f>IF(D$10=0,0,D$10/FBT_fec!D$10)</f>
        <v>0.68747541067812945</v>
      </c>
      <c r="E117" s="280">
        <f>IF(E$10=0,0,E$10/FBT_fec!E$10)</f>
        <v>0.6971756740977586</v>
      </c>
      <c r="F117" s="280">
        <f>IF(F$10=0,0,F$10/FBT_fec!F$10)</f>
        <v>0.70312487968750748</v>
      </c>
      <c r="G117" s="280">
        <f>IF(G$10=0,0,G$10/FBT_fec!G$10)</f>
        <v>0.71002824258131692</v>
      </c>
      <c r="H117" s="280">
        <f>IF(H$10=0,0,H$10/FBT_fec!H$10)</f>
        <v>0.74305818679493429</v>
      </c>
      <c r="I117" s="280">
        <f>IF(I$10=0,0,I$10/FBT_fec!I$10)</f>
        <v>0.75531682916157916</v>
      </c>
      <c r="J117" s="280">
        <f>IF(J$10=0,0,J$10/FBT_fec!J$10)</f>
        <v>0.76865760716235787</v>
      </c>
      <c r="K117" s="280">
        <f>IF(K$10=0,0,K$10/FBT_fec!K$10)</f>
        <v>0.7758219240408829</v>
      </c>
      <c r="L117" s="280">
        <f>IF(L$10=0,0,L$10/FBT_fec!L$10)</f>
        <v>0.77582192404088313</v>
      </c>
      <c r="M117" s="280">
        <f>IF(M$10=0,0,M$10/FBT_fec!M$10)</f>
        <v>0.80373292762058846</v>
      </c>
      <c r="N117" s="280">
        <f>IF(N$10=0,0,N$10/FBT_fec!N$10)</f>
        <v>0.86334592908274055</v>
      </c>
      <c r="O117" s="280">
        <f>IF(O$10=0,0,O$10/FBT_fec!O$10)</f>
        <v>0.86334592908274077</v>
      </c>
      <c r="P117" s="280">
        <f>IF(P$10=0,0,P$10/FBT_fec!P$10)</f>
        <v>0.87124461400668496</v>
      </c>
      <c r="Q117" s="280">
        <f>IF(Q$10=0,0,Q$10/FBT_fec!Q$10)</f>
        <v>0.87124461400668507</v>
      </c>
    </row>
    <row r="118" spans="1:17" x14ac:dyDescent="0.25">
      <c r="A118" s="127" t="s">
        <v>263</v>
      </c>
      <c r="B118" s="305">
        <f>IF(B$15=0,0,B$15/FBT_fec!B$15)</f>
        <v>0.54906246261817904</v>
      </c>
      <c r="C118" s="305">
        <f>IF(C$15=0,0,C$15/FBT_fec!C$15)</f>
        <v>0.54906246261817904</v>
      </c>
      <c r="D118" s="305">
        <f>IF(D$15=0,0,D$15/FBT_fec!D$15)</f>
        <v>0.54906246261817893</v>
      </c>
      <c r="E118" s="305">
        <f>IF(E$15=0,0,E$15/FBT_fec!E$15)</f>
        <v>0.55680972228521608</v>
      </c>
      <c r="F118" s="305">
        <f>IF(F$15=0,0,F$15/FBT_fec!F$15)</f>
        <v>0.56156114382116207</v>
      </c>
      <c r="G118" s="305">
        <f>IF(G$15=0,0,G$15/FBT_fec!G$15)</f>
        <v>0.56707461728064656</v>
      </c>
      <c r="H118" s="305">
        <f>IF(H$15=0,0,H$15/FBT_fec!H$15)</f>
        <v>0.59345447353205882</v>
      </c>
      <c r="I118" s="305">
        <f>IF(I$15=0,0,I$15/FBT_fec!I$15)</f>
        <v>0.60324502059983864</v>
      </c>
      <c r="J118" s="305">
        <f>IF(J$15=0,0,J$15/FBT_fec!J$15)</f>
        <v>0.61389983138808868</v>
      </c>
      <c r="K118" s="305">
        <f>IF(K$15=0,0,K$15/FBT_fec!K$15)</f>
        <v>0.61962171962903667</v>
      </c>
      <c r="L118" s="305">
        <f>IF(L$15=0,0,L$15/FBT_fec!L$15)</f>
        <v>0.61962171962903678</v>
      </c>
      <c r="M118" s="305">
        <f>IF(M$15=0,0,M$15/FBT_fec!M$15)</f>
        <v>0.64191325780129127</v>
      </c>
      <c r="N118" s="305">
        <f>IF(N$15=0,0,N$15/FBT_fec!N$15)</f>
        <v>0.68952406813497868</v>
      </c>
      <c r="O118" s="305">
        <f>IF(O$15=0,0,O$15/FBT_fec!O$15)</f>
        <v>0.68952406813497868</v>
      </c>
      <c r="P118" s="305">
        <f>IF(P$15=0,0,P$15/FBT_fec!P$15)</f>
        <v>0.69583247033878703</v>
      </c>
      <c r="Q118" s="305">
        <f>IF(Q$15=0,0,Q$15/FBT_fec!Q$15)</f>
        <v>0.69583247033878703</v>
      </c>
    </row>
    <row r="119" spans="1:17" x14ac:dyDescent="0.25">
      <c r="A119" s="127" t="s">
        <v>262</v>
      </c>
      <c r="B119" s="305">
        <f>IF(B$24=0,0,B$24/FBT_fec!B$24)</f>
        <v>0.2994886159735522</v>
      </c>
      <c r="C119" s="305">
        <f>IF(C$24=0,0,C$24/FBT_fec!C$24)</f>
        <v>0.29948861597355214</v>
      </c>
      <c r="D119" s="305">
        <f>IF(D$24=0,0,D$24/FBT_fec!D$24)</f>
        <v>0.2994886159735522</v>
      </c>
      <c r="E119" s="305">
        <f>IF(E$24=0,0,E$24/FBT_fec!E$24)</f>
        <v>0.30371439397375427</v>
      </c>
      <c r="F119" s="305">
        <f>IF(F$24=0,0,F$24/FBT_fec!F$24)</f>
        <v>0.30630607844790658</v>
      </c>
      <c r="G119" s="305">
        <f>IF(G$24=0,0,G$24/FBT_fec!G$24)</f>
        <v>0.30931342760762537</v>
      </c>
      <c r="H119" s="305">
        <f>IF(H$24=0,0,H$24/FBT_fec!H$24)</f>
        <v>0.32370244010839572</v>
      </c>
      <c r="I119" s="305">
        <f>IF(I$24=0,0,I$24/FBT_fec!I$24)</f>
        <v>0.32904273850900301</v>
      </c>
      <c r="J119" s="305">
        <f>IF(J$24=0,0,J$24/FBT_fec!J$24)</f>
        <v>0.33485445348441206</v>
      </c>
      <c r="K119" s="305">
        <f>IF(K$24=0,0,K$24/FBT_fec!K$24)</f>
        <v>0.33797548343402006</v>
      </c>
      <c r="L119" s="305">
        <f>IF(L$24=0,0,L$24/FBT_fec!L$24)</f>
        <v>0.33797548343402001</v>
      </c>
      <c r="M119" s="305">
        <f>IF(M$24=0,0,M$24/FBT_fec!M$24)</f>
        <v>0.35013450425524972</v>
      </c>
      <c r="N119" s="305">
        <f>IF(N$24=0,0,N$24/FBT_fec!N$24)</f>
        <v>0.37610403716453389</v>
      </c>
      <c r="O119" s="305">
        <f>IF(O$24=0,0,O$24/FBT_fec!O$24)</f>
        <v>0.37610403716453383</v>
      </c>
      <c r="P119" s="305">
        <f>IF(P$24=0,0,P$24/FBT_fec!P$24)</f>
        <v>0.37954498382115659</v>
      </c>
      <c r="Q119" s="305">
        <f>IF(Q$24=0,0,Q$24/FBT_fec!Q$24)</f>
        <v>0.37954498382115665</v>
      </c>
    </row>
    <row r="120" spans="1:17" x14ac:dyDescent="0.25">
      <c r="A120" s="127" t="s">
        <v>261</v>
      </c>
      <c r="B120" s="305">
        <f>IF(B$33=0,0,B$33/FBT_fec!B$33)</f>
        <v>0.34403916103739918</v>
      </c>
      <c r="C120" s="305">
        <f>IF(C$33=0,0,C$33/FBT_fec!C$33)</f>
        <v>0.34403916103739918</v>
      </c>
      <c r="D120" s="305">
        <f>IF(D$33=0,0,D$33/FBT_fec!D$33)</f>
        <v>0.34403916103739907</v>
      </c>
      <c r="E120" s="305">
        <f>IF(E$33=0,0,E$33/FBT_fec!E$33)</f>
        <v>0.3488935462807039</v>
      </c>
      <c r="F120" s="305">
        <f>IF(F$33=0,0,F$33/FBT_fec!F$33)</f>
        <v>0.35187075778259214</v>
      </c>
      <c r="G120" s="305">
        <f>IF(G$33=0,0,G$33/FBT_fec!G$33)</f>
        <v>0.35532546633133899</v>
      </c>
      <c r="H120" s="305">
        <f>IF(H$33=0,0,H$33/FBT_fec!H$33)</f>
        <v>0.37654777919951604</v>
      </c>
      <c r="I120" s="305">
        <f>IF(I$33=0,0,I$33/FBT_fec!I$33)</f>
        <v>0.38293944976125405</v>
      </c>
      <c r="J120" s="305">
        <f>IF(J$33=0,0,J$33/FBT_fec!J$33)</f>
        <v>0.38979724020579448</v>
      </c>
      <c r="K120" s="305">
        <f>IF(K$33=0,0,K$33/FBT_fec!K$33)</f>
        <v>0.39354097408682692</v>
      </c>
      <c r="L120" s="305">
        <f>IF(L$33=0,0,L$33/FBT_fec!L$33)</f>
        <v>0.39378554191485698</v>
      </c>
      <c r="M120" s="305">
        <f>IF(M$33=0,0,M$33/FBT_fec!M$33)</f>
        <v>0.40849148299080107</v>
      </c>
      <c r="N120" s="305">
        <f>IF(N$33=0,0,N$33/FBT_fec!N$33)</f>
        <v>0.41516243124162594</v>
      </c>
      <c r="O120" s="305">
        <f>IF(O$33=0,0,O$33/FBT_fec!O$33)</f>
        <v>0.41330128202258642</v>
      </c>
      <c r="P120" s="305">
        <f>IF(P$33=0,0,P$33/FBT_fec!P$33)</f>
        <v>0.40628663315139785</v>
      </c>
      <c r="Q120" s="305">
        <f>IF(Q$33=0,0,Q$33/FBT_fec!Q$33)</f>
        <v>0.41173597189282107</v>
      </c>
    </row>
    <row r="121" spans="1:17" x14ac:dyDescent="0.25">
      <c r="A121" s="127" t="s">
        <v>260</v>
      </c>
      <c r="B121" s="305">
        <f>IF(B$44=0,0,B$44/FBT_fec!B$44)</f>
        <v>0.41948947085495375</v>
      </c>
      <c r="C121" s="305">
        <f>IF(C$44=0,0,C$44/FBT_fec!C$44)</f>
        <v>0.41948947085495381</v>
      </c>
      <c r="D121" s="305">
        <f>IF(D$44=0,0,D$44/FBT_fec!D$44)</f>
        <v>0.41948947085495375</v>
      </c>
      <c r="E121" s="305">
        <f>IF(E$44=0,0,E$44/FBT_fec!E$44)</f>
        <v>0.42540845836468871</v>
      </c>
      <c r="F121" s="305">
        <f>IF(F$44=0,0,F$44/FBT_fec!F$44)</f>
        <v>0.42903859417185802</v>
      </c>
      <c r="G121" s="305">
        <f>IF(G$44=0,0,G$44/FBT_fec!G$44)</f>
        <v>0.43325094562830857</v>
      </c>
      <c r="H121" s="305">
        <f>IF(H$44=0,0,H$44/FBT_fec!H$44)</f>
        <v>0.45340543203658829</v>
      </c>
      <c r="I121" s="305">
        <f>IF(I$44=0,0,I$44/FBT_fec!I$44)</f>
        <v>0.46088551251642906</v>
      </c>
      <c r="J121" s="305">
        <f>IF(J$44=0,0,J$44/FBT_fec!J$44)</f>
        <v>0.46902589952870022</v>
      </c>
      <c r="K121" s="305">
        <f>IF(K$44=0,0,K$44/FBT_fec!K$44)</f>
        <v>0.47339748206056892</v>
      </c>
      <c r="L121" s="305">
        <f>IF(L$44=0,0,L$44/FBT_fec!L$44)</f>
        <v>0.47339748206056886</v>
      </c>
      <c r="M121" s="305">
        <f>IF(M$44=0,0,M$44/FBT_fec!M$44)</f>
        <v>0.49042845064624097</v>
      </c>
      <c r="N121" s="305">
        <f>IF(N$44=0,0,N$44/FBT_fec!N$44)</f>
        <v>0.52680360828972206</v>
      </c>
      <c r="O121" s="305">
        <f>IF(O$44=0,0,O$44/FBT_fec!O$44)</f>
        <v>0.52680360828972206</v>
      </c>
      <c r="P121" s="305">
        <f>IF(P$44=0,0,P$44/FBT_fec!P$44)</f>
        <v>0.53162329363079797</v>
      </c>
      <c r="Q121" s="305">
        <f>IF(Q$44=0,0,Q$44/FBT_fec!Q$44)</f>
        <v>0.53162329363079774</v>
      </c>
    </row>
    <row r="122" spans="1:17" x14ac:dyDescent="0.25">
      <c r="A122" s="127" t="s">
        <v>259</v>
      </c>
      <c r="B122" s="305">
        <f>IF(B$65=0,0,B$65/FBT_fec!B$65)</f>
        <v>0.56124958265167069</v>
      </c>
      <c r="C122" s="305">
        <f>IF(C$65=0,0,C$65/FBT_fec!C$65)</f>
        <v>0.56124958265167069</v>
      </c>
      <c r="D122" s="305">
        <f>IF(D$65=0,0,D$65/FBT_fec!D$65)</f>
        <v>0.56124958265167069</v>
      </c>
      <c r="E122" s="305">
        <f>IF(E$65=0,0,E$65/FBT_fec!E$65)</f>
        <v>0.56916880232311706</v>
      </c>
      <c r="F122" s="305">
        <f>IF(F$65=0,0,F$65/FBT_fec!F$65)</f>
        <v>0.57402568753310879</v>
      </c>
      <c r="G122" s="305">
        <f>IF(G$65=0,0,G$65/FBT_fec!G$65)</f>
        <v>0.57966153935102593</v>
      </c>
      <c r="H122" s="305">
        <f>IF(H$65=0,0,H$65/FBT_fec!H$65)</f>
        <v>0.60662692911909721</v>
      </c>
      <c r="I122" s="305">
        <f>IF(I$65=0,0,I$65/FBT_fec!I$65)</f>
        <v>0.61663478948077743</v>
      </c>
      <c r="J122" s="305">
        <f>IF(J$65=0,0,J$65/FBT_fec!J$65)</f>
        <v>0.6275260969644878</v>
      </c>
      <c r="K122" s="305">
        <f>IF(K$65=0,0,K$65/FBT_fec!K$65)</f>
        <v>0.63337498958755667</v>
      </c>
      <c r="L122" s="305">
        <f>IF(L$65=0,0,L$65/FBT_fec!L$65)</f>
        <v>0.63337498958755678</v>
      </c>
      <c r="M122" s="305">
        <f>IF(M$65=0,0,M$65/FBT_fec!M$65)</f>
        <v>0.65616131600328542</v>
      </c>
      <c r="N122" s="305">
        <f>IF(N$65=0,0,N$65/FBT_fec!N$65)</f>
        <v>0.7048289071222803</v>
      </c>
      <c r="O122" s="305">
        <f>IF(O$65=0,0,O$65/FBT_fec!O$65)</f>
        <v>0.7048289071222803</v>
      </c>
      <c r="P122" s="305">
        <f>IF(P$65=0,0,P$65/FBT_fec!P$65)</f>
        <v>0.71127733211058342</v>
      </c>
      <c r="Q122" s="305">
        <f>IF(Q$65=0,0,Q$65/FBT_fec!Q$65)</f>
        <v>0.71127733211058342</v>
      </c>
    </row>
    <row r="123" spans="1:17" x14ac:dyDescent="0.25">
      <c r="A123" s="72" t="s">
        <v>258</v>
      </c>
      <c r="B123" s="304">
        <f>IF(B$79=0,0,B$79/FBT_fec!B$79)</f>
        <v>0.41896652641840298</v>
      </c>
      <c r="C123" s="304">
        <f>IF(C$79=0,0,C$79/FBT_fec!C$79)</f>
        <v>0.41896652641840304</v>
      </c>
      <c r="D123" s="304">
        <f>IF(D$79=0,0,D$79/FBT_fec!D$79)</f>
        <v>0.41896652641840304</v>
      </c>
      <c r="E123" s="304">
        <f>IF(E$79=0,0,E$79/FBT_fec!E$79)</f>
        <v>0.42487813519326312</v>
      </c>
      <c r="F123" s="304">
        <f>IF(F$79=0,0,F$79/FBT_fec!F$79)</f>
        <v>0.42850374559644461</v>
      </c>
      <c r="G123" s="304">
        <f>IF(G$79=0,0,G$79/FBT_fec!G$79)</f>
        <v>0.43271084584657876</v>
      </c>
      <c r="H123" s="304">
        <f>IF(H$79=0,0,H$79/FBT_fec!H$79)</f>
        <v>0.45284020724631602</v>
      </c>
      <c r="I123" s="304">
        <f>IF(I$79=0,0,I$79/FBT_fec!I$79)</f>
        <v>0.4603109628998055</v>
      </c>
      <c r="J123" s="304">
        <f>IF(J$79=0,0,J$79/FBT_fec!J$79)</f>
        <v>0.46844120193365252</v>
      </c>
      <c r="K123" s="304">
        <f>IF(K$79=0,0,K$79/FBT_fec!K$79)</f>
        <v>0.47280733475838232</v>
      </c>
      <c r="L123" s="304">
        <f>IF(L$79=0,0,L$79/FBT_fec!L$79)</f>
        <v>0.47280733475838238</v>
      </c>
      <c r="M123" s="304">
        <f>IF(M$79=0,0,M$79/FBT_fec!M$79)</f>
        <v>0.48981707217881737</v>
      </c>
      <c r="N123" s="304">
        <f>IF(N$79=0,0,N$79/FBT_fec!N$79)</f>
        <v>0.52614688378231433</v>
      </c>
      <c r="O123" s="304">
        <f>IF(O$79=0,0,O$79/FBT_fec!O$79)</f>
        <v>0.52614688378231422</v>
      </c>
      <c r="P123" s="304">
        <f>IF(P$79=0,0,P$79/FBT_fec!P$79)</f>
        <v>0.53096056080182263</v>
      </c>
      <c r="Q123" s="304">
        <f>IF(Q$79=0,0,Q$79/FBT_fec!Q$79)</f>
        <v>0.53096056080182252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theme="6" tint="0.59999389629810485"/>
    <pageSetUpPr fitToPage="1"/>
  </sheetPr>
  <dimension ref="A1:Q1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378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80" t="s">
        <v>135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</row>
    <row r="5" spans="1:17" ht="12.75" x14ac:dyDescent="0.25">
      <c r="A5" s="97" t="s">
        <v>8</v>
      </c>
      <c r="B5" s="96">
        <v>12.892136592792884</v>
      </c>
      <c r="C5" s="96">
        <v>13.027985274137725</v>
      </c>
      <c r="D5" s="96">
        <v>12.490210887797762</v>
      </c>
      <c r="E5" s="96">
        <v>12.822786732457022</v>
      </c>
      <c r="F5" s="96">
        <v>11.541609604478596</v>
      </c>
      <c r="G5" s="96">
        <v>10.597610957104871</v>
      </c>
      <c r="H5" s="96">
        <v>20.657235990902148</v>
      </c>
      <c r="I5" s="96">
        <v>19.846962998468818</v>
      </c>
      <c r="J5" s="96">
        <v>19.424089242611434</v>
      </c>
      <c r="K5" s="96">
        <v>19.028790435723295</v>
      </c>
      <c r="L5" s="96">
        <v>18.072759211412624</v>
      </c>
      <c r="M5" s="96">
        <v>21.877336935280077</v>
      </c>
      <c r="N5" s="96">
        <v>52.365541897772431</v>
      </c>
      <c r="O5" s="96">
        <v>43.043486798456215</v>
      </c>
      <c r="P5" s="96">
        <v>52.377064985263644</v>
      </c>
      <c r="Q5" s="96">
        <v>43.377991887628468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2.755501427031959E-15</v>
      </c>
      <c r="D10" s="158">
        <v>2.755501427031959E-15</v>
      </c>
      <c r="E10" s="158">
        <v>0</v>
      </c>
      <c r="F10" s="158">
        <v>1.3777507135159797E-15</v>
      </c>
      <c r="G10" s="158">
        <v>1.3777507135159795E-15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2.755501427031959E-15</v>
      </c>
      <c r="D11" s="91">
        <v>2.755501427031959E-15</v>
      </c>
      <c r="E11" s="91">
        <v>0</v>
      </c>
      <c r="F11" s="91">
        <v>1.3777507135159797E-15</v>
      </c>
      <c r="G11" s="91">
        <v>1.3777507135159795E-15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263</v>
      </c>
      <c r="B15" s="204">
        <v>0</v>
      </c>
      <c r="C15" s="204">
        <v>0</v>
      </c>
      <c r="D15" s="204">
        <v>0</v>
      </c>
      <c r="E15" s="204">
        <v>0</v>
      </c>
      <c r="F15" s="204">
        <v>0</v>
      </c>
      <c r="G15" s="204">
        <v>0</v>
      </c>
      <c r="H15" s="204">
        <v>0</v>
      </c>
      <c r="I15" s="204">
        <v>0</v>
      </c>
      <c r="J15" s="204">
        <v>0</v>
      </c>
      <c r="K15" s="204">
        <v>0</v>
      </c>
      <c r="L15" s="204">
        <v>0</v>
      </c>
      <c r="M15" s="204">
        <v>0</v>
      </c>
      <c r="N15" s="204">
        <v>0</v>
      </c>
      <c r="O15" s="204">
        <v>0</v>
      </c>
      <c r="P15" s="204">
        <v>0</v>
      </c>
      <c r="Q15" s="204">
        <v>0</v>
      </c>
    </row>
    <row r="16" spans="1:17" x14ac:dyDescent="0.25">
      <c r="A16" s="152" t="s">
        <v>277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276</v>
      </c>
      <c r="B22" s="264">
        <v>0</v>
      </c>
      <c r="C22" s="264">
        <v>0</v>
      </c>
      <c r="D22" s="264">
        <v>0</v>
      </c>
      <c r="E22" s="264">
        <v>0</v>
      </c>
      <c r="F22" s="264">
        <v>0</v>
      </c>
      <c r="G22" s="264">
        <v>0</v>
      </c>
      <c r="H22" s="264">
        <v>0</v>
      </c>
      <c r="I22" s="264">
        <v>0</v>
      </c>
      <c r="J22" s="264">
        <v>0</v>
      </c>
      <c r="K22" s="264">
        <v>0</v>
      </c>
      <c r="L22" s="264">
        <v>0</v>
      </c>
      <c r="M22" s="264">
        <v>0</v>
      </c>
      <c r="N22" s="264">
        <v>0</v>
      </c>
      <c r="O22" s="264">
        <v>0</v>
      </c>
      <c r="P22" s="264">
        <v>0</v>
      </c>
      <c r="Q22" s="264">
        <v>0</v>
      </c>
    </row>
    <row r="23" spans="1:17" x14ac:dyDescent="0.25">
      <c r="A23" s="152" t="s">
        <v>275</v>
      </c>
      <c r="B23" s="264">
        <v>0</v>
      </c>
      <c r="C23" s="264">
        <v>0</v>
      </c>
      <c r="D23" s="264">
        <v>0</v>
      </c>
      <c r="E23" s="264">
        <v>0</v>
      </c>
      <c r="F23" s="264">
        <v>0</v>
      </c>
      <c r="G23" s="264">
        <v>0</v>
      </c>
      <c r="H23" s="264">
        <v>0</v>
      </c>
      <c r="I23" s="264">
        <v>0</v>
      </c>
      <c r="J23" s="264">
        <v>0</v>
      </c>
      <c r="K23" s="264">
        <v>0</v>
      </c>
      <c r="L23" s="264">
        <v>0</v>
      </c>
      <c r="M23" s="264">
        <v>0</v>
      </c>
      <c r="N23" s="264">
        <v>0</v>
      </c>
      <c r="O23" s="264">
        <v>0</v>
      </c>
      <c r="P23" s="264">
        <v>0</v>
      </c>
      <c r="Q23" s="264">
        <v>0</v>
      </c>
    </row>
    <row r="24" spans="1:17" x14ac:dyDescent="0.25">
      <c r="A24" s="156" t="s">
        <v>262</v>
      </c>
      <c r="B24" s="204">
        <v>0</v>
      </c>
      <c r="C24" s="204">
        <v>0</v>
      </c>
      <c r="D24" s="204">
        <v>0</v>
      </c>
      <c r="E24" s="204">
        <v>0</v>
      </c>
      <c r="F24" s="204">
        <v>0</v>
      </c>
      <c r="G24" s="204">
        <v>0</v>
      </c>
      <c r="H24" s="204">
        <v>0</v>
      </c>
      <c r="I24" s="204">
        <v>0</v>
      </c>
      <c r="J24" s="204">
        <v>0</v>
      </c>
      <c r="K24" s="204">
        <v>0</v>
      </c>
      <c r="L24" s="204">
        <v>0</v>
      </c>
      <c r="M24" s="204">
        <v>0</v>
      </c>
      <c r="N24" s="204">
        <v>0</v>
      </c>
      <c r="O24" s="204">
        <v>0</v>
      </c>
      <c r="P24" s="204">
        <v>0</v>
      </c>
      <c r="Q24" s="204">
        <v>0</v>
      </c>
    </row>
    <row r="25" spans="1:17" x14ac:dyDescent="0.25">
      <c r="A25" s="152" t="s">
        <v>274</v>
      </c>
      <c r="B25" s="264">
        <v>0</v>
      </c>
      <c r="C25" s="264">
        <v>0</v>
      </c>
      <c r="D25" s="264">
        <v>0</v>
      </c>
      <c r="E25" s="264">
        <v>0</v>
      </c>
      <c r="F25" s="264">
        <v>0</v>
      </c>
      <c r="G25" s="264">
        <v>0</v>
      </c>
      <c r="H25" s="264">
        <v>0</v>
      </c>
      <c r="I25" s="264">
        <v>0</v>
      </c>
      <c r="J25" s="264">
        <v>0</v>
      </c>
      <c r="K25" s="264">
        <v>0</v>
      </c>
      <c r="L25" s="264">
        <v>0</v>
      </c>
      <c r="M25" s="264">
        <v>0</v>
      </c>
      <c r="N25" s="264">
        <v>0</v>
      </c>
      <c r="O25" s="264">
        <v>0</v>
      </c>
      <c r="P25" s="264">
        <v>0</v>
      </c>
      <c r="Q25" s="264">
        <v>0</v>
      </c>
    </row>
    <row r="26" spans="1:17" x14ac:dyDescent="0.25">
      <c r="A26" s="154" t="s">
        <v>33</v>
      </c>
      <c r="B26" s="83">
        <v>0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</row>
    <row r="27" spans="1:17" x14ac:dyDescent="0.25">
      <c r="A27" s="154" t="s">
        <v>30</v>
      </c>
      <c r="B27" s="83">
        <v>0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</row>
    <row r="28" spans="1:17" x14ac:dyDescent="0.25">
      <c r="A28" s="154" t="s">
        <v>125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29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26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2" t="s">
        <v>273</v>
      </c>
      <c r="B31" s="264">
        <v>0</v>
      </c>
      <c r="C31" s="264">
        <v>0</v>
      </c>
      <c r="D31" s="264">
        <v>0</v>
      </c>
      <c r="E31" s="264">
        <v>0</v>
      </c>
      <c r="F31" s="264">
        <v>0</v>
      </c>
      <c r="G31" s="264">
        <v>0</v>
      </c>
      <c r="H31" s="264">
        <v>0</v>
      </c>
      <c r="I31" s="264">
        <v>0</v>
      </c>
      <c r="J31" s="264">
        <v>0</v>
      </c>
      <c r="K31" s="264">
        <v>0</v>
      </c>
      <c r="L31" s="264">
        <v>0</v>
      </c>
      <c r="M31" s="264">
        <v>0</v>
      </c>
      <c r="N31" s="264">
        <v>0</v>
      </c>
      <c r="O31" s="264">
        <v>0</v>
      </c>
      <c r="P31" s="264">
        <v>0</v>
      </c>
      <c r="Q31" s="264">
        <v>0</v>
      </c>
    </row>
    <row r="32" spans="1:17" x14ac:dyDescent="0.25">
      <c r="A32" s="152" t="s">
        <v>272</v>
      </c>
      <c r="B32" s="264">
        <v>0</v>
      </c>
      <c r="C32" s="264">
        <v>0</v>
      </c>
      <c r="D32" s="264">
        <v>0</v>
      </c>
      <c r="E32" s="264">
        <v>0</v>
      </c>
      <c r="F32" s="264">
        <v>0</v>
      </c>
      <c r="G32" s="264">
        <v>0</v>
      </c>
      <c r="H32" s="264">
        <v>0</v>
      </c>
      <c r="I32" s="264">
        <v>0</v>
      </c>
      <c r="J32" s="264">
        <v>0</v>
      </c>
      <c r="K32" s="264">
        <v>0</v>
      </c>
      <c r="L32" s="264">
        <v>0</v>
      </c>
      <c r="M32" s="264">
        <v>0</v>
      </c>
      <c r="N32" s="264">
        <v>0</v>
      </c>
      <c r="O32" s="264">
        <v>0</v>
      </c>
      <c r="P32" s="264">
        <v>0</v>
      </c>
      <c r="Q32" s="264">
        <v>0</v>
      </c>
    </row>
    <row r="33" spans="1:17" x14ac:dyDescent="0.25">
      <c r="A33" s="156" t="s">
        <v>261</v>
      </c>
      <c r="B33" s="204">
        <v>12.892136592792884</v>
      </c>
      <c r="C33" s="204">
        <v>13.027985274137722</v>
      </c>
      <c r="D33" s="204">
        <v>12.490210887797758</v>
      </c>
      <c r="E33" s="204">
        <v>12.822786732457022</v>
      </c>
      <c r="F33" s="204">
        <v>11.541609604478595</v>
      </c>
      <c r="G33" s="204">
        <v>10.59761095710487</v>
      </c>
      <c r="H33" s="204">
        <v>20.657235990902148</v>
      </c>
      <c r="I33" s="204">
        <v>19.846962998468818</v>
      </c>
      <c r="J33" s="204">
        <v>19.424089242611434</v>
      </c>
      <c r="K33" s="204">
        <v>19.028790435723295</v>
      </c>
      <c r="L33" s="204">
        <v>18.072759211412624</v>
      </c>
      <c r="M33" s="204">
        <v>21.877336935280077</v>
      </c>
      <c r="N33" s="204">
        <v>52.365541897772431</v>
      </c>
      <c r="O33" s="204">
        <v>43.043486798456215</v>
      </c>
      <c r="P33" s="204">
        <v>52.377064985263644</v>
      </c>
      <c r="Q33" s="204">
        <v>43.377991887628468</v>
      </c>
    </row>
    <row r="34" spans="1:17" x14ac:dyDescent="0.25">
      <c r="A34" s="150" t="s">
        <v>33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150" t="s">
        <v>31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30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8.9811190407240034</v>
      </c>
      <c r="I36" s="87">
        <v>8.9792433124559921</v>
      </c>
      <c r="J36" s="87">
        <v>8.965347072048008</v>
      </c>
      <c r="K36" s="87">
        <v>8.9859008268719993</v>
      </c>
      <c r="L36" s="87">
        <v>8.9631300919764474</v>
      </c>
      <c r="M36" s="87">
        <v>11.967462387261122</v>
      </c>
      <c r="N36" s="87">
        <v>14.939403396771677</v>
      </c>
      <c r="O36" s="87">
        <v>11.93571153902557</v>
      </c>
      <c r="P36" s="87">
        <v>8.9400973064535609</v>
      </c>
      <c r="Q36" s="87">
        <v>5.992977771685073</v>
      </c>
    </row>
    <row r="37" spans="1:17" x14ac:dyDescent="0.25">
      <c r="A37" s="150" t="s">
        <v>125</v>
      </c>
      <c r="B37" s="87">
        <v>12.892136592792884</v>
      </c>
      <c r="C37" s="87">
        <v>13.027985274137722</v>
      </c>
      <c r="D37" s="87">
        <v>12.490210887797758</v>
      </c>
      <c r="E37" s="87">
        <v>12.822786732457022</v>
      </c>
      <c r="F37" s="87">
        <v>11.541609604478595</v>
      </c>
      <c r="G37" s="87">
        <v>10.59761095710487</v>
      </c>
      <c r="H37" s="87">
        <v>11.676116950178145</v>
      </c>
      <c r="I37" s="87">
        <v>10.867719686012826</v>
      </c>
      <c r="J37" s="87">
        <v>10.458742170563426</v>
      </c>
      <c r="K37" s="87">
        <v>10.042889608851295</v>
      </c>
      <c r="L37" s="87">
        <v>9.1096291194361747</v>
      </c>
      <c r="M37" s="87">
        <v>9.9098745480189567</v>
      </c>
      <c r="N37" s="87">
        <v>9.5522453972575097</v>
      </c>
      <c r="O37" s="87">
        <v>6.3123423820904048</v>
      </c>
      <c r="P37" s="87">
        <v>3.1786038489450998</v>
      </c>
      <c r="Q37" s="87">
        <v>9.5341935463763754</v>
      </c>
    </row>
    <row r="38" spans="1:17" x14ac:dyDescent="0.25">
      <c r="A38" s="150" t="s">
        <v>29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27.873893103743239</v>
      </c>
      <c r="O38" s="87">
        <v>24.795432877340236</v>
      </c>
      <c r="P38" s="87">
        <v>40.258363829864983</v>
      </c>
      <c r="Q38" s="87">
        <v>27.850820569567016</v>
      </c>
    </row>
    <row r="39" spans="1:17" x14ac:dyDescent="0.25">
      <c r="A39" s="150" t="s">
        <v>28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26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25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86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22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6" t="s">
        <v>260</v>
      </c>
      <c r="B44" s="204">
        <v>0</v>
      </c>
      <c r="C44" s="204">
        <v>0</v>
      </c>
      <c r="D44" s="204">
        <v>0</v>
      </c>
      <c r="E44" s="204">
        <v>0</v>
      </c>
      <c r="F44" s="204">
        <v>0</v>
      </c>
      <c r="G44" s="204">
        <v>0</v>
      </c>
      <c r="H44" s="204">
        <v>0</v>
      </c>
      <c r="I44" s="204">
        <v>0</v>
      </c>
      <c r="J44" s="204">
        <v>0</v>
      </c>
      <c r="K44" s="204">
        <v>0</v>
      </c>
      <c r="L44" s="204">
        <v>0</v>
      </c>
      <c r="M44" s="204">
        <v>0</v>
      </c>
      <c r="N44" s="204">
        <v>0</v>
      </c>
      <c r="O44" s="204">
        <v>0</v>
      </c>
      <c r="P44" s="204">
        <v>0</v>
      </c>
      <c r="Q44" s="204">
        <v>0</v>
      </c>
    </row>
    <row r="45" spans="1:17" x14ac:dyDescent="0.25">
      <c r="A45" s="299" t="s">
        <v>271</v>
      </c>
      <c r="B45" s="298">
        <v>0</v>
      </c>
      <c r="C45" s="298">
        <v>0</v>
      </c>
      <c r="D45" s="298">
        <v>0</v>
      </c>
      <c r="E45" s="298">
        <v>0</v>
      </c>
      <c r="F45" s="298">
        <v>0</v>
      </c>
      <c r="G45" s="298">
        <v>0</v>
      </c>
      <c r="H45" s="298">
        <v>0</v>
      </c>
      <c r="I45" s="298">
        <v>0</v>
      </c>
      <c r="J45" s="298">
        <v>0</v>
      </c>
      <c r="K45" s="298">
        <v>0</v>
      </c>
      <c r="L45" s="298">
        <v>0</v>
      </c>
      <c r="M45" s="298">
        <v>0</v>
      </c>
      <c r="N45" s="298">
        <v>0</v>
      </c>
      <c r="O45" s="298">
        <v>0</v>
      </c>
      <c r="P45" s="298">
        <v>0</v>
      </c>
      <c r="Q45" s="298">
        <v>0</v>
      </c>
    </row>
    <row r="46" spans="1:17" x14ac:dyDescent="0.25">
      <c r="A46" s="154" t="s">
        <v>33</v>
      </c>
      <c r="B46" s="83">
        <v>0</v>
      </c>
      <c r="C46" s="83">
        <v>0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</row>
    <row r="47" spans="1:17" x14ac:dyDescent="0.25">
      <c r="A47" s="154" t="s">
        <v>30</v>
      </c>
      <c r="B47" s="83">
        <v>0</v>
      </c>
      <c r="C47" s="83">
        <v>0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83">
        <v>0</v>
      </c>
    </row>
    <row r="48" spans="1:17" x14ac:dyDescent="0.25">
      <c r="A48" s="154" t="s">
        <v>125</v>
      </c>
      <c r="B48" s="83">
        <v>0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0</v>
      </c>
    </row>
    <row r="49" spans="1:17" x14ac:dyDescent="0.25">
      <c r="A49" s="154" t="s">
        <v>29</v>
      </c>
      <c r="B49" s="83">
        <v>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</row>
    <row r="50" spans="1:17" x14ac:dyDescent="0.25">
      <c r="A50" s="154" t="s">
        <v>26</v>
      </c>
      <c r="B50" s="83">
        <v>0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</row>
    <row r="51" spans="1:17" x14ac:dyDescent="0.25">
      <c r="A51" s="299" t="s">
        <v>270</v>
      </c>
      <c r="B51" s="298">
        <v>0</v>
      </c>
      <c r="C51" s="298">
        <v>0</v>
      </c>
      <c r="D51" s="298">
        <v>0</v>
      </c>
      <c r="E51" s="298">
        <v>0</v>
      </c>
      <c r="F51" s="298">
        <v>0</v>
      </c>
      <c r="G51" s="298">
        <v>0</v>
      </c>
      <c r="H51" s="298">
        <v>0</v>
      </c>
      <c r="I51" s="298">
        <v>0</v>
      </c>
      <c r="J51" s="298">
        <v>0</v>
      </c>
      <c r="K51" s="298">
        <v>0</v>
      </c>
      <c r="L51" s="298">
        <v>0</v>
      </c>
      <c r="M51" s="298">
        <v>0</v>
      </c>
      <c r="N51" s="298">
        <v>0</v>
      </c>
      <c r="O51" s="298">
        <v>0</v>
      </c>
      <c r="P51" s="298">
        <v>0</v>
      </c>
      <c r="Q51" s="298">
        <v>0</v>
      </c>
    </row>
    <row r="52" spans="1:17" x14ac:dyDescent="0.25">
      <c r="A52" s="150" t="s">
        <v>33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31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30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125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0" t="s">
        <v>29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28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26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86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22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303" t="s">
        <v>269</v>
      </c>
      <c r="B62" s="302">
        <v>0</v>
      </c>
      <c r="C62" s="302">
        <v>0</v>
      </c>
      <c r="D62" s="302">
        <v>0</v>
      </c>
      <c r="E62" s="302">
        <v>0</v>
      </c>
      <c r="F62" s="302">
        <v>0</v>
      </c>
      <c r="G62" s="302">
        <v>0</v>
      </c>
      <c r="H62" s="302">
        <v>0</v>
      </c>
      <c r="I62" s="302">
        <v>0</v>
      </c>
      <c r="J62" s="302">
        <v>0</v>
      </c>
      <c r="K62" s="302">
        <v>0</v>
      </c>
      <c r="L62" s="302">
        <v>0</v>
      </c>
      <c r="M62" s="302">
        <v>0</v>
      </c>
      <c r="N62" s="302">
        <v>0</v>
      </c>
      <c r="O62" s="302">
        <v>0</v>
      </c>
      <c r="P62" s="302">
        <v>0</v>
      </c>
      <c r="Q62" s="302">
        <v>0</v>
      </c>
    </row>
    <row r="63" spans="1:17" x14ac:dyDescent="0.25">
      <c r="A63" s="152" t="s">
        <v>268</v>
      </c>
      <c r="B63" s="151">
        <v>0</v>
      </c>
      <c r="C63" s="151">
        <v>0</v>
      </c>
      <c r="D63" s="151">
        <v>0</v>
      </c>
      <c r="E63" s="151">
        <v>0</v>
      </c>
      <c r="F63" s="151">
        <v>0</v>
      </c>
      <c r="G63" s="151">
        <v>0</v>
      </c>
      <c r="H63" s="151">
        <v>0</v>
      </c>
      <c r="I63" s="151">
        <v>0</v>
      </c>
      <c r="J63" s="151">
        <v>0</v>
      </c>
      <c r="K63" s="151">
        <v>0</v>
      </c>
      <c r="L63" s="151">
        <v>0</v>
      </c>
      <c r="M63" s="151">
        <v>0</v>
      </c>
      <c r="N63" s="151">
        <v>0</v>
      </c>
      <c r="O63" s="151">
        <v>0</v>
      </c>
      <c r="P63" s="151">
        <v>0</v>
      </c>
      <c r="Q63" s="151">
        <v>0</v>
      </c>
    </row>
    <row r="64" spans="1:17" x14ac:dyDescent="0.25">
      <c r="A64" s="301" t="s">
        <v>267</v>
      </c>
      <c r="B64" s="300">
        <v>0</v>
      </c>
      <c r="C64" s="300">
        <v>0</v>
      </c>
      <c r="D64" s="300">
        <v>0</v>
      </c>
      <c r="E64" s="300">
        <v>0</v>
      </c>
      <c r="F64" s="300">
        <v>0</v>
      </c>
      <c r="G64" s="300">
        <v>0</v>
      </c>
      <c r="H64" s="300">
        <v>0</v>
      </c>
      <c r="I64" s="300">
        <v>0</v>
      </c>
      <c r="J64" s="300">
        <v>0</v>
      </c>
      <c r="K64" s="300">
        <v>0</v>
      </c>
      <c r="L64" s="300">
        <v>0</v>
      </c>
      <c r="M64" s="300">
        <v>0</v>
      </c>
      <c r="N64" s="300">
        <v>0</v>
      </c>
      <c r="O64" s="300">
        <v>0</v>
      </c>
      <c r="P64" s="300">
        <v>0</v>
      </c>
      <c r="Q64" s="300">
        <v>0</v>
      </c>
    </row>
    <row r="65" spans="1:17" x14ac:dyDescent="0.25">
      <c r="A65" s="156" t="s">
        <v>259</v>
      </c>
      <c r="B65" s="204">
        <v>0</v>
      </c>
      <c r="C65" s="204">
        <v>0</v>
      </c>
      <c r="D65" s="204">
        <v>0</v>
      </c>
      <c r="E65" s="204">
        <v>0</v>
      </c>
      <c r="F65" s="204">
        <v>0</v>
      </c>
      <c r="G65" s="204">
        <v>0</v>
      </c>
      <c r="H65" s="204">
        <v>0</v>
      </c>
      <c r="I65" s="204">
        <v>0</v>
      </c>
      <c r="J65" s="204">
        <v>0</v>
      </c>
      <c r="K65" s="204">
        <v>0</v>
      </c>
      <c r="L65" s="204">
        <v>0</v>
      </c>
      <c r="M65" s="204">
        <v>0</v>
      </c>
      <c r="N65" s="204">
        <v>0</v>
      </c>
      <c r="O65" s="204">
        <v>0</v>
      </c>
      <c r="P65" s="204">
        <v>0</v>
      </c>
      <c r="Q65" s="204">
        <v>0</v>
      </c>
    </row>
    <row r="66" spans="1:17" x14ac:dyDescent="0.25">
      <c r="A66" s="299" t="s">
        <v>266</v>
      </c>
      <c r="B66" s="298">
        <v>0</v>
      </c>
      <c r="C66" s="298">
        <v>0</v>
      </c>
      <c r="D66" s="298">
        <v>0</v>
      </c>
      <c r="E66" s="298">
        <v>0</v>
      </c>
      <c r="F66" s="298">
        <v>0</v>
      </c>
      <c r="G66" s="298">
        <v>0</v>
      </c>
      <c r="H66" s="298">
        <v>0</v>
      </c>
      <c r="I66" s="298">
        <v>0</v>
      </c>
      <c r="J66" s="298">
        <v>0</v>
      </c>
      <c r="K66" s="298">
        <v>0</v>
      </c>
      <c r="L66" s="298">
        <v>0</v>
      </c>
      <c r="M66" s="298">
        <v>0</v>
      </c>
      <c r="N66" s="298">
        <v>0</v>
      </c>
      <c r="O66" s="298">
        <v>0</v>
      </c>
      <c r="P66" s="298">
        <v>0</v>
      </c>
      <c r="Q66" s="298">
        <v>0</v>
      </c>
    </row>
    <row r="67" spans="1:17" x14ac:dyDescent="0.25">
      <c r="A67" s="299" t="s">
        <v>265</v>
      </c>
      <c r="B67" s="298">
        <v>0</v>
      </c>
      <c r="C67" s="298">
        <v>0</v>
      </c>
      <c r="D67" s="298">
        <v>0</v>
      </c>
      <c r="E67" s="298">
        <v>0</v>
      </c>
      <c r="F67" s="298">
        <v>0</v>
      </c>
      <c r="G67" s="298">
        <v>0</v>
      </c>
      <c r="H67" s="298">
        <v>0</v>
      </c>
      <c r="I67" s="298">
        <v>0</v>
      </c>
      <c r="J67" s="298">
        <v>0</v>
      </c>
      <c r="K67" s="298">
        <v>0</v>
      </c>
      <c r="L67" s="298">
        <v>0</v>
      </c>
      <c r="M67" s="298">
        <v>0</v>
      </c>
      <c r="N67" s="298">
        <v>0</v>
      </c>
      <c r="O67" s="298">
        <v>0</v>
      </c>
      <c r="P67" s="298">
        <v>0</v>
      </c>
      <c r="Q67" s="298">
        <v>0</v>
      </c>
    </row>
    <row r="68" spans="1:17" x14ac:dyDescent="0.25">
      <c r="A68" s="150" t="s">
        <v>33</v>
      </c>
      <c r="B68" s="87">
        <v>0</v>
      </c>
      <c r="C68" s="87">
        <v>0</v>
      </c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</row>
    <row r="69" spans="1:17" x14ac:dyDescent="0.25">
      <c r="A69" s="150" t="s">
        <v>31</v>
      </c>
      <c r="B69" s="87">
        <v>0</v>
      </c>
      <c r="C69" s="87">
        <v>0</v>
      </c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</row>
    <row r="70" spans="1:17" x14ac:dyDescent="0.25">
      <c r="A70" s="150" t="s">
        <v>30</v>
      </c>
      <c r="B70" s="87">
        <v>0</v>
      </c>
      <c r="C70" s="87">
        <v>0</v>
      </c>
      <c r="D70" s="87">
        <v>0</v>
      </c>
      <c r="E70" s="87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</row>
    <row r="71" spans="1:17" x14ac:dyDescent="0.25">
      <c r="A71" s="150" t="s">
        <v>125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</row>
    <row r="72" spans="1:17" x14ac:dyDescent="0.25">
      <c r="A72" s="150" t="s">
        <v>29</v>
      </c>
      <c r="B72" s="87">
        <v>0</v>
      </c>
      <c r="C72" s="87">
        <v>0</v>
      </c>
      <c r="D72" s="87">
        <v>0</v>
      </c>
      <c r="E72" s="87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</row>
    <row r="73" spans="1:17" x14ac:dyDescent="0.25">
      <c r="A73" s="150" t="s">
        <v>28</v>
      </c>
      <c r="B73" s="87">
        <v>0</v>
      </c>
      <c r="C73" s="87">
        <v>0</v>
      </c>
      <c r="D73" s="87">
        <v>0</v>
      </c>
      <c r="E73" s="87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</row>
    <row r="74" spans="1:17" x14ac:dyDescent="0.25">
      <c r="A74" s="150" t="s">
        <v>26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</row>
    <row r="75" spans="1:17" x14ac:dyDescent="0.25">
      <c r="A75" s="150" t="s">
        <v>25</v>
      </c>
      <c r="B75" s="87">
        <v>0</v>
      </c>
      <c r="C75" s="87">
        <v>0</v>
      </c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</row>
    <row r="76" spans="1:17" x14ac:dyDescent="0.25">
      <c r="A76" s="150" t="s">
        <v>86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</row>
    <row r="77" spans="1:17" x14ac:dyDescent="0.25">
      <c r="A77" s="150" t="s">
        <v>22</v>
      </c>
      <c r="B77" s="87">
        <v>0</v>
      </c>
      <c r="C77" s="87">
        <v>0</v>
      </c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</row>
    <row r="78" spans="1:17" x14ac:dyDescent="0.25">
      <c r="A78" s="299" t="s">
        <v>264</v>
      </c>
      <c r="B78" s="298">
        <v>0</v>
      </c>
      <c r="C78" s="298">
        <v>0</v>
      </c>
      <c r="D78" s="298">
        <v>0</v>
      </c>
      <c r="E78" s="298">
        <v>0</v>
      </c>
      <c r="F78" s="298">
        <v>0</v>
      </c>
      <c r="G78" s="298">
        <v>0</v>
      </c>
      <c r="H78" s="298">
        <v>0</v>
      </c>
      <c r="I78" s="298">
        <v>0</v>
      </c>
      <c r="J78" s="298">
        <v>0</v>
      </c>
      <c r="K78" s="298">
        <v>0</v>
      </c>
      <c r="L78" s="298">
        <v>0</v>
      </c>
      <c r="M78" s="298">
        <v>0</v>
      </c>
      <c r="N78" s="298">
        <v>0</v>
      </c>
      <c r="O78" s="298">
        <v>0</v>
      </c>
      <c r="P78" s="298">
        <v>0</v>
      </c>
      <c r="Q78" s="298">
        <v>0</v>
      </c>
    </row>
    <row r="79" spans="1:17" x14ac:dyDescent="0.25">
      <c r="A79" s="243" t="s">
        <v>258</v>
      </c>
      <c r="B79" s="278">
        <v>0</v>
      </c>
      <c r="C79" s="278">
        <v>0</v>
      </c>
      <c r="D79" s="278">
        <v>0</v>
      </c>
      <c r="E79" s="278">
        <v>0</v>
      </c>
      <c r="F79" s="278">
        <v>0</v>
      </c>
      <c r="G79" s="278">
        <v>0</v>
      </c>
      <c r="H79" s="278">
        <v>0</v>
      </c>
      <c r="I79" s="278">
        <v>0</v>
      </c>
      <c r="J79" s="278">
        <v>0</v>
      </c>
      <c r="K79" s="278">
        <v>0</v>
      </c>
      <c r="L79" s="278">
        <v>0</v>
      </c>
      <c r="M79" s="278">
        <v>0</v>
      </c>
      <c r="N79" s="278">
        <v>0</v>
      </c>
      <c r="O79" s="278">
        <v>0</v>
      </c>
      <c r="P79" s="278">
        <v>0</v>
      </c>
      <c r="Q79" s="278">
        <v>0</v>
      </c>
    </row>
    <row r="81" spans="1:17" ht="12.75" x14ac:dyDescent="0.25">
      <c r="A81" s="80" t="s">
        <v>134</v>
      </c>
      <c r="B81" s="297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</row>
    <row r="83" spans="1:17" x14ac:dyDescent="0.25">
      <c r="A83" s="78" t="s">
        <v>8</v>
      </c>
      <c r="B83" s="77">
        <f t="shared" ref="B83:Q83" si="0">SUM(B$84:B$88,B$90:B$92,B$94:B$96,B$97,B$99:B$103,B$105:B$108)</f>
        <v>1</v>
      </c>
      <c r="C83" s="77">
        <f t="shared" si="0"/>
        <v>1</v>
      </c>
      <c r="D83" s="77">
        <f t="shared" si="0"/>
        <v>0.99999999999999989</v>
      </c>
      <c r="E83" s="77">
        <f t="shared" si="0"/>
        <v>1</v>
      </c>
      <c r="F83" s="77">
        <f t="shared" si="0"/>
        <v>1</v>
      </c>
      <c r="G83" s="77">
        <f t="shared" si="0"/>
        <v>0.99999999999999989</v>
      </c>
      <c r="H83" s="77">
        <f t="shared" si="0"/>
        <v>1</v>
      </c>
      <c r="I83" s="77">
        <f t="shared" si="0"/>
        <v>1</v>
      </c>
      <c r="J83" s="77">
        <f t="shared" si="0"/>
        <v>1</v>
      </c>
      <c r="K83" s="77">
        <f t="shared" si="0"/>
        <v>1</v>
      </c>
      <c r="L83" s="77">
        <f t="shared" si="0"/>
        <v>1</v>
      </c>
      <c r="M83" s="77">
        <f t="shared" si="0"/>
        <v>1</v>
      </c>
      <c r="N83" s="77">
        <f t="shared" si="0"/>
        <v>1</v>
      </c>
      <c r="O83" s="77">
        <f t="shared" si="0"/>
        <v>1</v>
      </c>
      <c r="P83" s="77">
        <f t="shared" si="0"/>
        <v>1</v>
      </c>
      <c r="Q83" s="77">
        <f t="shared" si="0"/>
        <v>1</v>
      </c>
    </row>
    <row r="84" spans="1:17" x14ac:dyDescent="0.25">
      <c r="A84" s="132" t="s">
        <v>83</v>
      </c>
      <c r="B84" s="203">
        <f t="shared" ref="B84:Q84" si="1">IF(B$6=0,0,B$6/B$5)</f>
        <v>0</v>
      </c>
      <c r="C84" s="203">
        <f t="shared" si="1"/>
        <v>0</v>
      </c>
      <c r="D84" s="203">
        <f t="shared" si="1"/>
        <v>0</v>
      </c>
      <c r="E84" s="203">
        <f t="shared" si="1"/>
        <v>0</v>
      </c>
      <c r="F84" s="203">
        <f t="shared" si="1"/>
        <v>0</v>
      </c>
      <c r="G84" s="203">
        <f t="shared" si="1"/>
        <v>0</v>
      </c>
      <c r="H84" s="203">
        <f t="shared" si="1"/>
        <v>0</v>
      </c>
      <c r="I84" s="203">
        <f t="shared" si="1"/>
        <v>0</v>
      </c>
      <c r="J84" s="203">
        <f t="shared" si="1"/>
        <v>0</v>
      </c>
      <c r="K84" s="203">
        <f t="shared" si="1"/>
        <v>0</v>
      </c>
      <c r="L84" s="203">
        <f t="shared" si="1"/>
        <v>0</v>
      </c>
      <c r="M84" s="203">
        <f t="shared" si="1"/>
        <v>0</v>
      </c>
      <c r="N84" s="203">
        <f t="shared" si="1"/>
        <v>0</v>
      </c>
      <c r="O84" s="203">
        <f t="shared" si="1"/>
        <v>0</v>
      </c>
      <c r="P84" s="203">
        <f t="shared" si="1"/>
        <v>0</v>
      </c>
      <c r="Q84" s="203">
        <f t="shared" si="1"/>
        <v>0</v>
      </c>
    </row>
    <row r="85" spans="1:17" x14ac:dyDescent="0.25">
      <c r="A85" s="76" t="s">
        <v>82</v>
      </c>
      <c r="B85" s="202">
        <f t="shared" ref="B85:Q85" si="2">IF(B$7=0,0,B$7/B$5)</f>
        <v>0</v>
      </c>
      <c r="C85" s="202">
        <f t="shared" si="2"/>
        <v>0</v>
      </c>
      <c r="D85" s="202">
        <f t="shared" si="2"/>
        <v>0</v>
      </c>
      <c r="E85" s="202">
        <f t="shared" si="2"/>
        <v>0</v>
      </c>
      <c r="F85" s="202">
        <f t="shared" si="2"/>
        <v>0</v>
      </c>
      <c r="G85" s="202">
        <f t="shared" si="2"/>
        <v>0</v>
      </c>
      <c r="H85" s="202">
        <f t="shared" si="2"/>
        <v>0</v>
      </c>
      <c r="I85" s="202">
        <f t="shared" si="2"/>
        <v>0</v>
      </c>
      <c r="J85" s="202">
        <f t="shared" si="2"/>
        <v>0</v>
      </c>
      <c r="K85" s="202">
        <f t="shared" si="2"/>
        <v>0</v>
      </c>
      <c r="L85" s="202">
        <f t="shared" si="2"/>
        <v>0</v>
      </c>
      <c r="M85" s="202">
        <f t="shared" si="2"/>
        <v>0</v>
      </c>
      <c r="N85" s="202">
        <f t="shared" si="2"/>
        <v>0</v>
      </c>
      <c r="O85" s="202">
        <f t="shared" si="2"/>
        <v>0</v>
      </c>
      <c r="P85" s="202">
        <f t="shared" si="2"/>
        <v>0</v>
      </c>
      <c r="Q85" s="202">
        <f t="shared" si="2"/>
        <v>0</v>
      </c>
    </row>
    <row r="86" spans="1:17" x14ac:dyDescent="0.25">
      <c r="A86" s="76" t="s">
        <v>81</v>
      </c>
      <c r="B86" s="202">
        <f t="shared" ref="B86:Q86" si="3">IF(B$8=0,0,B$8/B$5)</f>
        <v>0</v>
      </c>
      <c r="C86" s="202">
        <f t="shared" si="3"/>
        <v>0</v>
      </c>
      <c r="D86" s="202">
        <f t="shared" si="3"/>
        <v>0</v>
      </c>
      <c r="E86" s="202">
        <f t="shared" si="3"/>
        <v>0</v>
      </c>
      <c r="F86" s="202">
        <f t="shared" si="3"/>
        <v>0</v>
      </c>
      <c r="G86" s="202">
        <f t="shared" si="3"/>
        <v>0</v>
      </c>
      <c r="H86" s="202">
        <f t="shared" si="3"/>
        <v>0</v>
      </c>
      <c r="I86" s="202">
        <f t="shared" si="3"/>
        <v>0</v>
      </c>
      <c r="J86" s="202">
        <f t="shared" si="3"/>
        <v>0</v>
      </c>
      <c r="K86" s="202">
        <f t="shared" si="3"/>
        <v>0</v>
      </c>
      <c r="L86" s="202">
        <f t="shared" si="3"/>
        <v>0</v>
      </c>
      <c r="M86" s="202">
        <f t="shared" si="3"/>
        <v>0</v>
      </c>
      <c r="N86" s="202">
        <f t="shared" si="3"/>
        <v>0</v>
      </c>
      <c r="O86" s="202">
        <f t="shared" si="3"/>
        <v>0</v>
      </c>
      <c r="P86" s="202">
        <f t="shared" si="3"/>
        <v>0</v>
      </c>
      <c r="Q86" s="202">
        <f t="shared" si="3"/>
        <v>0</v>
      </c>
    </row>
    <row r="87" spans="1:17" x14ac:dyDescent="0.25">
      <c r="A87" s="76" t="s">
        <v>80</v>
      </c>
      <c r="B87" s="202">
        <f t="shared" ref="B87:Q87" si="4">IF(B$9=0,0,B$9/B$5)</f>
        <v>0</v>
      </c>
      <c r="C87" s="202">
        <f t="shared" si="4"/>
        <v>0</v>
      </c>
      <c r="D87" s="202">
        <f t="shared" si="4"/>
        <v>0</v>
      </c>
      <c r="E87" s="202">
        <f t="shared" si="4"/>
        <v>0</v>
      </c>
      <c r="F87" s="202">
        <f t="shared" si="4"/>
        <v>0</v>
      </c>
      <c r="G87" s="202">
        <f t="shared" si="4"/>
        <v>0</v>
      </c>
      <c r="H87" s="202">
        <f t="shared" si="4"/>
        <v>0</v>
      </c>
      <c r="I87" s="202">
        <f t="shared" si="4"/>
        <v>0</v>
      </c>
      <c r="J87" s="202">
        <f t="shared" si="4"/>
        <v>0</v>
      </c>
      <c r="K87" s="202">
        <f t="shared" si="4"/>
        <v>0</v>
      </c>
      <c r="L87" s="202">
        <f t="shared" si="4"/>
        <v>0</v>
      </c>
      <c r="M87" s="202">
        <f t="shared" si="4"/>
        <v>0</v>
      </c>
      <c r="N87" s="202">
        <f t="shared" si="4"/>
        <v>0</v>
      </c>
      <c r="O87" s="202">
        <f t="shared" si="4"/>
        <v>0</v>
      </c>
      <c r="P87" s="202">
        <f t="shared" si="4"/>
        <v>0</v>
      </c>
      <c r="Q87" s="202">
        <f t="shared" si="4"/>
        <v>0</v>
      </c>
    </row>
    <row r="88" spans="1:17" x14ac:dyDescent="0.25">
      <c r="A88" s="129" t="s">
        <v>79</v>
      </c>
      <c r="B88" s="201">
        <f t="shared" ref="B88:Q88" si="5">IF(B$10=0,0,B$10/B$5)</f>
        <v>0</v>
      </c>
      <c r="C88" s="201">
        <f t="shared" si="5"/>
        <v>2.1150633571117048E-16</v>
      </c>
      <c r="D88" s="201">
        <f t="shared" si="5"/>
        <v>2.2061288250336348E-16</v>
      </c>
      <c r="E88" s="201">
        <f t="shared" si="5"/>
        <v>0</v>
      </c>
      <c r="F88" s="201">
        <f t="shared" si="5"/>
        <v>1.1937249315566509E-16</v>
      </c>
      <c r="G88" s="201">
        <f t="shared" si="5"/>
        <v>1.3000578329329076E-16</v>
      </c>
      <c r="H88" s="201">
        <f t="shared" si="5"/>
        <v>0</v>
      </c>
      <c r="I88" s="201">
        <f t="shared" si="5"/>
        <v>0</v>
      </c>
      <c r="J88" s="201">
        <f t="shared" si="5"/>
        <v>0</v>
      </c>
      <c r="K88" s="201">
        <f t="shared" si="5"/>
        <v>0</v>
      </c>
      <c r="L88" s="201">
        <f t="shared" si="5"/>
        <v>0</v>
      </c>
      <c r="M88" s="201">
        <f t="shared" si="5"/>
        <v>0</v>
      </c>
      <c r="N88" s="201">
        <f t="shared" si="5"/>
        <v>0</v>
      </c>
      <c r="O88" s="201">
        <f t="shared" si="5"/>
        <v>0</v>
      </c>
      <c r="P88" s="201">
        <f t="shared" si="5"/>
        <v>0</v>
      </c>
      <c r="Q88" s="201">
        <f t="shared" si="5"/>
        <v>0</v>
      </c>
    </row>
    <row r="89" spans="1:17" x14ac:dyDescent="0.25">
      <c r="A89" s="127" t="s">
        <v>263</v>
      </c>
      <c r="B89" s="200">
        <f t="shared" ref="B89:Q89" si="6">IF(B$15=0,0,B$15/B$5)</f>
        <v>0</v>
      </c>
      <c r="C89" s="200">
        <f t="shared" si="6"/>
        <v>0</v>
      </c>
      <c r="D89" s="200">
        <f t="shared" si="6"/>
        <v>0</v>
      </c>
      <c r="E89" s="200">
        <f t="shared" si="6"/>
        <v>0</v>
      </c>
      <c r="F89" s="200">
        <f t="shared" si="6"/>
        <v>0</v>
      </c>
      <c r="G89" s="200">
        <f t="shared" si="6"/>
        <v>0</v>
      </c>
      <c r="H89" s="200">
        <f t="shared" si="6"/>
        <v>0</v>
      </c>
      <c r="I89" s="200">
        <f t="shared" si="6"/>
        <v>0</v>
      </c>
      <c r="J89" s="200">
        <f t="shared" si="6"/>
        <v>0</v>
      </c>
      <c r="K89" s="200">
        <f t="shared" si="6"/>
        <v>0</v>
      </c>
      <c r="L89" s="200">
        <f t="shared" si="6"/>
        <v>0</v>
      </c>
      <c r="M89" s="200">
        <f t="shared" si="6"/>
        <v>0</v>
      </c>
      <c r="N89" s="200">
        <f t="shared" si="6"/>
        <v>0</v>
      </c>
      <c r="O89" s="200">
        <f t="shared" si="6"/>
        <v>0</v>
      </c>
      <c r="P89" s="200">
        <f t="shared" si="6"/>
        <v>0</v>
      </c>
      <c r="Q89" s="200">
        <f t="shared" si="6"/>
        <v>0</v>
      </c>
    </row>
    <row r="90" spans="1:17" x14ac:dyDescent="0.25">
      <c r="A90" s="142" t="s">
        <v>277</v>
      </c>
      <c r="B90" s="199">
        <f t="shared" ref="B90:Q90" si="7">IF(B$16=0,0,B$16/B$5)</f>
        <v>0</v>
      </c>
      <c r="C90" s="199">
        <f t="shared" si="7"/>
        <v>0</v>
      </c>
      <c r="D90" s="199">
        <f t="shared" si="7"/>
        <v>0</v>
      </c>
      <c r="E90" s="199">
        <f t="shared" si="7"/>
        <v>0</v>
      </c>
      <c r="F90" s="199">
        <f t="shared" si="7"/>
        <v>0</v>
      </c>
      <c r="G90" s="199">
        <f t="shared" si="7"/>
        <v>0</v>
      </c>
      <c r="H90" s="199">
        <f t="shared" si="7"/>
        <v>0</v>
      </c>
      <c r="I90" s="199">
        <f t="shared" si="7"/>
        <v>0</v>
      </c>
      <c r="J90" s="199">
        <f t="shared" si="7"/>
        <v>0</v>
      </c>
      <c r="K90" s="199">
        <f t="shared" si="7"/>
        <v>0</v>
      </c>
      <c r="L90" s="199">
        <f t="shared" si="7"/>
        <v>0</v>
      </c>
      <c r="M90" s="199">
        <f t="shared" si="7"/>
        <v>0</v>
      </c>
      <c r="N90" s="199">
        <f t="shared" si="7"/>
        <v>0</v>
      </c>
      <c r="O90" s="199">
        <f t="shared" si="7"/>
        <v>0</v>
      </c>
      <c r="P90" s="199">
        <f t="shared" si="7"/>
        <v>0</v>
      </c>
      <c r="Q90" s="199">
        <f t="shared" si="7"/>
        <v>0</v>
      </c>
    </row>
    <row r="91" spans="1:17" x14ac:dyDescent="0.25">
      <c r="A91" s="142" t="s">
        <v>276</v>
      </c>
      <c r="B91" s="199">
        <f t="shared" ref="B91:Q91" si="8">IF(B$22=0,0,B$22/B$5)</f>
        <v>0</v>
      </c>
      <c r="C91" s="199">
        <f t="shared" si="8"/>
        <v>0</v>
      </c>
      <c r="D91" s="199">
        <f t="shared" si="8"/>
        <v>0</v>
      </c>
      <c r="E91" s="199">
        <f t="shared" si="8"/>
        <v>0</v>
      </c>
      <c r="F91" s="199">
        <f t="shared" si="8"/>
        <v>0</v>
      </c>
      <c r="G91" s="199">
        <f t="shared" si="8"/>
        <v>0</v>
      </c>
      <c r="H91" s="199">
        <f t="shared" si="8"/>
        <v>0</v>
      </c>
      <c r="I91" s="199">
        <f t="shared" si="8"/>
        <v>0</v>
      </c>
      <c r="J91" s="199">
        <f t="shared" si="8"/>
        <v>0</v>
      </c>
      <c r="K91" s="199">
        <f t="shared" si="8"/>
        <v>0</v>
      </c>
      <c r="L91" s="199">
        <f t="shared" si="8"/>
        <v>0</v>
      </c>
      <c r="M91" s="199">
        <f t="shared" si="8"/>
        <v>0</v>
      </c>
      <c r="N91" s="199">
        <f t="shared" si="8"/>
        <v>0</v>
      </c>
      <c r="O91" s="199">
        <f t="shared" si="8"/>
        <v>0</v>
      </c>
      <c r="P91" s="199">
        <f t="shared" si="8"/>
        <v>0</v>
      </c>
      <c r="Q91" s="199">
        <f t="shared" si="8"/>
        <v>0</v>
      </c>
    </row>
    <row r="92" spans="1:17" x14ac:dyDescent="0.25">
      <c r="A92" s="142" t="s">
        <v>275</v>
      </c>
      <c r="B92" s="199">
        <f t="shared" ref="B92:Q92" si="9">IF(B$23=0,0,B$23/B$5)</f>
        <v>0</v>
      </c>
      <c r="C92" s="199">
        <f t="shared" si="9"/>
        <v>0</v>
      </c>
      <c r="D92" s="199">
        <f t="shared" si="9"/>
        <v>0</v>
      </c>
      <c r="E92" s="199">
        <f t="shared" si="9"/>
        <v>0</v>
      </c>
      <c r="F92" s="199">
        <f t="shared" si="9"/>
        <v>0</v>
      </c>
      <c r="G92" s="199">
        <f t="shared" si="9"/>
        <v>0</v>
      </c>
      <c r="H92" s="199">
        <f t="shared" si="9"/>
        <v>0</v>
      </c>
      <c r="I92" s="199">
        <f t="shared" si="9"/>
        <v>0</v>
      </c>
      <c r="J92" s="199">
        <f t="shared" si="9"/>
        <v>0</v>
      </c>
      <c r="K92" s="199">
        <f t="shared" si="9"/>
        <v>0</v>
      </c>
      <c r="L92" s="199">
        <f t="shared" si="9"/>
        <v>0</v>
      </c>
      <c r="M92" s="199">
        <f t="shared" si="9"/>
        <v>0</v>
      </c>
      <c r="N92" s="199">
        <f t="shared" si="9"/>
        <v>0</v>
      </c>
      <c r="O92" s="199">
        <f t="shared" si="9"/>
        <v>0</v>
      </c>
      <c r="P92" s="199">
        <f t="shared" si="9"/>
        <v>0</v>
      </c>
      <c r="Q92" s="199">
        <f t="shared" si="9"/>
        <v>0</v>
      </c>
    </row>
    <row r="93" spans="1:17" x14ac:dyDescent="0.25">
      <c r="A93" s="127" t="s">
        <v>262</v>
      </c>
      <c r="B93" s="200">
        <f t="shared" ref="B93:Q93" si="10">IF(B$24=0,0,B$24/B$5)</f>
        <v>0</v>
      </c>
      <c r="C93" s="200">
        <f t="shared" si="10"/>
        <v>0</v>
      </c>
      <c r="D93" s="200">
        <f t="shared" si="10"/>
        <v>0</v>
      </c>
      <c r="E93" s="200">
        <f t="shared" si="10"/>
        <v>0</v>
      </c>
      <c r="F93" s="200">
        <f t="shared" si="10"/>
        <v>0</v>
      </c>
      <c r="G93" s="200">
        <f t="shared" si="10"/>
        <v>0</v>
      </c>
      <c r="H93" s="200">
        <f t="shared" si="10"/>
        <v>0</v>
      </c>
      <c r="I93" s="200">
        <f t="shared" si="10"/>
        <v>0</v>
      </c>
      <c r="J93" s="200">
        <f t="shared" si="10"/>
        <v>0</v>
      </c>
      <c r="K93" s="200">
        <f t="shared" si="10"/>
        <v>0</v>
      </c>
      <c r="L93" s="200">
        <f t="shared" si="10"/>
        <v>0</v>
      </c>
      <c r="M93" s="200">
        <f t="shared" si="10"/>
        <v>0</v>
      </c>
      <c r="N93" s="200">
        <f t="shared" si="10"/>
        <v>0</v>
      </c>
      <c r="O93" s="200">
        <f t="shared" si="10"/>
        <v>0</v>
      </c>
      <c r="P93" s="200">
        <f t="shared" si="10"/>
        <v>0</v>
      </c>
      <c r="Q93" s="200">
        <f t="shared" si="10"/>
        <v>0</v>
      </c>
    </row>
    <row r="94" spans="1:17" x14ac:dyDescent="0.25">
      <c r="A94" s="142" t="s">
        <v>274</v>
      </c>
      <c r="B94" s="199">
        <f t="shared" ref="B94:Q94" si="11">IF(B$25=0,0,B$25/B$5)</f>
        <v>0</v>
      </c>
      <c r="C94" s="199">
        <f t="shared" si="11"/>
        <v>0</v>
      </c>
      <c r="D94" s="199">
        <f t="shared" si="11"/>
        <v>0</v>
      </c>
      <c r="E94" s="199">
        <f t="shared" si="11"/>
        <v>0</v>
      </c>
      <c r="F94" s="199">
        <f t="shared" si="11"/>
        <v>0</v>
      </c>
      <c r="G94" s="199">
        <f t="shared" si="11"/>
        <v>0</v>
      </c>
      <c r="H94" s="199">
        <f t="shared" si="11"/>
        <v>0</v>
      </c>
      <c r="I94" s="199">
        <f t="shared" si="11"/>
        <v>0</v>
      </c>
      <c r="J94" s="199">
        <f t="shared" si="11"/>
        <v>0</v>
      </c>
      <c r="K94" s="199">
        <f t="shared" si="11"/>
        <v>0</v>
      </c>
      <c r="L94" s="199">
        <f t="shared" si="11"/>
        <v>0</v>
      </c>
      <c r="M94" s="199">
        <f t="shared" si="11"/>
        <v>0</v>
      </c>
      <c r="N94" s="199">
        <f t="shared" si="11"/>
        <v>0</v>
      </c>
      <c r="O94" s="199">
        <f t="shared" si="11"/>
        <v>0</v>
      </c>
      <c r="P94" s="199">
        <f t="shared" si="11"/>
        <v>0</v>
      </c>
      <c r="Q94" s="199">
        <f t="shared" si="11"/>
        <v>0</v>
      </c>
    </row>
    <row r="95" spans="1:17" x14ac:dyDescent="0.25">
      <c r="A95" s="142" t="s">
        <v>273</v>
      </c>
      <c r="B95" s="199">
        <f t="shared" ref="B95:Q95" si="12">IF(B$31=0,0,B$31/B$5)</f>
        <v>0</v>
      </c>
      <c r="C95" s="199">
        <f t="shared" si="12"/>
        <v>0</v>
      </c>
      <c r="D95" s="199">
        <f t="shared" si="12"/>
        <v>0</v>
      </c>
      <c r="E95" s="199">
        <f t="shared" si="12"/>
        <v>0</v>
      </c>
      <c r="F95" s="199">
        <f t="shared" si="12"/>
        <v>0</v>
      </c>
      <c r="G95" s="199">
        <f t="shared" si="12"/>
        <v>0</v>
      </c>
      <c r="H95" s="199">
        <f t="shared" si="12"/>
        <v>0</v>
      </c>
      <c r="I95" s="199">
        <f t="shared" si="12"/>
        <v>0</v>
      </c>
      <c r="J95" s="199">
        <f t="shared" si="12"/>
        <v>0</v>
      </c>
      <c r="K95" s="199">
        <f t="shared" si="12"/>
        <v>0</v>
      </c>
      <c r="L95" s="199">
        <f t="shared" si="12"/>
        <v>0</v>
      </c>
      <c r="M95" s="199">
        <f t="shared" si="12"/>
        <v>0</v>
      </c>
      <c r="N95" s="199">
        <f t="shared" si="12"/>
        <v>0</v>
      </c>
      <c r="O95" s="199">
        <f t="shared" si="12"/>
        <v>0</v>
      </c>
      <c r="P95" s="199">
        <f t="shared" si="12"/>
        <v>0</v>
      </c>
      <c r="Q95" s="199">
        <f t="shared" si="12"/>
        <v>0</v>
      </c>
    </row>
    <row r="96" spans="1:17" x14ac:dyDescent="0.25">
      <c r="A96" s="142" t="s">
        <v>272</v>
      </c>
      <c r="B96" s="199">
        <f t="shared" ref="B96:Q96" si="13">IF(B$32=0,0,B$32/B$5)</f>
        <v>0</v>
      </c>
      <c r="C96" s="199">
        <f t="shared" si="13"/>
        <v>0</v>
      </c>
      <c r="D96" s="199">
        <f t="shared" si="13"/>
        <v>0</v>
      </c>
      <c r="E96" s="199">
        <f t="shared" si="13"/>
        <v>0</v>
      </c>
      <c r="F96" s="199">
        <f t="shared" si="13"/>
        <v>0</v>
      </c>
      <c r="G96" s="199">
        <f t="shared" si="13"/>
        <v>0</v>
      </c>
      <c r="H96" s="199">
        <f t="shared" si="13"/>
        <v>0</v>
      </c>
      <c r="I96" s="199">
        <f t="shared" si="13"/>
        <v>0</v>
      </c>
      <c r="J96" s="199">
        <f t="shared" si="13"/>
        <v>0</v>
      </c>
      <c r="K96" s="199">
        <f t="shared" si="13"/>
        <v>0</v>
      </c>
      <c r="L96" s="199">
        <f t="shared" si="13"/>
        <v>0</v>
      </c>
      <c r="M96" s="199">
        <f t="shared" si="13"/>
        <v>0</v>
      </c>
      <c r="N96" s="199">
        <f t="shared" si="13"/>
        <v>0</v>
      </c>
      <c r="O96" s="199">
        <f t="shared" si="13"/>
        <v>0</v>
      </c>
      <c r="P96" s="199">
        <f t="shared" si="13"/>
        <v>0</v>
      </c>
      <c r="Q96" s="199">
        <f t="shared" si="13"/>
        <v>0</v>
      </c>
    </row>
    <row r="97" spans="1:17" x14ac:dyDescent="0.25">
      <c r="A97" s="127" t="s">
        <v>261</v>
      </c>
      <c r="B97" s="200">
        <f t="shared" ref="B97:Q97" si="14">IF(B$33=0,0,B$33/B$5)</f>
        <v>1</v>
      </c>
      <c r="C97" s="200">
        <f t="shared" si="14"/>
        <v>0.99999999999999978</v>
      </c>
      <c r="D97" s="200">
        <f t="shared" si="14"/>
        <v>0.99999999999999967</v>
      </c>
      <c r="E97" s="200">
        <f t="shared" si="14"/>
        <v>1</v>
      </c>
      <c r="F97" s="200">
        <f t="shared" si="14"/>
        <v>0.99999999999999989</v>
      </c>
      <c r="G97" s="200">
        <f t="shared" si="14"/>
        <v>0.99999999999999978</v>
      </c>
      <c r="H97" s="200">
        <f t="shared" si="14"/>
        <v>1</v>
      </c>
      <c r="I97" s="200">
        <f t="shared" si="14"/>
        <v>1</v>
      </c>
      <c r="J97" s="200">
        <f t="shared" si="14"/>
        <v>1</v>
      </c>
      <c r="K97" s="200">
        <f t="shared" si="14"/>
        <v>1</v>
      </c>
      <c r="L97" s="200">
        <f t="shared" si="14"/>
        <v>1</v>
      </c>
      <c r="M97" s="200">
        <f t="shared" si="14"/>
        <v>1</v>
      </c>
      <c r="N97" s="200">
        <f t="shared" si="14"/>
        <v>1</v>
      </c>
      <c r="O97" s="200">
        <f t="shared" si="14"/>
        <v>1</v>
      </c>
      <c r="P97" s="200">
        <f t="shared" si="14"/>
        <v>1</v>
      </c>
      <c r="Q97" s="200">
        <f t="shared" si="14"/>
        <v>1</v>
      </c>
    </row>
    <row r="98" spans="1:17" x14ac:dyDescent="0.25">
      <c r="A98" s="127" t="s">
        <v>260</v>
      </c>
      <c r="B98" s="200">
        <f t="shared" ref="B98:Q98" si="15">IF(B$44=0,0,B$44/B$5)</f>
        <v>0</v>
      </c>
      <c r="C98" s="200">
        <f t="shared" si="15"/>
        <v>0</v>
      </c>
      <c r="D98" s="200">
        <f t="shared" si="15"/>
        <v>0</v>
      </c>
      <c r="E98" s="200">
        <f t="shared" si="15"/>
        <v>0</v>
      </c>
      <c r="F98" s="200">
        <f t="shared" si="15"/>
        <v>0</v>
      </c>
      <c r="G98" s="200">
        <f t="shared" si="15"/>
        <v>0</v>
      </c>
      <c r="H98" s="200">
        <f t="shared" si="15"/>
        <v>0</v>
      </c>
      <c r="I98" s="200">
        <f t="shared" si="15"/>
        <v>0</v>
      </c>
      <c r="J98" s="200">
        <f t="shared" si="15"/>
        <v>0</v>
      </c>
      <c r="K98" s="200">
        <f t="shared" si="15"/>
        <v>0</v>
      </c>
      <c r="L98" s="200">
        <f t="shared" si="15"/>
        <v>0</v>
      </c>
      <c r="M98" s="200">
        <f t="shared" si="15"/>
        <v>0</v>
      </c>
      <c r="N98" s="200">
        <f t="shared" si="15"/>
        <v>0</v>
      </c>
      <c r="O98" s="200">
        <f t="shared" si="15"/>
        <v>0</v>
      </c>
      <c r="P98" s="200">
        <f t="shared" si="15"/>
        <v>0</v>
      </c>
      <c r="Q98" s="200">
        <f t="shared" si="15"/>
        <v>0</v>
      </c>
    </row>
    <row r="99" spans="1:17" x14ac:dyDescent="0.25">
      <c r="A99" s="142" t="s">
        <v>271</v>
      </c>
      <c r="B99" s="199">
        <f t="shared" ref="B99:Q99" si="16">IF(B$45=0,0,B$45/B$5)</f>
        <v>0</v>
      </c>
      <c r="C99" s="199">
        <f t="shared" si="16"/>
        <v>0</v>
      </c>
      <c r="D99" s="199">
        <f t="shared" si="16"/>
        <v>0</v>
      </c>
      <c r="E99" s="199">
        <f t="shared" si="16"/>
        <v>0</v>
      </c>
      <c r="F99" s="199">
        <f t="shared" si="16"/>
        <v>0</v>
      </c>
      <c r="G99" s="199">
        <f t="shared" si="16"/>
        <v>0</v>
      </c>
      <c r="H99" s="199">
        <f t="shared" si="16"/>
        <v>0</v>
      </c>
      <c r="I99" s="199">
        <f t="shared" si="16"/>
        <v>0</v>
      </c>
      <c r="J99" s="199">
        <f t="shared" si="16"/>
        <v>0</v>
      </c>
      <c r="K99" s="199">
        <f t="shared" si="16"/>
        <v>0</v>
      </c>
      <c r="L99" s="199">
        <f t="shared" si="16"/>
        <v>0</v>
      </c>
      <c r="M99" s="199">
        <f t="shared" si="16"/>
        <v>0</v>
      </c>
      <c r="N99" s="199">
        <f t="shared" si="16"/>
        <v>0</v>
      </c>
      <c r="O99" s="199">
        <f t="shared" si="16"/>
        <v>0</v>
      </c>
      <c r="P99" s="199">
        <f t="shared" si="16"/>
        <v>0</v>
      </c>
      <c r="Q99" s="199">
        <f t="shared" si="16"/>
        <v>0</v>
      </c>
    </row>
    <row r="100" spans="1:17" x14ac:dyDescent="0.25">
      <c r="A100" s="142" t="s">
        <v>270</v>
      </c>
      <c r="B100" s="199">
        <f t="shared" ref="B100:Q100" si="17">IF(B$51=0,0,B$51/B$5)</f>
        <v>0</v>
      </c>
      <c r="C100" s="199">
        <f t="shared" si="17"/>
        <v>0</v>
      </c>
      <c r="D100" s="199">
        <f t="shared" si="17"/>
        <v>0</v>
      </c>
      <c r="E100" s="199">
        <f t="shared" si="17"/>
        <v>0</v>
      </c>
      <c r="F100" s="199">
        <f t="shared" si="17"/>
        <v>0</v>
      </c>
      <c r="G100" s="199">
        <f t="shared" si="17"/>
        <v>0</v>
      </c>
      <c r="H100" s="199">
        <f t="shared" si="17"/>
        <v>0</v>
      </c>
      <c r="I100" s="199">
        <f t="shared" si="17"/>
        <v>0</v>
      </c>
      <c r="J100" s="199">
        <f t="shared" si="17"/>
        <v>0</v>
      </c>
      <c r="K100" s="199">
        <f t="shared" si="17"/>
        <v>0</v>
      </c>
      <c r="L100" s="199">
        <f t="shared" si="17"/>
        <v>0</v>
      </c>
      <c r="M100" s="199">
        <f t="shared" si="17"/>
        <v>0</v>
      </c>
      <c r="N100" s="199">
        <f t="shared" si="17"/>
        <v>0</v>
      </c>
      <c r="O100" s="199">
        <f t="shared" si="17"/>
        <v>0</v>
      </c>
      <c r="P100" s="199">
        <f t="shared" si="17"/>
        <v>0</v>
      </c>
      <c r="Q100" s="199">
        <f t="shared" si="17"/>
        <v>0</v>
      </c>
    </row>
    <row r="101" spans="1:17" x14ac:dyDescent="0.25">
      <c r="A101" s="142" t="s">
        <v>269</v>
      </c>
      <c r="B101" s="199">
        <f t="shared" ref="B101:Q101" si="18">IF(B$62=0,0,B$62/B$5)</f>
        <v>0</v>
      </c>
      <c r="C101" s="199">
        <f t="shared" si="18"/>
        <v>0</v>
      </c>
      <c r="D101" s="199">
        <f t="shared" si="18"/>
        <v>0</v>
      </c>
      <c r="E101" s="199">
        <f t="shared" si="18"/>
        <v>0</v>
      </c>
      <c r="F101" s="199">
        <f t="shared" si="18"/>
        <v>0</v>
      </c>
      <c r="G101" s="199">
        <f t="shared" si="18"/>
        <v>0</v>
      </c>
      <c r="H101" s="199">
        <f t="shared" si="18"/>
        <v>0</v>
      </c>
      <c r="I101" s="199">
        <f t="shared" si="18"/>
        <v>0</v>
      </c>
      <c r="J101" s="199">
        <f t="shared" si="18"/>
        <v>0</v>
      </c>
      <c r="K101" s="199">
        <f t="shared" si="18"/>
        <v>0</v>
      </c>
      <c r="L101" s="199">
        <f t="shared" si="18"/>
        <v>0</v>
      </c>
      <c r="M101" s="199">
        <f t="shared" si="18"/>
        <v>0</v>
      </c>
      <c r="N101" s="199">
        <f t="shared" si="18"/>
        <v>0</v>
      </c>
      <c r="O101" s="199">
        <f t="shared" si="18"/>
        <v>0</v>
      </c>
      <c r="P101" s="199">
        <f t="shared" si="18"/>
        <v>0</v>
      </c>
      <c r="Q101" s="199">
        <f t="shared" si="18"/>
        <v>0</v>
      </c>
    </row>
    <row r="102" spans="1:17" x14ac:dyDescent="0.25">
      <c r="A102" s="142" t="s">
        <v>268</v>
      </c>
      <c r="B102" s="199">
        <f t="shared" ref="B102:Q102" si="19">IF(B$63=0,0,B$63/B$5)</f>
        <v>0</v>
      </c>
      <c r="C102" s="199">
        <f t="shared" si="19"/>
        <v>0</v>
      </c>
      <c r="D102" s="199">
        <f t="shared" si="19"/>
        <v>0</v>
      </c>
      <c r="E102" s="199">
        <f t="shared" si="19"/>
        <v>0</v>
      </c>
      <c r="F102" s="199">
        <f t="shared" si="19"/>
        <v>0</v>
      </c>
      <c r="G102" s="199">
        <f t="shared" si="19"/>
        <v>0</v>
      </c>
      <c r="H102" s="199">
        <f t="shared" si="19"/>
        <v>0</v>
      </c>
      <c r="I102" s="199">
        <f t="shared" si="19"/>
        <v>0</v>
      </c>
      <c r="J102" s="199">
        <f t="shared" si="19"/>
        <v>0</v>
      </c>
      <c r="K102" s="199">
        <f t="shared" si="19"/>
        <v>0</v>
      </c>
      <c r="L102" s="199">
        <f t="shared" si="19"/>
        <v>0</v>
      </c>
      <c r="M102" s="199">
        <f t="shared" si="19"/>
        <v>0</v>
      </c>
      <c r="N102" s="199">
        <f t="shared" si="19"/>
        <v>0</v>
      </c>
      <c r="O102" s="199">
        <f t="shared" si="19"/>
        <v>0</v>
      </c>
      <c r="P102" s="199">
        <f t="shared" si="19"/>
        <v>0</v>
      </c>
      <c r="Q102" s="199">
        <f t="shared" si="19"/>
        <v>0</v>
      </c>
    </row>
    <row r="103" spans="1:17" x14ac:dyDescent="0.25">
      <c r="A103" s="142" t="s">
        <v>267</v>
      </c>
      <c r="B103" s="199">
        <f t="shared" ref="B103:Q103" si="20">IF(B$64=0,0,B$64/B$5)</f>
        <v>0</v>
      </c>
      <c r="C103" s="199">
        <f t="shared" si="20"/>
        <v>0</v>
      </c>
      <c r="D103" s="199">
        <f t="shared" si="20"/>
        <v>0</v>
      </c>
      <c r="E103" s="199">
        <f t="shared" si="20"/>
        <v>0</v>
      </c>
      <c r="F103" s="199">
        <f t="shared" si="20"/>
        <v>0</v>
      </c>
      <c r="G103" s="199">
        <f t="shared" si="20"/>
        <v>0</v>
      </c>
      <c r="H103" s="199">
        <f t="shared" si="20"/>
        <v>0</v>
      </c>
      <c r="I103" s="199">
        <f t="shared" si="20"/>
        <v>0</v>
      </c>
      <c r="J103" s="199">
        <f t="shared" si="20"/>
        <v>0</v>
      </c>
      <c r="K103" s="199">
        <f t="shared" si="20"/>
        <v>0</v>
      </c>
      <c r="L103" s="199">
        <f t="shared" si="20"/>
        <v>0</v>
      </c>
      <c r="M103" s="199">
        <f t="shared" si="20"/>
        <v>0</v>
      </c>
      <c r="N103" s="199">
        <f t="shared" si="20"/>
        <v>0</v>
      </c>
      <c r="O103" s="199">
        <f t="shared" si="20"/>
        <v>0</v>
      </c>
      <c r="P103" s="199">
        <f t="shared" si="20"/>
        <v>0</v>
      </c>
      <c r="Q103" s="199">
        <f t="shared" si="20"/>
        <v>0</v>
      </c>
    </row>
    <row r="104" spans="1:17" x14ac:dyDescent="0.25">
      <c r="A104" s="127" t="s">
        <v>259</v>
      </c>
      <c r="B104" s="200">
        <f t="shared" ref="B104:Q104" si="21">IF(B$65=0,0,B$65/B$5)</f>
        <v>0</v>
      </c>
      <c r="C104" s="200">
        <f t="shared" si="21"/>
        <v>0</v>
      </c>
      <c r="D104" s="200">
        <f t="shared" si="21"/>
        <v>0</v>
      </c>
      <c r="E104" s="200">
        <f t="shared" si="21"/>
        <v>0</v>
      </c>
      <c r="F104" s="200">
        <f t="shared" si="21"/>
        <v>0</v>
      </c>
      <c r="G104" s="200">
        <f t="shared" si="21"/>
        <v>0</v>
      </c>
      <c r="H104" s="200">
        <f t="shared" si="21"/>
        <v>0</v>
      </c>
      <c r="I104" s="200">
        <f t="shared" si="21"/>
        <v>0</v>
      </c>
      <c r="J104" s="200">
        <f t="shared" si="21"/>
        <v>0</v>
      </c>
      <c r="K104" s="200">
        <f t="shared" si="21"/>
        <v>0</v>
      </c>
      <c r="L104" s="200">
        <f t="shared" si="21"/>
        <v>0</v>
      </c>
      <c r="M104" s="200">
        <f t="shared" si="21"/>
        <v>0</v>
      </c>
      <c r="N104" s="200">
        <f t="shared" si="21"/>
        <v>0</v>
      </c>
      <c r="O104" s="200">
        <f t="shared" si="21"/>
        <v>0</v>
      </c>
      <c r="P104" s="200">
        <f t="shared" si="21"/>
        <v>0</v>
      </c>
      <c r="Q104" s="200">
        <f t="shared" si="21"/>
        <v>0</v>
      </c>
    </row>
    <row r="105" spans="1:17" x14ac:dyDescent="0.25">
      <c r="A105" s="142" t="s">
        <v>266</v>
      </c>
      <c r="B105" s="199">
        <f t="shared" ref="B105:Q105" si="22">IF(B$66=0,0,B$66/B$5)</f>
        <v>0</v>
      </c>
      <c r="C105" s="199">
        <f t="shared" si="22"/>
        <v>0</v>
      </c>
      <c r="D105" s="199">
        <f t="shared" si="22"/>
        <v>0</v>
      </c>
      <c r="E105" s="199">
        <f t="shared" si="22"/>
        <v>0</v>
      </c>
      <c r="F105" s="199">
        <f t="shared" si="22"/>
        <v>0</v>
      </c>
      <c r="G105" s="199">
        <f t="shared" si="22"/>
        <v>0</v>
      </c>
      <c r="H105" s="199">
        <f t="shared" si="22"/>
        <v>0</v>
      </c>
      <c r="I105" s="199">
        <f t="shared" si="22"/>
        <v>0</v>
      </c>
      <c r="J105" s="199">
        <f t="shared" si="22"/>
        <v>0</v>
      </c>
      <c r="K105" s="199">
        <f t="shared" si="22"/>
        <v>0</v>
      </c>
      <c r="L105" s="199">
        <f t="shared" si="22"/>
        <v>0</v>
      </c>
      <c r="M105" s="199">
        <f t="shared" si="22"/>
        <v>0</v>
      </c>
      <c r="N105" s="199">
        <f t="shared" si="22"/>
        <v>0</v>
      </c>
      <c r="O105" s="199">
        <f t="shared" si="22"/>
        <v>0</v>
      </c>
      <c r="P105" s="199">
        <f t="shared" si="22"/>
        <v>0</v>
      </c>
      <c r="Q105" s="199">
        <f t="shared" si="22"/>
        <v>0</v>
      </c>
    </row>
    <row r="106" spans="1:17" x14ac:dyDescent="0.25">
      <c r="A106" s="142" t="s">
        <v>265</v>
      </c>
      <c r="B106" s="199">
        <f t="shared" ref="B106:Q106" si="23">IF(B$67=0,0,B$67/B$5)</f>
        <v>0</v>
      </c>
      <c r="C106" s="199">
        <f t="shared" si="23"/>
        <v>0</v>
      </c>
      <c r="D106" s="199">
        <f t="shared" si="23"/>
        <v>0</v>
      </c>
      <c r="E106" s="199">
        <f t="shared" si="23"/>
        <v>0</v>
      </c>
      <c r="F106" s="199">
        <f t="shared" si="23"/>
        <v>0</v>
      </c>
      <c r="G106" s="199">
        <f t="shared" si="23"/>
        <v>0</v>
      </c>
      <c r="H106" s="199">
        <f t="shared" si="23"/>
        <v>0</v>
      </c>
      <c r="I106" s="199">
        <f t="shared" si="23"/>
        <v>0</v>
      </c>
      <c r="J106" s="199">
        <f t="shared" si="23"/>
        <v>0</v>
      </c>
      <c r="K106" s="199">
        <f t="shared" si="23"/>
        <v>0</v>
      </c>
      <c r="L106" s="199">
        <f t="shared" si="23"/>
        <v>0</v>
      </c>
      <c r="M106" s="199">
        <f t="shared" si="23"/>
        <v>0</v>
      </c>
      <c r="N106" s="199">
        <f t="shared" si="23"/>
        <v>0</v>
      </c>
      <c r="O106" s="199">
        <f t="shared" si="23"/>
        <v>0</v>
      </c>
      <c r="P106" s="199">
        <f t="shared" si="23"/>
        <v>0</v>
      </c>
      <c r="Q106" s="199">
        <f t="shared" si="23"/>
        <v>0</v>
      </c>
    </row>
    <row r="107" spans="1:17" x14ac:dyDescent="0.25">
      <c r="A107" s="142" t="s">
        <v>264</v>
      </c>
      <c r="B107" s="199">
        <f t="shared" ref="B107:Q107" si="24">IF(B$78=0,0,B$78/B$5)</f>
        <v>0</v>
      </c>
      <c r="C107" s="199">
        <f t="shared" si="24"/>
        <v>0</v>
      </c>
      <c r="D107" s="199">
        <f t="shared" si="24"/>
        <v>0</v>
      </c>
      <c r="E107" s="199">
        <f t="shared" si="24"/>
        <v>0</v>
      </c>
      <c r="F107" s="199">
        <f t="shared" si="24"/>
        <v>0</v>
      </c>
      <c r="G107" s="199">
        <f t="shared" si="24"/>
        <v>0</v>
      </c>
      <c r="H107" s="199">
        <f t="shared" si="24"/>
        <v>0</v>
      </c>
      <c r="I107" s="199">
        <f t="shared" si="24"/>
        <v>0</v>
      </c>
      <c r="J107" s="199">
        <f t="shared" si="24"/>
        <v>0</v>
      </c>
      <c r="K107" s="199">
        <f t="shared" si="24"/>
        <v>0</v>
      </c>
      <c r="L107" s="199">
        <f t="shared" si="24"/>
        <v>0</v>
      </c>
      <c r="M107" s="199">
        <f t="shared" si="24"/>
        <v>0</v>
      </c>
      <c r="N107" s="199">
        <f t="shared" si="24"/>
        <v>0</v>
      </c>
      <c r="O107" s="199">
        <f t="shared" si="24"/>
        <v>0</v>
      </c>
      <c r="P107" s="199">
        <f t="shared" si="24"/>
        <v>0</v>
      </c>
      <c r="Q107" s="199">
        <f t="shared" si="24"/>
        <v>0</v>
      </c>
    </row>
    <row r="108" spans="1:17" x14ac:dyDescent="0.25">
      <c r="A108" s="72" t="s">
        <v>258</v>
      </c>
      <c r="B108" s="71">
        <f t="shared" ref="B108:Q108" si="25">IF(B$79=0,0,B$79/B$5)</f>
        <v>0</v>
      </c>
      <c r="C108" s="71">
        <f t="shared" si="25"/>
        <v>0</v>
      </c>
      <c r="D108" s="71">
        <f t="shared" si="25"/>
        <v>0</v>
      </c>
      <c r="E108" s="71">
        <f t="shared" si="25"/>
        <v>0</v>
      </c>
      <c r="F108" s="71">
        <f t="shared" si="25"/>
        <v>0</v>
      </c>
      <c r="G108" s="71">
        <f t="shared" si="25"/>
        <v>0</v>
      </c>
      <c r="H108" s="71">
        <f t="shared" si="25"/>
        <v>0</v>
      </c>
      <c r="I108" s="71">
        <f t="shared" si="25"/>
        <v>0</v>
      </c>
      <c r="J108" s="71">
        <f t="shared" si="25"/>
        <v>0</v>
      </c>
      <c r="K108" s="71">
        <f t="shared" si="25"/>
        <v>0</v>
      </c>
      <c r="L108" s="71">
        <f t="shared" si="25"/>
        <v>0</v>
      </c>
      <c r="M108" s="71">
        <f t="shared" si="25"/>
        <v>0</v>
      </c>
      <c r="N108" s="71">
        <f t="shared" si="25"/>
        <v>0</v>
      </c>
      <c r="O108" s="71">
        <f t="shared" si="25"/>
        <v>0</v>
      </c>
      <c r="P108" s="71">
        <f t="shared" si="25"/>
        <v>0</v>
      </c>
      <c r="Q108" s="71">
        <f t="shared" si="25"/>
        <v>0</v>
      </c>
    </row>
    <row r="110" spans="1:17" ht="12.75" x14ac:dyDescent="0.25">
      <c r="A110" s="266" t="s">
        <v>133</v>
      </c>
      <c r="B110" s="297"/>
      <c r="C110" s="297"/>
      <c r="D110" s="297"/>
      <c r="E110" s="297"/>
      <c r="F110" s="297"/>
      <c r="G110" s="297"/>
      <c r="H110" s="297"/>
      <c r="I110" s="297"/>
      <c r="J110" s="297"/>
      <c r="K110" s="297"/>
      <c r="L110" s="297"/>
      <c r="M110" s="297"/>
      <c r="N110" s="297"/>
      <c r="O110" s="297"/>
      <c r="P110" s="297"/>
      <c r="Q110" s="297"/>
    </row>
    <row r="112" spans="1:17" x14ac:dyDescent="0.25">
      <c r="A112" s="78" t="s">
        <v>8</v>
      </c>
      <c r="B112" s="230">
        <f>IF(B$5=0,0,B$5/FBT_fec!B$5)</f>
        <v>0.85549376257511012</v>
      </c>
      <c r="C112" s="230">
        <f>IF(C$5=0,0,C$5/FBT_fec!C$5)</f>
        <v>0.8406757557642508</v>
      </c>
      <c r="D112" s="230">
        <f>IF(D$5=0,0,D$5/FBT_fec!D$5)</f>
        <v>0.74984220790164324</v>
      </c>
      <c r="E112" s="230">
        <f>IF(E$5=0,0,E$5/FBT_fec!E$5)</f>
        <v>0.71885117865863013</v>
      </c>
      <c r="F112" s="230">
        <f>IF(F$5=0,0,F$5/FBT_fec!F$5)</f>
        <v>0.65404832611407726</v>
      </c>
      <c r="G112" s="230">
        <f>IF(G$5=0,0,G$5/FBT_fec!G$5)</f>
        <v>0.5990213596310654</v>
      </c>
      <c r="H112" s="230">
        <f>IF(H$5=0,0,H$5/FBT_fec!H$5)</f>
        <v>0.94504825598864806</v>
      </c>
      <c r="I112" s="230">
        <f>IF(I$5=0,0,I$5/FBT_fec!I$5)</f>
        <v>0.87736224714895794</v>
      </c>
      <c r="J112" s="230">
        <f>IF(J$5=0,0,J$5/FBT_fec!J$5)</f>
        <v>0.82650362068192085</v>
      </c>
      <c r="K112" s="230">
        <f>IF(K$5=0,0,K$5/FBT_fec!K$5)</f>
        <v>0.82006523430336042</v>
      </c>
      <c r="L112" s="230">
        <f>IF(L$5=0,0,L$5/FBT_fec!L$5)</f>
        <v>0.77655498821310431</v>
      </c>
      <c r="M112" s="230">
        <f>IF(M$5=0,0,M$5/FBT_fec!M$5)</f>
        <v>0.9257416935450905</v>
      </c>
      <c r="N112" s="230">
        <f>IF(N$5=0,0,N$5/FBT_fec!N$5)</f>
        <v>1.579180799372738</v>
      </c>
      <c r="O112" s="230">
        <f>IF(O$5=0,0,O$5/FBT_fec!O$5)</f>
        <v>1.4935683151183397</v>
      </c>
      <c r="P112" s="230">
        <f>IF(P$5=0,0,P$5/FBT_fec!P$5)</f>
        <v>1.6507823909504362</v>
      </c>
      <c r="Q112" s="230">
        <f>IF(Q$5=0,0,Q$5/FBT_fec!Q$5)</f>
        <v>1.5471287282192474</v>
      </c>
    </row>
    <row r="113" spans="1:17" x14ac:dyDescent="0.25">
      <c r="A113" s="132" t="s">
        <v>83</v>
      </c>
      <c r="B113" s="275">
        <f>IF(B$6=0,0,B$6/FBT_fec!B$6)</f>
        <v>0</v>
      </c>
      <c r="C113" s="275">
        <f>IF(C$6=0,0,C$6/FBT_fec!C$6)</f>
        <v>0</v>
      </c>
      <c r="D113" s="275">
        <f>IF(D$6=0,0,D$6/FBT_fec!D$6)</f>
        <v>0</v>
      </c>
      <c r="E113" s="275">
        <f>IF(E$6=0,0,E$6/FBT_fec!E$6)</f>
        <v>0</v>
      </c>
      <c r="F113" s="275">
        <f>IF(F$6=0,0,F$6/FBT_fec!F$6)</f>
        <v>0</v>
      </c>
      <c r="G113" s="275">
        <f>IF(G$6=0,0,G$6/FBT_fec!G$6)</f>
        <v>0</v>
      </c>
      <c r="H113" s="275">
        <f>IF(H$6=0,0,H$6/FBT_fec!H$6)</f>
        <v>0</v>
      </c>
      <c r="I113" s="275">
        <f>IF(I$6=0,0,I$6/FBT_fec!I$6)</f>
        <v>0</v>
      </c>
      <c r="J113" s="275">
        <f>IF(J$6=0,0,J$6/FBT_fec!J$6)</f>
        <v>0</v>
      </c>
      <c r="K113" s="275">
        <f>IF(K$6=0,0,K$6/FBT_fec!K$6)</f>
        <v>0</v>
      </c>
      <c r="L113" s="275">
        <f>IF(L$6=0,0,L$6/FBT_fec!L$6)</f>
        <v>0</v>
      </c>
      <c r="M113" s="275">
        <f>IF(M$6=0,0,M$6/FBT_fec!M$6)</f>
        <v>0</v>
      </c>
      <c r="N113" s="275">
        <f>IF(N$6=0,0,N$6/FBT_fec!N$6)</f>
        <v>0</v>
      </c>
      <c r="O113" s="275">
        <f>IF(O$6=0,0,O$6/FBT_fec!O$6)</f>
        <v>0</v>
      </c>
      <c r="P113" s="275">
        <f>IF(P$6=0,0,P$6/FBT_fec!P$6)</f>
        <v>0</v>
      </c>
      <c r="Q113" s="275">
        <f>IF(Q$6=0,0,Q$6/FBT_fec!Q$6)</f>
        <v>0</v>
      </c>
    </row>
    <row r="114" spans="1:17" x14ac:dyDescent="0.25">
      <c r="A114" s="76" t="s">
        <v>82</v>
      </c>
      <c r="B114" s="274">
        <f>IF(B$7=0,0,B$7/FBT_fec!B$7)</f>
        <v>0</v>
      </c>
      <c r="C114" s="274">
        <f>IF(C$7=0,0,C$7/FBT_fec!C$7)</f>
        <v>0</v>
      </c>
      <c r="D114" s="274">
        <f>IF(D$7=0,0,D$7/FBT_fec!D$7)</f>
        <v>0</v>
      </c>
      <c r="E114" s="274">
        <f>IF(E$7=0,0,E$7/FBT_fec!E$7)</f>
        <v>0</v>
      </c>
      <c r="F114" s="274">
        <f>IF(F$7=0,0,F$7/FBT_fec!F$7)</f>
        <v>0</v>
      </c>
      <c r="G114" s="274">
        <f>IF(G$7=0,0,G$7/FBT_fec!G$7)</f>
        <v>0</v>
      </c>
      <c r="H114" s="274">
        <f>IF(H$7=0,0,H$7/FBT_fec!H$7)</f>
        <v>0</v>
      </c>
      <c r="I114" s="274">
        <f>IF(I$7=0,0,I$7/FBT_fec!I$7)</f>
        <v>0</v>
      </c>
      <c r="J114" s="274">
        <f>IF(J$7=0,0,J$7/FBT_fec!J$7)</f>
        <v>0</v>
      </c>
      <c r="K114" s="274">
        <f>IF(K$7=0,0,K$7/FBT_fec!K$7)</f>
        <v>0</v>
      </c>
      <c r="L114" s="274">
        <f>IF(L$7=0,0,L$7/FBT_fec!L$7)</f>
        <v>0</v>
      </c>
      <c r="M114" s="274">
        <f>IF(M$7=0,0,M$7/FBT_fec!M$7)</f>
        <v>0</v>
      </c>
      <c r="N114" s="274">
        <f>IF(N$7=0,0,N$7/FBT_fec!N$7)</f>
        <v>0</v>
      </c>
      <c r="O114" s="274">
        <f>IF(O$7=0,0,O$7/FBT_fec!O$7)</f>
        <v>0</v>
      </c>
      <c r="P114" s="274">
        <f>IF(P$7=0,0,P$7/FBT_fec!P$7)</f>
        <v>0</v>
      </c>
      <c r="Q114" s="274">
        <f>IF(Q$7=0,0,Q$7/FBT_fec!Q$7)</f>
        <v>0</v>
      </c>
    </row>
    <row r="115" spans="1:17" x14ac:dyDescent="0.25">
      <c r="A115" s="76" t="s">
        <v>81</v>
      </c>
      <c r="B115" s="274">
        <f>IF(B$8=0,0,B$8/FBT_fec!B$8)</f>
        <v>0</v>
      </c>
      <c r="C115" s="274">
        <f>IF(C$8=0,0,C$8/FBT_fec!C$8)</f>
        <v>0</v>
      </c>
      <c r="D115" s="274">
        <f>IF(D$8=0,0,D$8/FBT_fec!D$8)</f>
        <v>0</v>
      </c>
      <c r="E115" s="274">
        <f>IF(E$8=0,0,E$8/FBT_fec!E$8)</f>
        <v>0</v>
      </c>
      <c r="F115" s="274">
        <f>IF(F$8=0,0,F$8/FBT_fec!F$8)</f>
        <v>0</v>
      </c>
      <c r="G115" s="274">
        <f>IF(G$8=0,0,G$8/FBT_fec!G$8)</f>
        <v>0</v>
      </c>
      <c r="H115" s="274">
        <f>IF(H$8=0,0,H$8/FBT_fec!H$8)</f>
        <v>0</v>
      </c>
      <c r="I115" s="274">
        <f>IF(I$8=0,0,I$8/FBT_fec!I$8)</f>
        <v>0</v>
      </c>
      <c r="J115" s="274">
        <f>IF(J$8=0,0,J$8/FBT_fec!J$8)</f>
        <v>0</v>
      </c>
      <c r="K115" s="274">
        <f>IF(K$8=0,0,K$8/FBT_fec!K$8)</f>
        <v>0</v>
      </c>
      <c r="L115" s="274">
        <f>IF(L$8=0,0,L$8/FBT_fec!L$8)</f>
        <v>0</v>
      </c>
      <c r="M115" s="274">
        <f>IF(M$8=0,0,M$8/FBT_fec!M$8)</f>
        <v>0</v>
      </c>
      <c r="N115" s="274">
        <f>IF(N$8=0,0,N$8/FBT_fec!N$8)</f>
        <v>0</v>
      </c>
      <c r="O115" s="274">
        <f>IF(O$8=0,0,O$8/FBT_fec!O$8)</f>
        <v>0</v>
      </c>
      <c r="P115" s="274">
        <f>IF(P$8=0,0,P$8/FBT_fec!P$8)</f>
        <v>0</v>
      </c>
      <c r="Q115" s="274">
        <f>IF(Q$8=0,0,Q$8/FBT_fec!Q$8)</f>
        <v>0</v>
      </c>
    </row>
    <row r="116" spans="1:17" x14ac:dyDescent="0.25">
      <c r="A116" s="76" t="s">
        <v>80</v>
      </c>
      <c r="B116" s="274">
        <f>IF(B$9=0,0,B$9/FBT_fec!B$9)</f>
        <v>0</v>
      </c>
      <c r="C116" s="274">
        <f>IF(C$9=0,0,C$9/FBT_fec!C$9)</f>
        <v>0</v>
      </c>
      <c r="D116" s="274">
        <f>IF(D$9=0,0,D$9/FBT_fec!D$9)</f>
        <v>0</v>
      </c>
      <c r="E116" s="274">
        <f>IF(E$9=0,0,E$9/FBT_fec!E$9)</f>
        <v>0</v>
      </c>
      <c r="F116" s="274">
        <f>IF(F$9=0,0,F$9/FBT_fec!F$9)</f>
        <v>0</v>
      </c>
      <c r="G116" s="274">
        <f>IF(G$9=0,0,G$9/FBT_fec!G$9)</f>
        <v>0</v>
      </c>
      <c r="H116" s="274">
        <f>IF(H$9=0,0,H$9/FBT_fec!H$9)</f>
        <v>0</v>
      </c>
      <c r="I116" s="274">
        <f>IF(I$9=0,0,I$9/FBT_fec!I$9)</f>
        <v>0</v>
      </c>
      <c r="J116" s="274">
        <f>IF(J$9=0,0,J$9/FBT_fec!J$9)</f>
        <v>0</v>
      </c>
      <c r="K116" s="274">
        <f>IF(K$9=0,0,K$9/FBT_fec!K$9)</f>
        <v>0</v>
      </c>
      <c r="L116" s="274">
        <f>IF(L$9=0,0,L$9/FBT_fec!L$9)</f>
        <v>0</v>
      </c>
      <c r="M116" s="274">
        <f>IF(M$9=0,0,M$9/FBT_fec!M$9)</f>
        <v>0</v>
      </c>
      <c r="N116" s="274">
        <f>IF(N$9=0,0,N$9/FBT_fec!N$9)</f>
        <v>0</v>
      </c>
      <c r="O116" s="274">
        <f>IF(O$9=0,0,O$9/FBT_fec!O$9)</f>
        <v>0</v>
      </c>
      <c r="P116" s="274">
        <f>IF(P$9=0,0,P$9/FBT_fec!P$9)</f>
        <v>0</v>
      </c>
      <c r="Q116" s="274">
        <f>IF(Q$9=0,0,Q$9/FBT_fec!Q$9)</f>
        <v>0</v>
      </c>
    </row>
    <row r="117" spans="1:17" x14ac:dyDescent="0.25">
      <c r="A117" s="129" t="s">
        <v>79</v>
      </c>
      <c r="B117" s="273">
        <f>IF(B$10=0,0,B$10/FBT_fec!B$10)</f>
        <v>0</v>
      </c>
      <c r="C117" s="273">
        <f>IF(C$10=0,0,C$10/FBT_fec!C$10)</f>
        <v>8.4897559240926246E-15</v>
      </c>
      <c r="D117" s="273">
        <f>IF(D$10=0,0,D$10/FBT_fec!D$10)</f>
        <v>7.8984896306223012E-15</v>
      </c>
      <c r="E117" s="273">
        <f>IF(E$10=0,0,E$10/FBT_fec!E$10)</f>
        <v>0</v>
      </c>
      <c r="F117" s="273">
        <f>IF(F$10=0,0,F$10/FBT_fec!F$10)</f>
        <v>3.7278411960505277E-15</v>
      </c>
      <c r="G117" s="273">
        <f>IF(G$10=0,0,G$10/FBT_fec!G$10)</f>
        <v>3.7183330024095505E-15</v>
      </c>
      <c r="H117" s="273">
        <f>IF(H$10=0,0,H$10/FBT_fec!H$10)</f>
        <v>0</v>
      </c>
      <c r="I117" s="273">
        <f>IF(I$10=0,0,I$10/FBT_fec!I$10)</f>
        <v>0</v>
      </c>
      <c r="J117" s="273">
        <f>IF(J$10=0,0,J$10/FBT_fec!J$10)</f>
        <v>0</v>
      </c>
      <c r="K117" s="273">
        <f>IF(K$10=0,0,K$10/FBT_fec!K$10)</f>
        <v>0</v>
      </c>
      <c r="L117" s="273">
        <f>IF(L$10=0,0,L$10/FBT_fec!L$10)</f>
        <v>0</v>
      </c>
      <c r="M117" s="273">
        <f>IF(M$10=0,0,M$10/FBT_fec!M$10)</f>
        <v>0</v>
      </c>
      <c r="N117" s="273">
        <f>IF(N$10=0,0,N$10/FBT_fec!N$10)</f>
        <v>0</v>
      </c>
      <c r="O117" s="273">
        <f>IF(O$10=0,0,O$10/FBT_fec!O$10)</f>
        <v>0</v>
      </c>
      <c r="P117" s="273">
        <f>IF(P$10=0,0,P$10/FBT_fec!P$10)</f>
        <v>0</v>
      </c>
      <c r="Q117" s="273">
        <f>IF(Q$10=0,0,Q$10/FBT_fec!Q$10)</f>
        <v>0</v>
      </c>
    </row>
    <row r="118" spans="1:17" x14ac:dyDescent="0.25">
      <c r="A118" s="127" t="s">
        <v>263</v>
      </c>
      <c r="B118" s="296">
        <f>IF(B$15=0,0,B$15/FBT_fec!B$15)</f>
        <v>0</v>
      </c>
      <c r="C118" s="296">
        <f>IF(C$15=0,0,C$15/FBT_fec!C$15)</f>
        <v>0</v>
      </c>
      <c r="D118" s="296">
        <f>IF(D$15=0,0,D$15/FBT_fec!D$15)</f>
        <v>0</v>
      </c>
      <c r="E118" s="296">
        <f>IF(E$15=0,0,E$15/FBT_fec!E$15)</f>
        <v>0</v>
      </c>
      <c r="F118" s="296">
        <f>IF(F$15=0,0,F$15/FBT_fec!F$15)</f>
        <v>0</v>
      </c>
      <c r="G118" s="296">
        <f>IF(G$15=0,0,G$15/FBT_fec!G$15)</f>
        <v>0</v>
      </c>
      <c r="H118" s="296">
        <f>IF(H$15=0,0,H$15/FBT_fec!H$15)</f>
        <v>0</v>
      </c>
      <c r="I118" s="296">
        <f>IF(I$15=0,0,I$15/FBT_fec!I$15)</f>
        <v>0</v>
      </c>
      <c r="J118" s="296">
        <f>IF(J$15=0,0,J$15/FBT_fec!J$15)</f>
        <v>0</v>
      </c>
      <c r="K118" s="296">
        <f>IF(K$15=0,0,K$15/FBT_fec!K$15)</f>
        <v>0</v>
      </c>
      <c r="L118" s="296">
        <f>IF(L$15=0,0,L$15/FBT_fec!L$15)</f>
        <v>0</v>
      </c>
      <c r="M118" s="296">
        <f>IF(M$15=0,0,M$15/FBT_fec!M$15)</f>
        <v>0</v>
      </c>
      <c r="N118" s="296">
        <f>IF(N$15=0,0,N$15/FBT_fec!N$15)</f>
        <v>0</v>
      </c>
      <c r="O118" s="296">
        <f>IF(O$15=0,0,O$15/FBT_fec!O$15)</f>
        <v>0</v>
      </c>
      <c r="P118" s="296">
        <f>IF(P$15=0,0,P$15/FBT_fec!P$15)</f>
        <v>0</v>
      </c>
      <c r="Q118" s="296">
        <f>IF(Q$15=0,0,Q$15/FBT_fec!Q$15)</f>
        <v>0</v>
      </c>
    </row>
    <row r="119" spans="1:17" x14ac:dyDescent="0.25">
      <c r="A119" s="127" t="s">
        <v>262</v>
      </c>
      <c r="B119" s="296">
        <f>IF(B$24=0,0,B$24/FBT_fec!B$24)</f>
        <v>0</v>
      </c>
      <c r="C119" s="296">
        <f>IF(C$24=0,0,C$24/FBT_fec!C$24)</f>
        <v>0</v>
      </c>
      <c r="D119" s="296">
        <f>IF(D$24=0,0,D$24/FBT_fec!D$24)</f>
        <v>0</v>
      </c>
      <c r="E119" s="296">
        <f>IF(E$24=0,0,E$24/FBT_fec!E$24)</f>
        <v>0</v>
      </c>
      <c r="F119" s="296">
        <f>IF(F$24=0,0,F$24/FBT_fec!F$24)</f>
        <v>0</v>
      </c>
      <c r="G119" s="296">
        <f>IF(G$24=0,0,G$24/FBT_fec!G$24)</f>
        <v>0</v>
      </c>
      <c r="H119" s="296">
        <f>IF(H$24=0,0,H$24/FBT_fec!H$24)</f>
        <v>0</v>
      </c>
      <c r="I119" s="296">
        <f>IF(I$24=0,0,I$24/FBT_fec!I$24)</f>
        <v>0</v>
      </c>
      <c r="J119" s="296">
        <f>IF(J$24=0,0,J$24/FBT_fec!J$24)</f>
        <v>0</v>
      </c>
      <c r="K119" s="296">
        <f>IF(K$24=0,0,K$24/FBT_fec!K$24)</f>
        <v>0</v>
      </c>
      <c r="L119" s="296">
        <f>IF(L$24=0,0,L$24/FBT_fec!L$24)</f>
        <v>0</v>
      </c>
      <c r="M119" s="296">
        <f>IF(M$24=0,0,M$24/FBT_fec!M$24)</f>
        <v>0</v>
      </c>
      <c r="N119" s="296">
        <f>IF(N$24=0,0,N$24/FBT_fec!N$24)</f>
        <v>0</v>
      </c>
      <c r="O119" s="296">
        <f>IF(O$24=0,0,O$24/FBT_fec!O$24)</f>
        <v>0</v>
      </c>
      <c r="P119" s="296">
        <f>IF(P$24=0,0,P$24/FBT_fec!P$24)</f>
        <v>0</v>
      </c>
      <c r="Q119" s="296">
        <f>IF(Q$24=0,0,Q$24/FBT_fec!Q$24)</f>
        <v>0</v>
      </c>
    </row>
    <row r="120" spans="1:17" x14ac:dyDescent="0.25">
      <c r="A120" s="127" t="s">
        <v>261</v>
      </c>
      <c r="B120" s="296">
        <f>IF(B$33=0,0,B$33/FBT_fec!B$33)</f>
        <v>3.1024188000000001</v>
      </c>
      <c r="C120" s="296">
        <f>IF(C$33=0,0,C$33/FBT_fec!C$33)</f>
        <v>3.1024188000000001</v>
      </c>
      <c r="D120" s="296">
        <f>IF(D$33=0,0,D$33/FBT_fec!D$33)</f>
        <v>3.1024188000000001</v>
      </c>
      <c r="E120" s="296">
        <f>IF(E$33=0,0,E$33/FBT_fec!E$33)</f>
        <v>3.1024188000000001</v>
      </c>
      <c r="F120" s="296">
        <f>IF(F$33=0,0,F$33/FBT_fec!F$33)</f>
        <v>3.1024188000000006</v>
      </c>
      <c r="G120" s="296">
        <f>IF(G$33=0,0,G$33/FBT_fec!G$33)</f>
        <v>3.1024188000000006</v>
      </c>
      <c r="H120" s="296">
        <f>IF(H$33=0,0,H$33/FBT_fec!H$33)</f>
        <v>2.8838471616491859</v>
      </c>
      <c r="I120" s="296">
        <f>IF(I$33=0,0,I$33/FBT_fec!I$33)</f>
        <v>2.8756201215442601</v>
      </c>
      <c r="J120" s="296">
        <f>IF(J$33=0,0,J$33/FBT_fec!J$33)</f>
        <v>2.8713822063218277</v>
      </c>
      <c r="K120" s="296">
        <f>IF(K$33=0,0,K$33/FBT_fec!K$33)</f>
        <v>2.8664482175644661</v>
      </c>
      <c r="L120" s="296">
        <f>IF(L$33=0,0,L$33/FBT_fec!L$33)</f>
        <v>2.8555384231518692</v>
      </c>
      <c r="M120" s="296">
        <f>IF(M$33=0,0,M$33/FBT_fec!M$33)</f>
        <v>2.8323253336710512</v>
      </c>
      <c r="N120" s="296">
        <f>IF(N$33=0,0,N$33/FBT_fec!N$33)</f>
        <v>3.0207410007603746</v>
      </c>
      <c r="O120" s="296">
        <f>IF(O$33=0,0,O$33/FBT_fec!O$33)</f>
        <v>3.030359204205388</v>
      </c>
      <c r="P120" s="296">
        <f>IF(P$33=0,0,P$33/FBT_fec!P$33)</f>
        <v>2.9290116955547369</v>
      </c>
      <c r="Q120" s="296">
        <f>IF(Q$33=0,0,Q$33/FBT_fec!Q$33)</f>
        <v>3.0757049378494004</v>
      </c>
    </row>
    <row r="121" spans="1:17" x14ac:dyDescent="0.25">
      <c r="A121" s="127" t="s">
        <v>260</v>
      </c>
      <c r="B121" s="296">
        <f>IF(B$44=0,0,B$44/FBT_fec!B$44)</f>
        <v>0</v>
      </c>
      <c r="C121" s="296">
        <f>IF(C$44=0,0,C$44/FBT_fec!C$44)</f>
        <v>0</v>
      </c>
      <c r="D121" s="296">
        <f>IF(D$44=0,0,D$44/FBT_fec!D$44)</f>
        <v>0</v>
      </c>
      <c r="E121" s="296">
        <f>IF(E$44=0,0,E$44/FBT_fec!E$44)</f>
        <v>0</v>
      </c>
      <c r="F121" s="296">
        <f>IF(F$44=0,0,F$44/FBT_fec!F$44)</f>
        <v>0</v>
      </c>
      <c r="G121" s="296">
        <f>IF(G$44=0,0,G$44/FBT_fec!G$44)</f>
        <v>0</v>
      </c>
      <c r="H121" s="296">
        <f>IF(H$44=0,0,H$44/FBT_fec!H$44)</f>
        <v>0</v>
      </c>
      <c r="I121" s="296">
        <f>IF(I$44=0,0,I$44/FBT_fec!I$44)</f>
        <v>0</v>
      </c>
      <c r="J121" s="296">
        <f>IF(J$44=0,0,J$44/FBT_fec!J$44)</f>
        <v>0</v>
      </c>
      <c r="K121" s="296">
        <f>IF(K$44=0,0,K$44/FBT_fec!K$44)</f>
        <v>0</v>
      </c>
      <c r="L121" s="296">
        <f>IF(L$44=0,0,L$44/FBT_fec!L$44)</f>
        <v>0</v>
      </c>
      <c r="M121" s="296">
        <f>IF(M$44=0,0,M$44/FBT_fec!M$44)</f>
        <v>0</v>
      </c>
      <c r="N121" s="296">
        <f>IF(N$44=0,0,N$44/FBT_fec!N$44)</f>
        <v>0</v>
      </c>
      <c r="O121" s="296">
        <f>IF(O$44=0,0,O$44/FBT_fec!O$44)</f>
        <v>0</v>
      </c>
      <c r="P121" s="296">
        <f>IF(P$44=0,0,P$44/FBT_fec!P$44)</f>
        <v>0</v>
      </c>
      <c r="Q121" s="296">
        <f>IF(Q$44=0,0,Q$44/FBT_fec!Q$44)</f>
        <v>0</v>
      </c>
    </row>
    <row r="122" spans="1:17" x14ac:dyDescent="0.25">
      <c r="A122" s="127" t="s">
        <v>259</v>
      </c>
      <c r="B122" s="296">
        <f>IF(B$65=0,0,B$65/FBT_fec!B$65)</f>
        <v>0</v>
      </c>
      <c r="C122" s="296">
        <f>IF(C$65=0,0,C$65/FBT_fec!C$65)</f>
        <v>0</v>
      </c>
      <c r="D122" s="296">
        <f>IF(D$65=0,0,D$65/FBT_fec!D$65)</f>
        <v>0</v>
      </c>
      <c r="E122" s="296">
        <f>IF(E$65=0,0,E$65/FBT_fec!E$65)</f>
        <v>0</v>
      </c>
      <c r="F122" s="296">
        <f>IF(F$65=0,0,F$65/FBT_fec!F$65)</f>
        <v>0</v>
      </c>
      <c r="G122" s="296">
        <f>IF(G$65=0,0,G$65/FBT_fec!G$65)</f>
        <v>0</v>
      </c>
      <c r="H122" s="296">
        <f>IF(H$65=0,0,H$65/FBT_fec!H$65)</f>
        <v>0</v>
      </c>
      <c r="I122" s="296">
        <f>IF(I$65=0,0,I$65/FBT_fec!I$65)</f>
        <v>0</v>
      </c>
      <c r="J122" s="296">
        <f>IF(J$65=0,0,J$65/FBT_fec!J$65)</f>
        <v>0</v>
      </c>
      <c r="K122" s="296">
        <f>IF(K$65=0,0,K$65/FBT_fec!K$65)</f>
        <v>0</v>
      </c>
      <c r="L122" s="296">
        <f>IF(L$65=0,0,L$65/FBT_fec!L$65)</f>
        <v>0</v>
      </c>
      <c r="M122" s="296">
        <f>IF(M$65=0,0,M$65/FBT_fec!M$65)</f>
        <v>0</v>
      </c>
      <c r="N122" s="296">
        <f>IF(N$65=0,0,N$65/FBT_fec!N$65)</f>
        <v>0</v>
      </c>
      <c r="O122" s="296">
        <f>IF(O$65=0,0,O$65/FBT_fec!O$65)</f>
        <v>0</v>
      </c>
      <c r="P122" s="296">
        <f>IF(P$65=0,0,P$65/FBT_fec!P$65)</f>
        <v>0</v>
      </c>
      <c r="Q122" s="296">
        <f>IF(Q$65=0,0,Q$65/FBT_fec!Q$65)</f>
        <v>0</v>
      </c>
    </row>
    <row r="123" spans="1:17" x14ac:dyDescent="0.25">
      <c r="A123" s="72" t="s">
        <v>258</v>
      </c>
      <c r="B123" s="295">
        <f>IF(B$79=0,0,B$79/FBT_fec!B$79)</f>
        <v>0</v>
      </c>
      <c r="C123" s="295">
        <f>IF(C$79=0,0,C$79/FBT_fec!C$79)</f>
        <v>0</v>
      </c>
      <c r="D123" s="295">
        <f>IF(D$79=0,0,D$79/FBT_fec!D$79)</f>
        <v>0</v>
      </c>
      <c r="E123" s="295">
        <f>IF(E$79=0,0,E$79/FBT_fec!E$79)</f>
        <v>0</v>
      </c>
      <c r="F123" s="295">
        <f>IF(F$79=0,0,F$79/FBT_fec!F$79)</f>
        <v>0</v>
      </c>
      <c r="G123" s="295">
        <f>IF(G$79=0,0,G$79/FBT_fec!G$79)</f>
        <v>0</v>
      </c>
      <c r="H123" s="295">
        <f>IF(H$79=0,0,H$79/FBT_fec!H$79)</f>
        <v>0</v>
      </c>
      <c r="I123" s="295">
        <f>IF(I$79=0,0,I$79/FBT_fec!I$79)</f>
        <v>0</v>
      </c>
      <c r="J123" s="295">
        <f>IF(J$79=0,0,J$79/FBT_fec!J$79)</f>
        <v>0</v>
      </c>
      <c r="K123" s="295">
        <f>IF(K$79=0,0,K$79/FBT_fec!K$79)</f>
        <v>0</v>
      </c>
      <c r="L123" s="295">
        <f>IF(L$79=0,0,L$79/FBT_fec!L$79)</f>
        <v>0</v>
      </c>
      <c r="M123" s="295">
        <f>IF(M$79=0,0,M$79/FBT_fec!M$79)</f>
        <v>0</v>
      </c>
      <c r="N123" s="295">
        <f>IF(N$79=0,0,N$79/FBT_fec!N$79)</f>
        <v>0</v>
      </c>
      <c r="O123" s="295">
        <f>IF(O$79=0,0,O$79/FBT_fec!O$79)</f>
        <v>0</v>
      </c>
      <c r="P123" s="295">
        <f>IF(P$79=0,0,P$79/FBT_fec!P$79)</f>
        <v>0</v>
      </c>
      <c r="Q123" s="295">
        <f>IF(Q$79=0,0,Q$79/FBT_fec!Q$79)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6" tint="-0.249977111117893"/>
    <pageSetUpPr fitToPage="1"/>
  </sheetPr>
  <dimension ref="A1:Q3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379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x14ac:dyDescent="0.25">
      <c r="A3" s="31" t="s">
        <v>78</v>
      </c>
      <c r="B3" s="46">
        <v>8.5808327249907137</v>
      </c>
      <c r="C3" s="46">
        <v>9.0718164759099782</v>
      </c>
      <c r="D3" s="46">
        <v>9.7984496124031004</v>
      </c>
      <c r="E3" s="46">
        <v>8.4839229659794686</v>
      </c>
      <c r="F3" s="46">
        <v>7.7902763187403359</v>
      </c>
      <c r="G3" s="46">
        <v>7.3122800603263105</v>
      </c>
      <c r="H3" s="46">
        <v>7.5313714848984921</v>
      </c>
      <c r="I3" s="46">
        <v>8.4477754191396279</v>
      </c>
      <c r="J3" s="46">
        <v>7.2833969763497697</v>
      </c>
      <c r="K3" s="46">
        <v>7.5616684719298606</v>
      </c>
      <c r="L3" s="46">
        <v>6.2</v>
      </c>
      <c r="M3" s="46">
        <v>5.0611227906252436</v>
      </c>
      <c r="N3" s="46">
        <v>3.060560847775355</v>
      </c>
      <c r="O3" s="46">
        <v>2.7958005148129224</v>
      </c>
      <c r="P3" s="46">
        <v>2.9788205856361274</v>
      </c>
      <c r="Q3" s="46">
        <v>4.3165756504979118</v>
      </c>
    </row>
    <row r="5" spans="1:17" x14ac:dyDescent="0.25">
      <c r="A5" s="31" t="s">
        <v>257</v>
      </c>
      <c r="B5" s="46">
        <v>2.1041596312042503</v>
      </c>
      <c r="C5" s="46">
        <v>2.2021749315455441</v>
      </c>
      <c r="D5" s="46">
        <v>2.2081219932730627</v>
      </c>
      <c r="E5" s="46">
        <v>2.21650940350079</v>
      </c>
      <c r="F5" s="46">
        <v>2.2200547549409597</v>
      </c>
      <c r="G5" s="46">
        <v>2.1158903643856077</v>
      </c>
      <c r="H5" s="46">
        <v>2.2652731008615352</v>
      </c>
      <c r="I5" s="46">
        <v>2.318862001642032</v>
      </c>
      <c r="J5" s="46">
        <v>2.3338727749827974</v>
      </c>
      <c r="K5" s="46">
        <v>2.3378554930288433</v>
      </c>
      <c r="L5" s="46">
        <v>2.2727371751101315</v>
      </c>
      <c r="M5" s="46">
        <v>2.3055334258127633</v>
      </c>
      <c r="N5" s="46">
        <v>4.4651870999610779</v>
      </c>
      <c r="O5" s="46">
        <v>4.4608354902617098</v>
      </c>
      <c r="P5" s="46">
        <v>4.5998077268647286</v>
      </c>
      <c r="Q5" s="46">
        <v>4.6633053539057672</v>
      </c>
    </row>
    <row r="6" spans="1:17" x14ac:dyDescent="0.25">
      <c r="A6" s="294" t="s">
        <v>256</v>
      </c>
      <c r="B6" s="293">
        <v>2.6301995390053126</v>
      </c>
      <c r="C6" s="293">
        <v>2.4440965577326459</v>
      </c>
      <c r="D6" s="293">
        <v>2.3662846886677471</v>
      </c>
      <c r="E6" s="293">
        <v>2.4813096426471866</v>
      </c>
      <c r="F6" s="293">
        <v>2.5238971699200894</v>
      </c>
      <c r="G6" s="293">
        <v>2.2841056746128596</v>
      </c>
      <c r="H6" s="293">
        <v>2.4743556584674646</v>
      </c>
      <c r="I6" s="293">
        <v>2.5724422144728227</v>
      </c>
      <c r="J6" s="293">
        <v>2.5536370157702981</v>
      </c>
      <c r="K6" s="293">
        <v>2.66602417602765</v>
      </c>
      <c r="L6" s="293">
        <v>2.4934159891423224</v>
      </c>
      <c r="M6" s="293">
        <v>2.5090070326510809</v>
      </c>
      <c r="N6" s="293">
        <v>4.8562489758532914</v>
      </c>
      <c r="O6" s="293">
        <v>4.9178790778716328</v>
      </c>
      <c r="P6" s="293">
        <v>4.9318683348969561</v>
      </c>
      <c r="Q6" s="293">
        <v>5.0526772253076127</v>
      </c>
    </row>
    <row r="7" spans="1:17" x14ac:dyDescent="0.25">
      <c r="A7" s="292" t="s">
        <v>255</v>
      </c>
      <c r="B7" s="291"/>
      <c r="C7" s="291">
        <v>0</v>
      </c>
      <c r="D7" s="291">
        <v>0</v>
      </c>
      <c r="E7" s="291">
        <v>0.16736725806306962</v>
      </c>
      <c r="F7" s="291">
        <v>4.2587527272902825E-2</v>
      </c>
      <c r="G7" s="291">
        <v>0</v>
      </c>
      <c r="H7" s="291">
        <v>0.31270414441224648</v>
      </c>
      <c r="I7" s="291">
        <v>0.3057783015373966</v>
      </c>
      <c r="J7" s="291">
        <v>0.15177149267574291</v>
      </c>
      <c r="K7" s="291">
        <v>0.11238716025735185</v>
      </c>
      <c r="L7" s="291">
        <v>0.14819234848048363</v>
      </c>
      <c r="M7" s="291">
        <v>0.14075350960514138</v>
      </c>
      <c r="N7" s="291">
        <v>2.3472419432022105</v>
      </c>
      <c r="O7" s="291">
        <v>6.1630102018341404E-2</v>
      </c>
      <c r="P7" s="291">
        <v>0.66142891861315978</v>
      </c>
      <c r="Q7" s="291">
        <v>0.31752344465892118</v>
      </c>
    </row>
    <row r="8" spans="1:17" x14ac:dyDescent="0.25">
      <c r="A8" s="290" t="s">
        <v>254</v>
      </c>
      <c r="B8" s="289"/>
      <c r="C8" s="289">
        <f>B6+C7-C6</f>
        <v>0.18610298127266667</v>
      </c>
      <c r="D8" s="289">
        <f t="shared" ref="D8:Q8" si="0">C6+D7-D6</f>
        <v>7.7811869064898787E-2</v>
      </c>
      <c r="E8" s="289">
        <f t="shared" si="0"/>
        <v>5.2342304083630165E-2</v>
      </c>
      <c r="F8" s="289">
        <f t="shared" si="0"/>
        <v>0</v>
      </c>
      <c r="G8" s="289">
        <f t="shared" si="0"/>
        <v>0.23979149530722976</v>
      </c>
      <c r="H8" s="289">
        <f t="shared" si="0"/>
        <v>0.12245416055764125</v>
      </c>
      <c r="I8" s="289">
        <f t="shared" si="0"/>
        <v>0.2076917455320384</v>
      </c>
      <c r="J8" s="289">
        <f t="shared" si="0"/>
        <v>0.17057669137826759</v>
      </c>
      <c r="K8" s="289">
        <f t="shared" si="0"/>
        <v>0</v>
      </c>
      <c r="L8" s="289">
        <f t="shared" si="0"/>
        <v>0.32080053536581099</v>
      </c>
      <c r="M8" s="289">
        <f t="shared" si="0"/>
        <v>0.12516246609638282</v>
      </c>
      <c r="N8" s="289">
        <f t="shared" si="0"/>
        <v>0</v>
      </c>
      <c r="O8" s="289">
        <f t="shared" si="0"/>
        <v>0</v>
      </c>
      <c r="P8" s="289">
        <f t="shared" si="0"/>
        <v>0.64743966158783639</v>
      </c>
      <c r="Q8" s="289">
        <f t="shared" si="0"/>
        <v>0.19671455424826423</v>
      </c>
    </row>
    <row r="9" spans="1:17" x14ac:dyDescent="0.25">
      <c r="A9" s="288" t="s">
        <v>253</v>
      </c>
      <c r="B9" s="287">
        <f>B6-B5</f>
        <v>0.52603990780106225</v>
      </c>
      <c r="C9" s="287">
        <f t="shared" ref="C9:Q9" si="1">C6-C5</f>
        <v>0.24192162618710178</v>
      </c>
      <c r="D9" s="287">
        <f t="shared" si="1"/>
        <v>0.15816269539468442</v>
      </c>
      <c r="E9" s="287">
        <f t="shared" si="1"/>
        <v>0.26480023914639661</v>
      </c>
      <c r="F9" s="287">
        <f t="shared" si="1"/>
        <v>0.30384241497912967</v>
      </c>
      <c r="G9" s="287">
        <f t="shared" si="1"/>
        <v>0.16821531022725189</v>
      </c>
      <c r="H9" s="287">
        <f t="shared" si="1"/>
        <v>0.20908255760592942</v>
      </c>
      <c r="I9" s="287">
        <f t="shared" si="1"/>
        <v>0.25358021283079069</v>
      </c>
      <c r="J9" s="287">
        <f t="shared" si="1"/>
        <v>0.21976424078750068</v>
      </c>
      <c r="K9" s="287">
        <f t="shared" si="1"/>
        <v>0.32816868299880664</v>
      </c>
      <c r="L9" s="287">
        <f t="shared" si="1"/>
        <v>0.22067881403219092</v>
      </c>
      <c r="M9" s="287">
        <f t="shared" si="1"/>
        <v>0.20347360683831761</v>
      </c>
      <c r="N9" s="287">
        <f t="shared" si="1"/>
        <v>0.39106187589221353</v>
      </c>
      <c r="O9" s="287">
        <f t="shared" si="1"/>
        <v>0.45704358760992303</v>
      </c>
      <c r="P9" s="287">
        <f t="shared" si="1"/>
        <v>0.33206060803222748</v>
      </c>
      <c r="Q9" s="287">
        <f t="shared" si="1"/>
        <v>0.38937187140184548</v>
      </c>
    </row>
    <row r="11" spans="1:17" x14ac:dyDescent="0.25">
      <c r="A11" s="31" t="s">
        <v>77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x14ac:dyDescent="0.25">
      <c r="A12" s="50" t="s">
        <v>69</v>
      </c>
      <c r="B12" s="38">
        <v>9.5530049368128575E-2</v>
      </c>
      <c r="C12" s="38">
        <v>9.9979999999999999E-2</v>
      </c>
      <c r="D12" s="38">
        <v>0.10025000000000001</v>
      </c>
      <c r="E12" s="38">
        <v>0.10002999999999999</v>
      </c>
      <c r="F12" s="38">
        <v>0.10019</v>
      </c>
      <c r="G12" s="38">
        <v>9.5489111309523422E-2</v>
      </c>
      <c r="H12" s="38">
        <v>9.9970000000000003E-2</v>
      </c>
      <c r="I12" s="38">
        <v>0.10012</v>
      </c>
      <c r="J12" s="38">
        <v>9.962E-2</v>
      </c>
      <c r="K12" s="38">
        <v>9.9790000000000004E-2</v>
      </c>
      <c r="L12" s="38">
        <v>9.5593645847933409E-2</v>
      </c>
      <c r="M12" s="38">
        <v>9.554393392272563E-2</v>
      </c>
      <c r="N12" s="38">
        <v>0.16732972265531901</v>
      </c>
      <c r="O12" s="38">
        <v>0.16716664916527285</v>
      </c>
      <c r="P12" s="38">
        <v>0.16723837824699667</v>
      </c>
      <c r="Q12" s="38">
        <v>0.16716479471678408</v>
      </c>
    </row>
    <row r="13" spans="1:17" x14ac:dyDescent="0.25">
      <c r="A13" s="55" t="s">
        <v>33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</row>
    <row r="14" spans="1:17" x14ac:dyDescent="0.25">
      <c r="A14" s="52" t="s">
        <v>32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</row>
    <row r="15" spans="1:17" x14ac:dyDescent="0.25">
      <c r="A15" s="53" t="s">
        <v>31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</row>
    <row r="16" spans="1:17" x14ac:dyDescent="0.25">
      <c r="A16" s="53" t="s">
        <v>30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</row>
    <row r="17" spans="1:17" x14ac:dyDescent="0.25">
      <c r="A17" s="53" t="s">
        <v>76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</row>
    <row r="18" spans="1:17" x14ac:dyDescent="0.25">
      <c r="A18" s="53" t="s">
        <v>29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</row>
    <row r="19" spans="1:17" x14ac:dyDescent="0.25">
      <c r="A19" s="53" t="s">
        <v>28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x14ac:dyDescent="0.25">
      <c r="A20" s="52" t="s">
        <v>27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</row>
    <row r="21" spans="1:17" x14ac:dyDescent="0.25">
      <c r="A21" s="53" t="s">
        <v>66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x14ac:dyDescent="0.25">
      <c r="A22" s="53" t="s">
        <v>25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</row>
    <row r="23" spans="1:17" x14ac:dyDescent="0.25">
      <c r="A23" s="52" t="s">
        <v>24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</row>
    <row r="24" spans="1:17" x14ac:dyDescent="0.25">
      <c r="A24" s="53" t="s">
        <v>23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</row>
    <row r="25" spans="1:17" x14ac:dyDescent="0.25">
      <c r="A25" s="53" t="s">
        <v>74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x14ac:dyDescent="0.25">
      <c r="A26" s="53" t="s">
        <v>73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x14ac:dyDescent="0.25">
      <c r="A27" s="53" t="s">
        <v>72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71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22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63" t="s">
        <v>21</v>
      </c>
      <c r="B30" s="62">
        <v>9.5530049368128575E-2</v>
      </c>
      <c r="C30" s="62">
        <v>9.9979999999999999E-2</v>
      </c>
      <c r="D30" s="62">
        <v>0.10025000000000001</v>
      </c>
      <c r="E30" s="62">
        <v>0.10002999999999999</v>
      </c>
      <c r="F30" s="62">
        <v>0.10019</v>
      </c>
      <c r="G30" s="62">
        <v>9.5489111309523422E-2</v>
      </c>
      <c r="H30" s="62">
        <v>9.9970000000000003E-2</v>
      </c>
      <c r="I30" s="62">
        <v>0.10012</v>
      </c>
      <c r="J30" s="62">
        <v>9.962E-2</v>
      </c>
      <c r="K30" s="62">
        <v>9.9790000000000004E-2</v>
      </c>
      <c r="L30" s="62">
        <v>9.5593645847933409E-2</v>
      </c>
      <c r="M30" s="62">
        <v>9.554393392272563E-2</v>
      </c>
      <c r="N30" s="62">
        <v>0.16732972265531901</v>
      </c>
      <c r="O30" s="62">
        <v>0.16716664916527285</v>
      </c>
      <c r="P30" s="62">
        <v>0.16723837824699667</v>
      </c>
      <c r="Q30" s="62">
        <v>0.16716479471678408</v>
      </c>
    </row>
    <row r="32" spans="1:17" x14ac:dyDescent="0.25">
      <c r="A32" s="31" t="s">
        <v>63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</row>
    <row r="34" spans="1:17" x14ac:dyDescent="0.25">
      <c r="A34" s="184" t="s">
        <v>252</v>
      </c>
      <c r="B34" s="190">
        <f t="shared" ref="B34:Q34" si="2">IF(B$12=0,"",B$12/B$3*1000)</f>
        <v>11.132957887631116</v>
      </c>
      <c r="C34" s="190">
        <f t="shared" si="2"/>
        <v>11.020946054794519</v>
      </c>
      <c r="D34" s="190">
        <f t="shared" si="2"/>
        <v>10.231210443037975</v>
      </c>
      <c r="E34" s="190">
        <f t="shared" si="2"/>
        <v>11.790536100000001</v>
      </c>
      <c r="F34" s="190">
        <f t="shared" si="2"/>
        <v>12.86090453030303</v>
      </c>
      <c r="G34" s="190">
        <f t="shared" si="2"/>
        <v>13.058732778523012</v>
      </c>
      <c r="H34" s="190">
        <f t="shared" si="2"/>
        <v>13.273810779411766</v>
      </c>
      <c r="I34" s="190">
        <f t="shared" si="2"/>
        <v>11.85164082051282</v>
      </c>
      <c r="J34" s="190">
        <f t="shared" si="2"/>
        <v>13.677683685714285</v>
      </c>
      <c r="K34" s="190">
        <f t="shared" si="2"/>
        <v>13.196822945945947</v>
      </c>
      <c r="L34" s="190">
        <f t="shared" si="2"/>
        <v>15.418329975473132</v>
      </c>
      <c r="M34" s="190">
        <f t="shared" si="2"/>
        <v>18.878011436454848</v>
      </c>
      <c r="N34" s="190">
        <f t="shared" si="2"/>
        <v>54.672895256092289</v>
      </c>
      <c r="O34" s="190">
        <f t="shared" si="2"/>
        <v>59.792051786090539</v>
      </c>
      <c r="P34" s="190">
        <f t="shared" si="2"/>
        <v>56.142481038777603</v>
      </c>
      <c r="Q34" s="190">
        <f t="shared" si="2"/>
        <v>38.726251605830612</v>
      </c>
    </row>
    <row r="35" spans="1:17" x14ac:dyDescent="0.25">
      <c r="A35" s="286" t="s">
        <v>251</v>
      </c>
      <c r="B35" s="285">
        <f t="shared" ref="B35:Q35" si="3">IF(B$12=0,"",B$12/B$5*1000)</f>
        <v>45.400571302403954</v>
      </c>
      <c r="C35" s="285">
        <f t="shared" si="3"/>
        <v>45.400571302403939</v>
      </c>
      <c r="D35" s="285">
        <f t="shared" si="3"/>
        <v>45.400571302403939</v>
      </c>
      <c r="E35" s="285">
        <f t="shared" si="3"/>
        <v>45.129517538707944</v>
      </c>
      <c r="F35" s="285">
        <f t="shared" si="3"/>
        <v>45.129517538707937</v>
      </c>
      <c r="G35" s="285">
        <f t="shared" si="3"/>
        <v>45.129517538707937</v>
      </c>
      <c r="H35" s="285">
        <f t="shared" si="3"/>
        <v>44.131544210708689</v>
      </c>
      <c r="I35" s="285">
        <f t="shared" si="3"/>
        <v>43.176351127882143</v>
      </c>
      <c r="J35" s="285">
        <f t="shared" si="3"/>
        <v>42.684417534599447</v>
      </c>
      <c r="K35" s="285">
        <f t="shared" si="3"/>
        <v>42.684417534599447</v>
      </c>
      <c r="L35" s="285">
        <f t="shared" si="3"/>
        <v>42.0610209111844</v>
      </c>
      <c r="M35" s="285">
        <f t="shared" si="3"/>
        <v>41.441140194722522</v>
      </c>
      <c r="N35" s="285">
        <f t="shared" si="3"/>
        <v>37.474291425946653</v>
      </c>
      <c r="O35" s="285">
        <f t="shared" si="3"/>
        <v>37.474291425946639</v>
      </c>
      <c r="P35" s="285">
        <f t="shared" si="3"/>
        <v>36.357688881267187</v>
      </c>
      <c r="Q35" s="285">
        <f t="shared" si="3"/>
        <v>35.846847253263107</v>
      </c>
    </row>
    <row r="36" spans="1:17" x14ac:dyDescent="0.25">
      <c r="A36" s="286" t="s">
        <v>250</v>
      </c>
      <c r="B36" s="285">
        <f>IF(TRE_ued!B$5=0,"",TRE_ued!B$5/B$5*1000)</f>
        <v>17.035318416505646</v>
      </c>
      <c r="C36" s="285">
        <f>IF(TRE_ued!C$5=0,"",TRE_ued!C$5/C$5*1000)</f>
        <v>17.035318416505646</v>
      </c>
      <c r="D36" s="285">
        <f>IF(TRE_ued!D$5=0,"",TRE_ued!D$5/D$5*1000)</f>
        <v>17.035318416505646</v>
      </c>
      <c r="E36" s="285">
        <f>IF(TRE_ued!E$5=0,"",TRE_ued!E$5/E$5*1000)</f>
        <v>17.035318416505646</v>
      </c>
      <c r="F36" s="285">
        <f>IF(TRE_ued!F$5=0,"",TRE_ued!F$5/F$5*1000)</f>
        <v>17.035318416505643</v>
      </c>
      <c r="G36" s="285">
        <f>IF(TRE_ued!G$5=0,"",TRE_ued!G$5/G$5*1000)</f>
        <v>17.035318416505646</v>
      </c>
      <c r="H36" s="285">
        <f>IF(TRE_ued!H$5=0,"",TRE_ued!H$5/H$5*1000)</f>
        <v>17.035318416505643</v>
      </c>
      <c r="I36" s="285">
        <f>IF(TRE_ued!I$5=0,"",TRE_ued!I$5/I$5*1000)</f>
        <v>17.035318416505646</v>
      </c>
      <c r="J36" s="285">
        <f>IF(TRE_ued!J$5=0,"",TRE_ued!J$5/J$5*1000)</f>
        <v>17.035318416505646</v>
      </c>
      <c r="K36" s="285">
        <f>IF(TRE_ued!K$5=0,"",TRE_ued!K$5/K$5*1000)</f>
        <v>17.035318416505646</v>
      </c>
      <c r="L36" s="285">
        <f>IF(TRE_ued!L$5=0,"",TRE_ued!L$5/L$5*1000)</f>
        <v>17.035318416505646</v>
      </c>
      <c r="M36" s="285">
        <f>IF(TRE_ued!M$5=0,"",TRE_ued!M$5/M$5*1000)</f>
        <v>17.035318416505646</v>
      </c>
      <c r="N36" s="285">
        <f>IF(TRE_ued!N$5=0,"",TRE_ued!N$5/N$5*1000)</f>
        <v>17.03531841650565</v>
      </c>
      <c r="O36" s="285">
        <f>IF(TRE_ued!O$5=0,"",TRE_ued!O$5/O$5*1000)</f>
        <v>17.035318416505643</v>
      </c>
      <c r="P36" s="285">
        <f>IF(TRE_ued!P$5=0,"",TRE_ued!P$5/P$5*1000)</f>
        <v>17.03531841650565</v>
      </c>
      <c r="Q36" s="285">
        <f>IF(TRE_ued!Q$5=0,"",TRE_ued!Q$5/Q$5*1000)</f>
        <v>17.035318416505643</v>
      </c>
    </row>
    <row r="37" spans="1:17" x14ac:dyDescent="0.25">
      <c r="A37" s="284" t="s">
        <v>60</v>
      </c>
      <c r="B37" s="283">
        <f t="shared" ref="B37:Q37" si="4">IF(B$12=0,"",B$32/B$12)</f>
        <v>0</v>
      </c>
      <c r="C37" s="283">
        <f t="shared" si="4"/>
        <v>0</v>
      </c>
      <c r="D37" s="283">
        <f t="shared" si="4"/>
        <v>0</v>
      </c>
      <c r="E37" s="283">
        <f t="shared" si="4"/>
        <v>0</v>
      </c>
      <c r="F37" s="283">
        <f t="shared" si="4"/>
        <v>0</v>
      </c>
      <c r="G37" s="283">
        <f t="shared" si="4"/>
        <v>0</v>
      </c>
      <c r="H37" s="283">
        <f t="shared" si="4"/>
        <v>0</v>
      </c>
      <c r="I37" s="283">
        <f t="shared" si="4"/>
        <v>0</v>
      </c>
      <c r="J37" s="283">
        <f t="shared" si="4"/>
        <v>0</v>
      </c>
      <c r="K37" s="283">
        <f t="shared" si="4"/>
        <v>0</v>
      </c>
      <c r="L37" s="283">
        <f t="shared" si="4"/>
        <v>0</v>
      </c>
      <c r="M37" s="283">
        <f t="shared" si="4"/>
        <v>0</v>
      </c>
      <c r="N37" s="283">
        <f t="shared" si="4"/>
        <v>0</v>
      </c>
      <c r="O37" s="283">
        <f t="shared" si="4"/>
        <v>0</v>
      </c>
      <c r="P37" s="283">
        <f t="shared" si="4"/>
        <v>0</v>
      </c>
      <c r="Q37" s="283">
        <f t="shared" si="4"/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6" tint="-0.249977111117893"/>
    <pageSetUpPr fitToPage="1"/>
  </sheetPr>
  <dimension ref="A1:Q8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380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tr">
        <f>FBT_fec!$A$3</f>
        <v>Detailed split of energy consumption (ktoe)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7</v>
      </c>
      <c r="B5" s="96">
        <v>9.5530049368128561E-2</v>
      </c>
      <c r="C5" s="96">
        <v>9.9979999999999999E-2</v>
      </c>
      <c r="D5" s="96">
        <v>0.10024999999999999</v>
      </c>
      <c r="E5" s="96">
        <v>0.10002999999999999</v>
      </c>
      <c r="F5" s="96">
        <v>0.10019</v>
      </c>
      <c r="G5" s="96">
        <v>9.5489111309523436E-2</v>
      </c>
      <c r="H5" s="96">
        <v>9.9969999999999989E-2</v>
      </c>
      <c r="I5" s="96">
        <v>0.10012</v>
      </c>
      <c r="J5" s="96">
        <v>9.962E-2</v>
      </c>
      <c r="K5" s="96">
        <v>9.9790000000000004E-2</v>
      </c>
      <c r="L5" s="96">
        <v>9.5593645847933395E-2</v>
      </c>
      <c r="M5" s="96">
        <v>9.554393392272563E-2</v>
      </c>
      <c r="N5" s="96">
        <v>0.16732972265531904</v>
      </c>
      <c r="O5" s="96">
        <v>0.16716664916527288</v>
      </c>
      <c r="P5" s="96">
        <v>0.16723837824699664</v>
      </c>
      <c r="Q5" s="96">
        <v>0.16716479471678408</v>
      </c>
    </row>
    <row r="6" spans="1:17" x14ac:dyDescent="0.25">
      <c r="A6" s="132" t="s">
        <v>83</v>
      </c>
      <c r="B6" s="160">
        <v>3.1951784884316453E-3</v>
      </c>
      <c r="C6" s="160">
        <v>3.344015285100171E-3</v>
      </c>
      <c r="D6" s="160">
        <v>3.3530459324994212E-3</v>
      </c>
      <c r="E6" s="160">
        <v>3.3456876272111428E-3</v>
      </c>
      <c r="F6" s="160">
        <v>3.3510391219662545E-3</v>
      </c>
      <c r="G6" s="160">
        <v>3.1938092396447083E-3</v>
      </c>
      <c r="H6" s="160">
        <v>3.3436808166779765E-3</v>
      </c>
      <c r="I6" s="160">
        <v>3.3486978430108932E-3</v>
      </c>
      <c r="J6" s="160">
        <v>3.3319744219011704E-3</v>
      </c>
      <c r="K6" s="160">
        <v>3.3376603850784762E-3</v>
      </c>
      <c r="L6" s="160">
        <v>3.1973055898573896E-3</v>
      </c>
      <c r="M6" s="160">
        <v>3.1956428829385403E-3</v>
      </c>
      <c r="N6" s="160">
        <v>5.5966508322760466E-3</v>
      </c>
      <c r="O6" s="160">
        <v>5.5911965389842978E-3</v>
      </c>
      <c r="P6" s="160">
        <v>5.5935956502632606E-3</v>
      </c>
      <c r="Q6" s="160">
        <v>5.5911345135382902E-3</v>
      </c>
    </row>
    <row r="7" spans="1:17" x14ac:dyDescent="0.25">
      <c r="A7" s="76" t="s">
        <v>82</v>
      </c>
      <c r="B7" s="159">
        <v>3.9939731105395563E-3</v>
      </c>
      <c r="C7" s="159">
        <v>4.1800191063752134E-3</v>
      </c>
      <c r="D7" s="159">
        <v>4.1913074156242772E-3</v>
      </c>
      <c r="E7" s="159">
        <v>4.1821095340139293E-3</v>
      </c>
      <c r="F7" s="159">
        <v>4.1887989024578182E-3</v>
      </c>
      <c r="G7" s="159">
        <v>3.9922615495558856E-3</v>
      </c>
      <c r="H7" s="159">
        <v>4.1796010208474711E-3</v>
      </c>
      <c r="I7" s="159">
        <v>4.1858723037636169E-3</v>
      </c>
      <c r="J7" s="159">
        <v>4.1649680273764629E-3</v>
      </c>
      <c r="K7" s="159">
        <v>4.1720754813480958E-3</v>
      </c>
      <c r="L7" s="159">
        <v>3.996631987321737E-3</v>
      </c>
      <c r="M7" s="159">
        <v>3.9945536036731753E-3</v>
      </c>
      <c r="N7" s="159">
        <v>6.9958135403450587E-3</v>
      </c>
      <c r="O7" s="159">
        <v>6.9889956737303732E-3</v>
      </c>
      <c r="P7" s="159">
        <v>6.9919945628290755E-3</v>
      </c>
      <c r="Q7" s="159">
        <v>6.9889181419228634E-3</v>
      </c>
    </row>
    <row r="8" spans="1:17" x14ac:dyDescent="0.25">
      <c r="A8" s="76" t="s">
        <v>81</v>
      </c>
      <c r="B8" s="159">
        <v>5.4917130269918893E-3</v>
      </c>
      <c r="C8" s="159">
        <v>5.7475262712659179E-3</v>
      </c>
      <c r="D8" s="159">
        <v>5.76304769648338E-3</v>
      </c>
      <c r="E8" s="159">
        <v>5.7504006092691509E-3</v>
      </c>
      <c r="F8" s="159">
        <v>5.7595984908794988E-3</v>
      </c>
      <c r="G8" s="159">
        <v>5.4893596306393412E-3</v>
      </c>
      <c r="H8" s="159">
        <v>5.7469514036652715E-3</v>
      </c>
      <c r="I8" s="159">
        <v>5.7555744176749721E-3</v>
      </c>
      <c r="J8" s="159">
        <v>5.7268310376426355E-3</v>
      </c>
      <c r="K8" s="159">
        <v>5.7366037868536307E-3</v>
      </c>
      <c r="L8" s="159">
        <v>5.4953689825673873E-3</v>
      </c>
      <c r="M8" s="159">
        <v>5.4925112050506148E-3</v>
      </c>
      <c r="N8" s="159">
        <v>9.6192436179744524E-3</v>
      </c>
      <c r="O8" s="159">
        <v>9.6098690513792603E-3</v>
      </c>
      <c r="P8" s="159">
        <v>9.6139925238899766E-3</v>
      </c>
      <c r="Q8" s="159">
        <v>9.6097624451439347E-3</v>
      </c>
    </row>
    <row r="9" spans="1:17" x14ac:dyDescent="0.25">
      <c r="A9" s="76" t="s">
        <v>80</v>
      </c>
      <c r="B9" s="159">
        <v>3.494726471722112E-3</v>
      </c>
      <c r="C9" s="159">
        <v>3.6575167180783121E-3</v>
      </c>
      <c r="D9" s="159">
        <v>3.6673939886712422E-3</v>
      </c>
      <c r="E9" s="159">
        <v>3.6593458422621876E-3</v>
      </c>
      <c r="F9" s="159">
        <v>3.665199039650591E-3</v>
      </c>
      <c r="G9" s="159">
        <v>3.4932288558613997E-3</v>
      </c>
      <c r="H9" s="159">
        <v>3.6571508932415368E-3</v>
      </c>
      <c r="I9" s="159">
        <v>3.6626382657931646E-3</v>
      </c>
      <c r="J9" s="159">
        <v>3.6443470239544053E-3</v>
      </c>
      <c r="K9" s="159">
        <v>3.6505660461795836E-3</v>
      </c>
      <c r="L9" s="159">
        <v>3.4970529889065197E-3</v>
      </c>
      <c r="M9" s="159">
        <v>3.4952344032140284E-3</v>
      </c>
      <c r="N9" s="159">
        <v>6.1213368478019257E-3</v>
      </c>
      <c r="O9" s="159">
        <v>6.1153712145140763E-3</v>
      </c>
      <c r="P9" s="159">
        <v>6.117995242475441E-3</v>
      </c>
      <c r="Q9" s="159">
        <v>6.1153033741825052E-3</v>
      </c>
    </row>
    <row r="10" spans="1:17" x14ac:dyDescent="0.25">
      <c r="A10" s="129" t="s">
        <v>79</v>
      </c>
      <c r="B10" s="158">
        <v>2.6959318496142005E-3</v>
      </c>
      <c r="C10" s="158">
        <v>2.8215128968032692E-3</v>
      </c>
      <c r="D10" s="158">
        <v>2.8291325055463867E-3</v>
      </c>
      <c r="E10" s="158">
        <v>2.822923935459402E-3</v>
      </c>
      <c r="F10" s="158">
        <v>2.8274392591590273E-3</v>
      </c>
      <c r="G10" s="158">
        <v>2.6947765459502224E-3</v>
      </c>
      <c r="H10" s="158">
        <v>2.8212306890720426E-3</v>
      </c>
      <c r="I10" s="158">
        <v>2.8254638050404413E-3</v>
      </c>
      <c r="J10" s="158">
        <v>2.8113534184791124E-3</v>
      </c>
      <c r="K10" s="158">
        <v>2.8161509499099644E-3</v>
      </c>
      <c r="L10" s="158">
        <v>2.6977265914421723E-3</v>
      </c>
      <c r="M10" s="158">
        <v>2.6963236824793929E-3</v>
      </c>
      <c r="N10" s="158">
        <v>4.7221741397329136E-3</v>
      </c>
      <c r="O10" s="158">
        <v>4.7175720797680018E-3</v>
      </c>
      <c r="P10" s="158">
        <v>4.719596329909626E-3</v>
      </c>
      <c r="Q10" s="158">
        <v>4.717519745797932E-3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2.6959318496142005E-3</v>
      </c>
      <c r="C14" s="157">
        <v>2.8215128968032692E-3</v>
      </c>
      <c r="D14" s="157">
        <v>2.8291325055463867E-3</v>
      </c>
      <c r="E14" s="157">
        <v>2.822923935459402E-3</v>
      </c>
      <c r="F14" s="157">
        <v>2.8274392591590273E-3</v>
      </c>
      <c r="G14" s="157">
        <v>2.6947765459502224E-3</v>
      </c>
      <c r="H14" s="157">
        <v>2.8212306890720426E-3</v>
      </c>
      <c r="I14" s="157">
        <v>2.8254638050404413E-3</v>
      </c>
      <c r="J14" s="157">
        <v>2.8113534184791124E-3</v>
      </c>
      <c r="K14" s="157">
        <v>2.8161509499099644E-3</v>
      </c>
      <c r="L14" s="157">
        <v>2.6977265914421723E-3</v>
      </c>
      <c r="M14" s="157">
        <v>2.6963236824793929E-3</v>
      </c>
      <c r="N14" s="157">
        <v>4.7221741397329136E-3</v>
      </c>
      <c r="O14" s="157">
        <v>4.7175720797680018E-3</v>
      </c>
      <c r="P14" s="157">
        <v>4.719596329909626E-3</v>
      </c>
      <c r="Q14" s="157">
        <v>4.717519745797932E-3</v>
      </c>
    </row>
    <row r="15" spans="1:17" x14ac:dyDescent="0.25">
      <c r="A15" s="156" t="s">
        <v>283</v>
      </c>
      <c r="B15" s="204">
        <v>9.4523460444918828E-3</v>
      </c>
      <c r="C15" s="204">
        <v>9.8926522469022331E-3</v>
      </c>
      <c r="D15" s="204">
        <v>9.9193677510697048E-3</v>
      </c>
      <c r="E15" s="204">
        <v>9.897599562488802E-3</v>
      </c>
      <c r="F15" s="204">
        <v>9.9134309723658207E-3</v>
      </c>
      <c r="G15" s="204">
        <v>9.4482953745834604E-3</v>
      </c>
      <c r="H15" s="204">
        <v>9.8916627837849214E-3</v>
      </c>
      <c r="I15" s="204">
        <v>9.9065047305446248E-3</v>
      </c>
      <c r="J15" s="204">
        <v>9.8570315746789421E-3</v>
      </c>
      <c r="K15" s="204">
        <v>9.8738524476732741E-3</v>
      </c>
      <c r="L15" s="204">
        <v>9.4586386816076697E-3</v>
      </c>
      <c r="M15" s="204">
        <v>9.4537198699592949E-3</v>
      </c>
      <c r="N15" s="204">
        <v>1.6556658899776647E-2</v>
      </c>
      <c r="O15" s="204">
        <v>1.6540523379395419E-2</v>
      </c>
      <c r="P15" s="204">
        <v>1.6547620707475869E-2</v>
      </c>
      <c r="Q15" s="204">
        <v>1.654033988855716E-2</v>
      </c>
    </row>
    <row r="16" spans="1:17" x14ac:dyDescent="0.25">
      <c r="A16" s="152" t="s">
        <v>289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288</v>
      </c>
      <c r="B22" s="264">
        <v>9.4523460444918828E-3</v>
      </c>
      <c r="C22" s="264">
        <v>9.8926522469022331E-3</v>
      </c>
      <c r="D22" s="264">
        <v>9.9193677510697048E-3</v>
      </c>
      <c r="E22" s="264">
        <v>9.897599562488802E-3</v>
      </c>
      <c r="F22" s="264">
        <v>9.9134309723658207E-3</v>
      </c>
      <c r="G22" s="264">
        <v>9.4482953745834604E-3</v>
      </c>
      <c r="H22" s="264">
        <v>9.8916627837849214E-3</v>
      </c>
      <c r="I22" s="264">
        <v>9.9065047305446248E-3</v>
      </c>
      <c r="J22" s="264">
        <v>9.8570315746789421E-3</v>
      </c>
      <c r="K22" s="264">
        <v>9.8738524476732741E-3</v>
      </c>
      <c r="L22" s="264">
        <v>9.4586386816076697E-3</v>
      </c>
      <c r="M22" s="264">
        <v>9.4537198699592949E-3</v>
      </c>
      <c r="N22" s="264">
        <v>1.6556658899776647E-2</v>
      </c>
      <c r="O22" s="264">
        <v>1.6540523379395419E-2</v>
      </c>
      <c r="P22" s="264">
        <v>1.6547620707475869E-2</v>
      </c>
      <c r="Q22" s="264">
        <v>1.654033988855716E-2</v>
      </c>
    </row>
    <row r="23" spans="1:17" x14ac:dyDescent="0.25">
      <c r="A23" s="156" t="s">
        <v>282</v>
      </c>
      <c r="B23" s="204">
        <v>4.7261730222459414E-3</v>
      </c>
      <c r="C23" s="204">
        <v>4.9463261234511165E-3</v>
      </c>
      <c r="D23" s="204">
        <v>4.9596838755348524E-3</v>
      </c>
      <c r="E23" s="204">
        <v>4.948799781244401E-3</v>
      </c>
      <c r="F23" s="204">
        <v>4.9567154861829103E-3</v>
      </c>
      <c r="G23" s="204">
        <v>4.7241476872917302E-3</v>
      </c>
      <c r="H23" s="204">
        <v>4.9458313918924607E-3</v>
      </c>
      <c r="I23" s="204">
        <v>4.9532523652723124E-3</v>
      </c>
      <c r="J23" s="204">
        <v>4.928515787339471E-3</v>
      </c>
      <c r="K23" s="204">
        <v>4.9369262238366371E-3</v>
      </c>
      <c r="L23" s="204">
        <v>4.7293193408038349E-3</v>
      </c>
      <c r="M23" s="204">
        <v>4.7268599349796474E-3</v>
      </c>
      <c r="N23" s="204">
        <v>8.2783294498883237E-3</v>
      </c>
      <c r="O23" s="204">
        <v>8.2702616896977096E-3</v>
      </c>
      <c r="P23" s="204">
        <v>8.2738103537379343E-3</v>
      </c>
      <c r="Q23" s="204">
        <v>8.2701699442785798E-3</v>
      </c>
    </row>
    <row r="24" spans="1:17" x14ac:dyDescent="0.25">
      <c r="A24" s="152" t="s">
        <v>287</v>
      </c>
      <c r="B24" s="151">
        <v>0</v>
      </c>
      <c r="C24" s="151">
        <v>0</v>
      </c>
      <c r="D24" s="151">
        <v>0</v>
      </c>
      <c r="E24" s="151">
        <v>0</v>
      </c>
      <c r="F24" s="151">
        <v>0</v>
      </c>
      <c r="G24" s="151">
        <v>0</v>
      </c>
      <c r="H24" s="151">
        <v>0</v>
      </c>
      <c r="I24" s="151">
        <v>0</v>
      </c>
      <c r="J24" s="151">
        <v>0</v>
      </c>
      <c r="K24" s="151">
        <v>0</v>
      </c>
      <c r="L24" s="151">
        <v>0</v>
      </c>
      <c r="M24" s="151">
        <v>0</v>
      </c>
      <c r="N24" s="151">
        <v>0</v>
      </c>
      <c r="O24" s="151">
        <v>0</v>
      </c>
      <c r="P24" s="151">
        <v>0</v>
      </c>
      <c r="Q24" s="151">
        <v>0</v>
      </c>
    </row>
    <row r="25" spans="1:17" x14ac:dyDescent="0.25">
      <c r="A25" s="152" t="s">
        <v>286</v>
      </c>
      <c r="B25" s="151">
        <v>4.7261730222459414E-3</v>
      </c>
      <c r="C25" s="151">
        <v>4.9463261234511165E-3</v>
      </c>
      <c r="D25" s="151">
        <v>4.9596838755348524E-3</v>
      </c>
      <c r="E25" s="151">
        <v>4.948799781244401E-3</v>
      </c>
      <c r="F25" s="151">
        <v>4.9567154861829103E-3</v>
      </c>
      <c r="G25" s="151">
        <v>4.7241476872917302E-3</v>
      </c>
      <c r="H25" s="151">
        <v>4.9458313918924607E-3</v>
      </c>
      <c r="I25" s="151">
        <v>4.9532523652723124E-3</v>
      </c>
      <c r="J25" s="151">
        <v>4.928515787339471E-3</v>
      </c>
      <c r="K25" s="151">
        <v>4.9369262238366371E-3</v>
      </c>
      <c r="L25" s="151">
        <v>4.7293193408038349E-3</v>
      </c>
      <c r="M25" s="151">
        <v>4.7268599349796474E-3</v>
      </c>
      <c r="N25" s="151">
        <v>8.2783294498883237E-3</v>
      </c>
      <c r="O25" s="151">
        <v>8.2702616896977096E-3</v>
      </c>
      <c r="P25" s="151">
        <v>8.2738103537379343E-3</v>
      </c>
      <c r="Q25" s="151">
        <v>8.2701699442785798E-3</v>
      </c>
    </row>
    <row r="26" spans="1:17" x14ac:dyDescent="0.25">
      <c r="A26" s="156" t="s">
        <v>281</v>
      </c>
      <c r="B26" s="204">
        <v>3.0247507342374025E-2</v>
      </c>
      <c r="C26" s="204">
        <v>3.1656487190087151E-2</v>
      </c>
      <c r="D26" s="204">
        <v>3.1741976803423055E-2</v>
      </c>
      <c r="E26" s="204">
        <v>3.1672318599964167E-2</v>
      </c>
      <c r="F26" s="204">
        <v>3.1722979111570633E-2</v>
      </c>
      <c r="G26" s="204">
        <v>3.0234545198667074E-2</v>
      </c>
      <c r="H26" s="204">
        <v>3.1653320908111744E-2</v>
      </c>
      <c r="I26" s="204">
        <v>3.170081513774281E-2</v>
      </c>
      <c r="J26" s="204">
        <v>3.1542501038972603E-2</v>
      </c>
      <c r="K26" s="204">
        <v>3.1596327832554477E-2</v>
      </c>
      <c r="L26" s="204">
        <v>3.0267643781144542E-2</v>
      </c>
      <c r="M26" s="204">
        <v>3.0251903583869744E-2</v>
      </c>
      <c r="N26" s="204">
        <v>5.2981308479285283E-2</v>
      </c>
      <c r="O26" s="204">
        <v>5.2929674814065339E-2</v>
      </c>
      <c r="P26" s="204">
        <v>5.2952386263922777E-2</v>
      </c>
      <c r="Q26" s="204">
        <v>5.2929087643382916E-2</v>
      </c>
    </row>
    <row r="27" spans="1:17" x14ac:dyDescent="0.25">
      <c r="A27" s="152" t="s">
        <v>285</v>
      </c>
      <c r="B27" s="264">
        <v>0</v>
      </c>
      <c r="C27" s="264">
        <v>0</v>
      </c>
      <c r="D27" s="264">
        <v>0</v>
      </c>
      <c r="E27" s="264">
        <v>0</v>
      </c>
      <c r="F27" s="264">
        <v>0</v>
      </c>
      <c r="G27" s="264">
        <v>0</v>
      </c>
      <c r="H27" s="264">
        <v>0</v>
      </c>
      <c r="I27" s="264">
        <v>0</v>
      </c>
      <c r="J27" s="264">
        <v>0</v>
      </c>
      <c r="K27" s="264">
        <v>0</v>
      </c>
      <c r="L27" s="264">
        <v>0</v>
      </c>
      <c r="M27" s="264">
        <v>0</v>
      </c>
      <c r="N27" s="264">
        <v>0</v>
      </c>
      <c r="O27" s="264">
        <v>0</v>
      </c>
      <c r="P27" s="264">
        <v>0</v>
      </c>
      <c r="Q27" s="264">
        <v>0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125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284</v>
      </c>
      <c r="B33" s="264">
        <v>3.0247507342374025E-2</v>
      </c>
      <c r="C33" s="264">
        <v>3.1656487190087151E-2</v>
      </c>
      <c r="D33" s="264">
        <v>3.1741976803423055E-2</v>
      </c>
      <c r="E33" s="264">
        <v>3.1672318599964167E-2</v>
      </c>
      <c r="F33" s="264">
        <v>3.1722979111570633E-2</v>
      </c>
      <c r="G33" s="264">
        <v>3.0234545198667074E-2</v>
      </c>
      <c r="H33" s="264">
        <v>3.1653320908111744E-2</v>
      </c>
      <c r="I33" s="264">
        <v>3.170081513774281E-2</v>
      </c>
      <c r="J33" s="264">
        <v>3.1542501038972603E-2</v>
      </c>
      <c r="K33" s="264">
        <v>3.1596327832554477E-2</v>
      </c>
      <c r="L33" s="264">
        <v>3.0267643781144542E-2</v>
      </c>
      <c r="M33" s="264">
        <v>3.0251903583869744E-2</v>
      </c>
      <c r="N33" s="264">
        <v>5.2981308479285283E-2</v>
      </c>
      <c r="O33" s="264">
        <v>5.2929674814065339E-2</v>
      </c>
      <c r="P33" s="264">
        <v>5.2952386263922777E-2</v>
      </c>
      <c r="Q33" s="264">
        <v>5.2929087643382916E-2</v>
      </c>
    </row>
    <row r="34" spans="1:17" x14ac:dyDescent="0.25">
      <c r="A34" s="156" t="s">
        <v>280</v>
      </c>
      <c r="B34" s="204">
        <v>0</v>
      </c>
      <c r="C34" s="204">
        <v>0</v>
      </c>
      <c r="D34" s="204">
        <v>0</v>
      </c>
      <c r="E34" s="204">
        <v>0</v>
      </c>
      <c r="F34" s="204">
        <v>0</v>
      </c>
      <c r="G34" s="204">
        <v>0</v>
      </c>
      <c r="H34" s="204">
        <v>0</v>
      </c>
      <c r="I34" s="204">
        <v>0</v>
      </c>
      <c r="J34" s="204">
        <v>0</v>
      </c>
      <c r="K34" s="204">
        <v>0</v>
      </c>
      <c r="L34" s="204">
        <v>0</v>
      </c>
      <c r="M34" s="204">
        <v>0</v>
      </c>
      <c r="N34" s="204">
        <v>0</v>
      </c>
      <c r="O34" s="204">
        <v>0</v>
      </c>
      <c r="P34" s="204">
        <v>0</v>
      </c>
      <c r="Q34" s="204">
        <v>0</v>
      </c>
    </row>
    <row r="35" spans="1:17" x14ac:dyDescent="0.25">
      <c r="A35" s="88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88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88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88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88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88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88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88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88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6" t="s">
        <v>279</v>
      </c>
      <c r="B45" s="204">
        <v>8.5071114400426945E-3</v>
      </c>
      <c r="C45" s="204">
        <v>8.9033870222120105E-3</v>
      </c>
      <c r="D45" s="204">
        <v>8.9274309759627326E-3</v>
      </c>
      <c r="E45" s="204">
        <v>8.9078396062399218E-3</v>
      </c>
      <c r="F45" s="204">
        <v>8.9220878751292386E-3</v>
      </c>
      <c r="G45" s="204">
        <v>8.503465837125114E-3</v>
      </c>
      <c r="H45" s="204">
        <v>8.9024965054064278E-3</v>
      </c>
      <c r="I45" s="204">
        <v>8.915854257490162E-3</v>
      </c>
      <c r="J45" s="204">
        <v>8.8713284172110465E-3</v>
      </c>
      <c r="K45" s="204">
        <v>8.8864672029059458E-3</v>
      </c>
      <c r="L45" s="204">
        <v>8.5127748134469026E-3</v>
      </c>
      <c r="M45" s="204">
        <v>8.5083478829633651E-3</v>
      </c>
      <c r="N45" s="204">
        <v>1.4900993009798982E-2</v>
      </c>
      <c r="O45" s="204">
        <v>1.4886471041455875E-2</v>
      </c>
      <c r="P45" s="204">
        <v>1.489285863672828E-2</v>
      </c>
      <c r="Q45" s="204">
        <v>1.4886305899701443E-2</v>
      </c>
    </row>
    <row r="46" spans="1:17" x14ac:dyDescent="0.25">
      <c r="A46" s="72" t="s">
        <v>278</v>
      </c>
      <c r="B46" s="306">
        <v>2.3725388571674621E-2</v>
      </c>
      <c r="C46" s="306">
        <v>2.483055713972461E-2</v>
      </c>
      <c r="D46" s="306">
        <v>2.4897613055184953E-2</v>
      </c>
      <c r="E46" s="306">
        <v>2.4842974901846893E-2</v>
      </c>
      <c r="F46" s="306">
        <v>2.4882711740638205E-2</v>
      </c>
      <c r="G46" s="306">
        <v>2.3715221390204485E-2</v>
      </c>
      <c r="H46" s="306">
        <v>2.4828073587300152E-2</v>
      </c>
      <c r="I46" s="306">
        <v>2.4865326873667014E-2</v>
      </c>
      <c r="J46" s="306">
        <v>2.4741149252444146E-2</v>
      </c>
      <c r="K46" s="306">
        <v>2.4783369643659917E-2</v>
      </c>
      <c r="L46" s="306">
        <v>2.3741183090835238E-2</v>
      </c>
      <c r="M46" s="306">
        <v>2.3728836873597819E-2</v>
      </c>
      <c r="N46" s="306">
        <v>4.155721383843939E-2</v>
      </c>
      <c r="O46" s="306">
        <v>4.1516713682282505E-2</v>
      </c>
      <c r="P46" s="306">
        <v>4.1534527975764429E-2</v>
      </c>
      <c r="Q46" s="306">
        <v>4.1516253120278464E-2</v>
      </c>
    </row>
    <row r="48" spans="1:17" ht="12.75" x14ac:dyDescent="0.25">
      <c r="A48" s="98" t="str">
        <f>FBT_fec!$A$81</f>
        <v>Market shares of energy uses (%)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</row>
    <row r="50" spans="1:17" x14ac:dyDescent="0.25">
      <c r="A50" s="78" t="s">
        <v>7</v>
      </c>
      <c r="B50" s="77">
        <f t="shared" ref="B50:Q50" si="0">SUM(B$51:B$55,B$57:B$58,B$60:B$61,B$63:B$64,B$65:B$67)</f>
        <v>1</v>
      </c>
      <c r="C50" s="77">
        <f t="shared" si="0"/>
        <v>1</v>
      </c>
      <c r="D50" s="77">
        <f t="shared" si="0"/>
        <v>1.0000000000000002</v>
      </c>
      <c r="E50" s="77">
        <f t="shared" si="0"/>
        <v>1</v>
      </c>
      <c r="F50" s="77">
        <f t="shared" si="0"/>
        <v>1</v>
      </c>
      <c r="G50" s="77">
        <f t="shared" si="0"/>
        <v>0.99999999999999989</v>
      </c>
      <c r="H50" s="77">
        <f t="shared" si="0"/>
        <v>1</v>
      </c>
      <c r="I50" s="77">
        <f t="shared" si="0"/>
        <v>1</v>
      </c>
      <c r="J50" s="77">
        <f t="shared" si="0"/>
        <v>0.99999999999999989</v>
      </c>
      <c r="K50" s="77">
        <f t="shared" si="0"/>
        <v>1</v>
      </c>
      <c r="L50" s="77">
        <f t="shared" si="0"/>
        <v>1</v>
      </c>
      <c r="M50" s="77">
        <f t="shared" si="0"/>
        <v>1</v>
      </c>
      <c r="N50" s="77">
        <f t="shared" si="0"/>
        <v>1</v>
      </c>
      <c r="O50" s="77">
        <f t="shared" si="0"/>
        <v>0.99999999999999978</v>
      </c>
      <c r="P50" s="77">
        <f t="shared" si="0"/>
        <v>1.0000000000000002</v>
      </c>
      <c r="Q50" s="77">
        <f t="shared" si="0"/>
        <v>1</v>
      </c>
    </row>
    <row r="51" spans="1:17" x14ac:dyDescent="0.25">
      <c r="A51" s="132" t="s">
        <v>83</v>
      </c>
      <c r="B51" s="203">
        <f t="shared" ref="B51:Q51" si="1">IF(B$6=0,0,B$6/B$5)</f>
        <v>3.3446842219445605E-2</v>
      </c>
      <c r="C51" s="203">
        <f t="shared" si="1"/>
        <v>3.3446842219445598E-2</v>
      </c>
      <c r="D51" s="203">
        <f t="shared" si="1"/>
        <v>3.3446842219445598E-2</v>
      </c>
      <c r="E51" s="203">
        <f t="shared" si="1"/>
        <v>3.3446842219445598E-2</v>
      </c>
      <c r="F51" s="203">
        <f t="shared" si="1"/>
        <v>3.3446842219445598E-2</v>
      </c>
      <c r="G51" s="203">
        <f t="shared" si="1"/>
        <v>3.3446842219445598E-2</v>
      </c>
      <c r="H51" s="203">
        <f t="shared" si="1"/>
        <v>3.3446842219445605E-2</v>
      </c>
      <c r="I51" s="203">
        <f t="shared" si="1"/>
        <v>3.3446842219445598E-2</v>
      </c>
      <c r="J51" s="203">
        <f t="shared" si="1"/>
        <v>3.3446842219445598E-2</v>
      </c>
      <c r="K51" s="203">
        <f t="shared" si="1"/>
        <v>3.3446842219445598E-2</v>
      </c>
      <c r="L51" s="203">
        <f t="shared" si="1"/>
        <v>3.3446842219445605E-2</v>
      </c>
      <c r="M51" s="203">
        <f t="shared" si="1"/>
        <v>3.3446842219445598E-2</v>
      </c>
      <c r="N51" s="203">
        <f t="shared" si="1"/>
        <v>3.3446842219445591E-2</v>
      </c>
      <c r="O51" s="203">
        <f t="shared" si="1"/>
        <v>3.3446842219445591E-2</v>
      </c>
      <c r="P51" s="203">
        <f t="shared" si="1"/>
        <v>3.3446842219445605E-2</v>
      </c>
      <c r="Q51" s="203">
        <f t="shared" si="1"/>
        <v>3.3446842219445598E-2</v>
      </c>
    </row>
    <row r="52" spans="1:17" x14ac:dyDescent="0.25">
      <c r="A52" s="76" t="s">
        <v>82</v>
      </c>
      <c r="B52" s="202">
        <f t="shared" ref="B52:Q52" si="2">IF(B$7=0,0,B$7/B$5)</f>
        <v>4.1808552774307006E-2</v>
      </c>
      <c r="C52" s="202">
        <f t="shared" si="2"/>
        <v>4.1808552774306999E-2</v>
      </c>
      <c r="D52" s="202">
        <f t="shared" si="2"/>
        <v>4.1808552774307006E-2</v>
      </c>
      <c r="E52" s="202">
        <f t="shared" si="2"/>
        <v>4.1808552774307006E-2</v>
      </c>
      <c r="F52" s="202">
        <f t="shared" si="2"/>
        <v>4.1808552774306999E-2</v>
      </c>
      <c r="G52" s="202">
        <f t="shared" si="2"/>
        <v>4.1808552774306999E-2</v>
      </c>
      <c r="H52" s="202">
        <f t="shared" si="2"/>
        <v>4.1808552774307006E-2</v>
      </c>
      <c r="I52" s="202">
        <f t="shared" si="2"/>
        <v>4.1808552774306999E-2</v>
      </c>
      <c r="J52" s="202">
        <f t="shared" si="2"/>
        <v>4.1808552774306992E-2</v>
      </c>
      <c r="K52" s="202">
        <f t="shared" si="2"/>
        <v>4.1808552774306999E-2</v>
      </c>
      <c r="L52" s="202">
        <f t="shared" si="2"/>
        <v>4.1808552774307006E-2</v>
      </c>
      <c r="M52" s="202">
        <f t="shared" si="2"/>
        <v>4.1808552774306999E-2</v>
      </c>
      <c r="N52" s="202">
        <f t="shared" si="2"/>
        <v>4.1808552774306992E-2</v>
      </c>
      <c r="O52" s="202">
        <f t="shared" si="2"/>
        <v>4.1808552774306992E-2</v>
      </c>
      <c r="P52" s="202">
        <f t="shared" si="2"/>
        <v>4.1808552774307006E-2</v>
      </c>
      <c r="Q52" s="202">
        <f t="shared" si="2"/>
        <v>4.1808552774306999E-2</v>
      </c>
    </row>
    <row r="53" spans="1:17" x14ac:dyDescent="0.25">
      <c r="A53" s="76" t="s">
        <v>81</v>
      </c>
      <c r="B53" s="202">
        <f t="shared" ref="B53:Q53" si="3">IF(B$8=0,0,B$8/B$5)</f>
        <v>5.748676006467212E-2</v>
      </c>
      <c r="C53" s="202">
        <f t="shared" si="3"/>
        <v>5.7486760064672113E-2</v>
      </c>
      <c r="D53" s="202">
        <f t="shared" si="3"/>
        <v>5.7486760064672127E-2</v>
      </c>
      <c r="E53" s="202">
        <f t="shared" si="3"/>
        <v>5.7486760064672113E-2</v>
      </c>
      <c r="F53" s="202">
        <f t="shared" si="3"/>
        <v>5.7486760064672113E-2</v>
      </c>
      <c r="G53" s="202">
        <f t="shared" si="3"/>
        <v>5.7486760064672106E-2</v>
      </c>
      <c r="H53" s="202">
        <f t="shared" si="3"/>
        <v>5.748676006467212E-2</v>
      </c>
      <c r="I53" s="202">
        <f t="shared" si="3"/>
        <v>5.7486760064672113E-2</v>
      </c>
      <c r="J53" s="202">
        <f t="shared" si="3"/>
        <v>5.7486760064672106E-2</v>
      </c>
      <c r="K53" s="202">
        <f t="shared" si="3"/>
        <v>5.748676006467212E-2</v>
      </c>
      <c r="L53" s="202">
        <f t="shared" si="3"/>
        <v>5.748676006467212E-2</v>
      </c>
      <c r="M53" s="202">
        <f t="shared" si="3"/>
        <v>5.7486760064672113E-2</v>
      </c>
      <c r="N53" s="202">
        <f t="shared" si="3"/>
        <v>5.7486760064672099E-2</v>
      </c>
      <c r="O53" s="202">
        <f t="shared" si="3"/>
        <v>5.7486760064672099E-2</v>
      </c>
      <c r="P53" s="202">
        <f t="shared" si="3"/>
        <v>5.748676006467212E-2</v>
      </c>
      <c r="Q53" s="202">
        <f t="shared" si="3"/>
        <v>5.7486760064672113E-2</v>
      </c>
    </row>
    <row r="54" spans="1:17" x14ac:dyDescent="0.25">
      <c r="A54" s="76" t="s">
        <v>80</v>
      </c>
      <c r="B54" s="202">
        <f t="shared" ref="B54:Q54" si="4">IF(B$9=0,0,B$9/B$5)</f>
        <v>3.658248367751863E-2</v>
      </c>
      <c r="C54" s="202">
        <f t="shared" si="4"/>
        <v>3.6582483677518624E-2</v>
      </c>
      <c r="D54" s="202">
        <f t="shared" si="4"/>
        <v>3.658248367751863E-2</v>
      </c>
      <c r="E54" s="202">
        <f t="shared" si="4"/>
        <v>3.6582483677518624E-2</v>
      </c>
      <c r="F54" s="202">
        <f t="shared" si="4"/>
        <v>3.6582483677518624E-2</v>
      </c>
      <c r="G54" s="202">
        <f t="shared" si="4"/>
        <v>3.6582483677518617E-2</v>
      </c>
      <c r="H54" s="202">
        <f t="shared" si="4"/>
        <v>3.658248367751863E-2</v>
      </c>
      <c r="I54" s="202">
        <f t="shared" si="4"/>
        <v>3.6582483677518624E-2</v>
      </c>
      <c r="J54" s="202">
        <f t="shared" si="4"/>
        <v>3.6582483677518624E-2</v>
      </c>
      <c r="K54" s="202">
        <f t="shared" si="4"/>
        <v>3.6582483677518624E-2</v>
      </c>
      <c r="L54" s="202">
        <f t="shared" si="4"/>
        <v>3.6582483677518624E-2</v>
      </c>
      <c r="M54" s="202">
        <f t="shared" si="4"/>
        <v>3.6582483677518624E-2</v>
      </c>
      <c r="N54" s="202">
        <f t="shared" si="4"/>
        <v>3.6582483677518617E-2</v>
      </c>
      <c r="O54" s="202">
        <f t="shared" si="4"/>
        <v>3.6582483677518617E-2</v>
      </c>
      <c r="P54" s="202">
        <f t="shared" si="4"/>
        <v>3.658248367751863E-2</v>
      </c>
      <c r="Q54" s="202">
        <f t="shared" si="4"/>
        <v>3.6582483677518624E-2</v>
      </c>
    </row>
    <row r="55" spans="1:17" x14ac:dyDescent="0.25">
      <c r="A55" s="129" t="s">
        <v>79</v>
      </c>
      <c r="B55" s="201">
        <f t="shared" ref="B55:Q55" si="5">IF(B$10=0,0,B$10/B$5)</f>
        <v>2.8220773122657226E-2</v>
      </c>
      <c r="C55" s="201">
        <f t="shared" si="5"/>
        <v>2.8220773122657222E-2</v>
      </c>
      <c r="D55" s="201">
        <f t="shared" si="5"/>
        <v>2.8220773122657226E-2</v>
      </c>
      <c r="E55" s="201">
        <f t="shared" si="5"/>
        <v>2.8220773122657226E-2</v>
      </c>
      <c r="F55" s="201">
        <f t="shared" si="5"/>
        <v>2.8220773122657222E-2</v>
      </c>
      <c r="G55" s="201">
        <f t="shared" si="5"/>
        <v>2.8220773122657219E-2</v>
      </c>
      <c r="H55" s="201">
        <f t="shared" si="5"/>
        <v>2.8220773122657226E-2</v>
      </c>
      <c r="I55" s="201">
        <f t="shared" si="5"/>
        <v>2.8220773122657222E-2</v>
      </c>
      <c r="J55" s="201">
        <f t="shared" si="5"/>
        <v>2.8220773122657222E-2</v>
      </c>
      <c r="K55" s="201">
        <f t="shared" si="5"/>
        <v>2.8220773122657222E-2</v>
      </c>
      <c r="L55" s="201">
        <f t="shared" si="5"/>
        <v>2.8220773122657226E-2</v>
      </c>
      <c r="M55" s="201">
        <f t="shared" si="5"/>
        <v>2.8220773122657222E-2</v>
      </c>
      <c r="N55" s="201">
        <f t="shared" si="5"/>
        <v>2.8220773122657215E-2</v>
      </c>
      <c r="O55" s="201">
        <f t="shared" si="5"/>
        <v>2.8220773122657219E-2</v>
      </c>
      <c r="P55" s="201">
        <f t="shared" si="5"/>
        <v>2.8220773122657229E-2</v>
      </c>
      <c r="Q55" s="201">
        <f t="shared" si="5"/>
        <v>2.8220773122657222E-2</v>
      </c>
    </row>
    <row r="56" spans="1:17" x14ac:dyDescent="0.25">
      <c r="A56" s="127" t="s">
        <v>283</v>
      </c>
      <c r="B56" s="200">
        <f t="shared" ref="B56:Q56" si="6">IF(B$15=0,0,B$15/B$5)</f>
        <v>9.8946311731368627E-2</v>
      </c>
      <c r="C56" s="200">
        <f t="shared" si="6"/>
        <v>9.89463117313686E-2</v>
      </c>
      <c r="D56" s="200">
        <f t="shared" si="6"/>
        <v>9.8946311731368641E-2</v>
      </c>
      <c r="E56" s="200">
        <f t="shared" si="6"/>
        <v>9.8946311731368614E-2</v>
      </c>
      <c r="F56" s="200">
        <f t="shared" si="6"/>
        <v>9.89463117313686E-2</v>
      </c>
      <c r="G56" s="200">
        <f t="shared" si="6"/>
        <v>9.89463117313686E-2</v>
      </c>
      <c r="H56" s="200">
        <f t="shared" si="6"/>
        <v>9.8946311731368641E-2</v>
      </c>
      <c r="I56" s="200">
        <f t="shared" si="6"/>
        <v>9.89463117313686E-2</v>
      </c>
      <c r="J56" s="200">
        <f t="shared" si="6"/>
        <v>9.8946311731368627E-2</v>
      </c>
      <c r="K56" s="200">
        <f t="shared" si="6"/>
        <v>9.8946311731368614E-2</v>
      </c>
      <c r="L56" s="200">
        <f t="shared" si="6"/>
        <v>9.8946311731368627E-2</v>
      </c>
      <c r="M56" s="200">
        <f t="shared" si="6"/>
        <v>9.8946311731368614E-2</v>
      </c>
      <c r="N56" s="200">
        <f t="shared" si="6"/>
        <v>9.89463117313686E-2</v>
      </c>
      <c r="O56" s="200">
        <f t="shared" si="6"/>
        <v>9.89463117313686E-2</v>
      </c>
      <c r="P56" s="200">
        <f t="shared" si="6"/>
        <v>9.8946311731368641E-2</v>
      </c>
      <c r="Q56" s="200">
        <f t="shared" si="6"/>
        <v>9.8946311731368614E-2</v>
      </c>
    </row>
    <row r="57" spans="1:17" x14ac:dyDescent="0.25">
      <c r="A57" s="142" t="s">
        <v>289</v>
      </c>
      <c r="B57" s="199">
        <f t="shared" ref="B57:Q57" si="7">IF(B$16=0,0,B$16/B$5)</f>
        <v>0</v>
      </c>
      <c r="C57" s="199">
        <f t="shared" si="7"/>
        <v>0</v>
      </c>
      <c r="D57" s="199">
        <f t="shared" si="7"/>
        <v>0</v>
      </c>
      <c r="E57" s="199">
        <f t="shared" si="7"/>
        <v>0</v>
      </c>
      <c r="F57" s="199">
        <f t="shared" si="7"/>
        <v>0</v>
      </c>
      <c r="G57" s="199">
        <f t="shared" si="7"/>
        <v>0</v>
      </c>
      <c r="H57" s="199">
        <f t="shared" si="7"/>
        <v>0</v>
      </c>
      <c r="I57" s="199">
        <f t="shared" si="7"/>
        <v>0</v>
      </c>
      <c r="J57" s="199">
        <f t="shared" si="7"/>
        <v>0</v>
      </c>
      <c r="K57" s="199">
        <f t="shared" si="7"/>
        <v>0</v>
      </c>
      <c r="L57" s="199">
        <f t="shared" si="7"/>
        <v>0</v>
      </c>
      <c r="M57" s="199">
        <f t="shared" si="7"/>
        <v>0</v>
      </c>
      <c r="N57" s="199">
        <f t="shared" si="7"/>
        <v>0</v>
      </c>
      <c r="O57" s="199">
        <f t="shared" si="7"/>
        <v>0</v>
      </c>
      <c r="P57" s="199">
        <f t="shared" si="7"/>
        <v>0</v>
      </c>
      <c r="Q57" s="199">
        <f t="shared" si="7"/>
        <v>0</v>
      </c>
    </row>
    <row r="58" spans="1:17" x14ac:dyDescent="0.25">
      <c r="A58" s="142" t="s">
        <v>288</v>
      </c>
      <c r="B58" s="199">
        <f t="shared" ref="B58:Q58" si="8">IF(B$22=0,0,B$22/B$5)</f>
        <v>9.8946311731368627E-2</v>
      </c>
      <c r="C58" s="199">
        <f t="shared" si="8"/>
        <v>9.89463117313686E-2</v>
      </c>
      <c r="D58" s="199">
        <f t="shared" si="8"/>
        <v>9.8946311731368641E-2</v>
      </c>
      <c r="E58" s="199">
        <f t="shared" si="8"/>
        <v>9.8946311731368614E-2</v>
      </c>
      <c r="F58" s="199">
        <f t="shared" si="8"/>
        <v>9.89463117313686E-2</v>
      </c>
      <c r="G58" s="199">
        <f t="shared" si="8"/>
        <v>9.89463117313686E-2</v>
      </c>
      <c r="H58" s="199">
        <f t="shared" si="8"/>
        <v>9.8946311731368641E-2</v>
      </c>
      <c r="I58" s="199">
        <f t="shared" si="8"/>
        <v>9.89463117313686E-2</v>
      </c>
      <c r="J58" s="199">
        <f t="shared" si="8"/>
        <v>9.8946311731368627E-2</v>
      </c>
      <c r="K58" s="199">
        <f t="shared" si="8"/>
        <v>9.8946311731368614E-2</v>
      </c>
      <c r="L58" s="199">
        <f t="shared" si="8"/>
        <v>9.8946311731368627E-2</v>
      </c>
      <c r="M58" s="199">
        <f t="shared" si="8"/>
        <v>9.8946311731368614E-2</v>
      </c>
      <c r="N58" s="199">
        <f t="shared" si="8"/>
        <v>9.89463117313686E-2</v>
      </c>
      <c r="O58" s="199">
        <f t="shared" si="8"/>
        <v>9.89463117313686E-2</v>
      </c>
      <c r="P58" s="199">
        <f t="shared" si="8"/>
        <v>9.8946311731368641E-2</v>
      </c>
      <c r="Q58" s="199">
        <f t="shared" si="8"/>
        <v>9.8946311731368614E-2</v>
      </c>
    </row>
    <row r="59" spans="1:17" x14ac:dyDescent="0.25">
      <c r="A59" s="127" t="s">
        <v>282</v>
      </c>
      <c r="B59" s="200">
        <f t="shared" ref="B59:Q59" si="9">IF(B$23=0,0,B$23/B$5)</f>
        <v>4.9473155865684314E-2</v>
      </c>
      <c r="C59" s="200">
        <f t="shared" si="9"/>
        <v>4.94731558656843E-2</v>
      </c>
      <c r="D59" s="200">
        <f t="shared" si="9"/>
        <v>4.9473155865684321E-2</v>
      </c>
      <c r="E59" s="200">
        <f t="shared" si="9"/>
        <v>4.9473155865684307E-2</v>
      </c>
      <c r="F59" s="200">
        <f t="shared" si="9"/>
        <v>4.94731558656843E-2</v>
      </c>
      <c r="G59" s="200">
        <f t="shared" si="9"/>
        <v>4.94731558656843E-2</v>
      </c>
      <c r="H59" s="200">
        <f t="shared" si="9"/>
        <v>4.9473155865684321E-2</v>
      </c>
      <c r="I59" s="200">
        <f t="shared" si="9"/>
        <v>4.94731558656843E-2</v>
      </c>
      <c r="J59" s="200">
        <f t="shared" si="9"/>
        <v>4.9473155865684314E-2</v>
      </c>
      <c r="K59" s="200">
        <f t="shared" si="9"/>
        <v>4.9473155865684307E-2</v>
      </c>
      <c r="L59" s="200">
        <f t="shared" si="9"/>
        <v>4.9473155865684314E-2</v>
      </c>
      <c r="M59" s="200">
        <f t="shared" si="9"/>
        <v>4.9473155865684307E-2</v>
      </c>
      <c r="N59" s="200">
        <f t="shared" si="9"/>
        <v>4.94731558656843E-2</v>
      </c>
      <c r="O59" s="200">
        <f t="shared" si="9"/>
        <v>4.94731558656843E-2</v>
      </c>
      <c r="P59" s="200">
        <f t="shared" si="9"/>
        <v>4.9473155865684321E-2</v>
      </c>
      <c r="Q59" s="200">
        <f t="shared" si="9"/>
        <v>4.9473155865684307E-2</v>
      </c>
    </row>
    <row r="60" spans="1:17" x14ac:dyDescent="0.25">
      <c r="A60" s="142" t="s">
        <v>287</v>
      </c>
      <c r="B60" s="199">
        <f t="shared" ref="B60:Q60" si="10">IF(B$24=0,0,B$24/B$5)</f>
        <v>0</v>
      </c>
      <c r="C60" s="199">
        <f t="shared" si="10"/>
        <v>0</v>
      </c>
      <c r="D60" s="199">
        <f t="shared" si="10"/>
        <v>0</v>
      </c>
      <c r="E60" s="199">
        <f t="shared" si="10"/>
        <v>0</v>
      </c>
      <c r="F60" s="199">
        <f t="shared" si="10"/>
        <v>0</v>
      </c>
      <c r="G60" s="199">
        <f t="shared" si="10"/>
        <v>0</v>
      </c>
      <c r="H60" s="199">
        <f t="shared" si="10"/>
        <v>0</v>
      </c>
      <c r="I60" s="199">
        <f t="shared" si="10"/>
        <v>0</v>
      </c>
      <c r="J60" s="199">
        <f t="shared" si="10"/>
        <v>0</v>
      </c>
      <c r="K60" s="199">
        <f t="shared" si="10"/>
        <v>0</v>
      </c>
      <c r="L60" s="199">
        <f t="shared" si="10"/>
        <v>0</v>
      </c>
      <c r="M60" s="199">
        <f t="shared" si="10"/>
        <v>0</v>
      </c>
      <c r="N60" s="199">
        <f t="shared" si="10"/>
        <v>0</v>
      </c>
      <c r="O60" s="199">
        <f t="shared" si="10"/>
        <v>0</v>
      </c>
      <c r="P60" s="199">
        <f t="shared" si="10"/>
        <v>0</v>
      </c>
      <c r="Q60" s="199">
        <f t="shared" si="10"/>
        <v>0</v>
      </c>
    </row>
    <row r="61" spans="1:17" x14ac:dyDescent="0.25">
      <c r="A61" s="142" t="s">
        <v>286</v>
      </c>
      <c r="B61" s="199">
        <f t="shared" ref="B61:Q61" si="11">IF(B$25=0,0,B$25/B$5)</f>
        <v>4.9473155865684314E-2</v>
      </c>
      <c r="C61" s="199">
        <f t="shared" si="11"/>
        <v>4.94731558656843E-2</v>
      </c>
      <c r="D61" s="199">
        <f t="shared" si="11"/>
        <v>4.9473155865684321E-2</v>
      </c>
      <c r="E61" s="199">
        <f t="shared" si="11"/>
        <v>4.9473155865684307E-2</v>
      </c>
      <c r="F61" s="199">
        <f t="shared" si="11"/>
        <v>4.94731558656843E-2</v>
      </c>
      <c r="G61" s="199">
        <f t="shared" si="11"/>
        <v>4.94731558656843E-2</v>
      </c>
      <c r="H61" s="199">
        <f t="shared" si="11"/>
        <v>4.9473155865684321E-2</v>
      </c>
      <c r="I61" s="199">
        <f t="shared" si="11"/>
        <v>4.94731558656843E-2</v>
      </c>
      <c r="J61" s="199">
        <f t="shared" si="11"/>
        <v>4.9473155865684314E-2</v>
      </c>
      <c r="K61" s="199">
        <f t="shared" si="11"/>
        <v>4.9473155865684307E-2</v>
      </c>
      <c r="L61" s="199">
        <f t="shared" si="11"/>
        <v>4.9473155865684314E-2</v>
      </c>
      <c r="M61" s="199">
        <f t="shared" si="11"/>
        <v>4.9473155865684307E-2</v>
      </c>
      <c r="N61" s="199">
        <f t="shared" si="11"/>
        <v>4.94731558656843E-2</v>
      </c>
      <c r="O61" s="199">
        <f t="shared" si="11"/>
        <v>4.94731558656843E-2</v>
      </c>
      <c r="P61" s="199">
        <f t="shared" si="11"/>
        <v>4.9473155865684321E-2</v>
      </c>
      <c r="Q61" s="199">
        <f t="shared" si="11"/>
        <v>4.9473155865684307E-2</v>
      </c>
    </row>
    <row r="62" spans="1:17" x14ac:dyDescent="0.25">
      <c r="A62" s="127" t="s">
        <v>281</v>
      </c>
      <c r="B62" s="200">
        <f t="shared" ref="B62:Q62" si="12">IF(B$26=0,0,B$26/B$5)</f>
        <v>0.31662819754037957</v>
      </c>
      <c r="C62" s="200">
        <f t="shared" si="12"/>
        <v>0.31662819754037957</v>
      </c>
      <c r="D62" s="200">
        <f t="shared" si="12"/>
        <v>0.31662819754037963</v>
      </c>
      <c r="E62" s="200">
        <f t="shared" si="12"/>
        <v>0.31662819754037957</v>
      </c>
      <c r="F62" s="200">
        <f t="shared" si="12"/>
        <v>0.31662819754037963</v>
      </c>
      <c r="G62" s="200">
        <f t="shared" si="12"/>
        <v>0.31662819754037952</v>
      </c>
      <c r="H62" s="200">
        <f t="shared" si="12"/>
        <v>0.31662819754037957</v>
      </c>
      <c r="I62" s="200">
        <f t="shared" si="12"/>
        <v>0.31662819754037963</v>
      </c>
      <c r="J62" s="200">
        <f t="shared" si="12"/>
        <v>0.31662819754037946</v>
      </c>
      <c r="K62" s="200">
        <f t="shared" si="12"/>
        <v>0.31662819754037957</v>
      </c>
      <c r="L62" s="200">
        <f t="shared" si="12"/>
        <v>0.31662819754037957</v>
      </c>
      <c r="M62" s="200">
        <f t="shared" si="12"/>
        <v>0.31662819754037957</v>
      </c>
      <c r="N62" s="200">
        <f t="shared" si="12"/>
        <v>0.31662819754037957</v>
      </c>
      <c r="O62" s="200">
        <f t="shared" si="12"/>
        <v>0.31662819754037952</v>
      </c>
      <c r="P62" s="200">
        <f t="shared" si="12"/>
        <v>0.31662819754037963</v>
      </c>
      <c r="Q62" s="200">
        <f t="shared" si="12"/>
        <v>0.31662819754037963</v>
      </c>
    </row>
    <row r="63" spans="1:17" x14ac:dyDescent="0.25">
      <c r="A63" s="142" t="s">
        <v>285</v>
      </c>
      <c r="B63" s="199">
        <f t="shared" ref="B63:Q63" si="13">IF(B$27=0,0,B$27/B$5)</f>
        <v>0</v>
      </c>
      <c r="C63" s="199">
        <f t="shared" si="13"/>
        <v>0</v>
      </c>
      <c r="D63" s="199">
        <f t="shared" si="13"/>
        <v>0</v>
      </c>
      <c r="E63" s="199">
        <f t="shared" si="13"/>
        <v>0</v>
      </c>
      <c r="F63" s="199">
        <f t="shared" si="13"/>
        <v>0</v>
      </c>
      <c r="G63" s="199">
        <f t="shared" si="13"/>
        <v>0</v>
      </c>
      <c r="H63" s="199">
        <f t="shared" si="13"/>
        <v>0</v>
      </c>
      <c r="I63" s="199">
        <f t="shared" si="13"/>
        <v>0</v>
      </c>
      <c r="J63" s="199">
        <f t="shared" si="13"/>
        <v>0</v>
      </c>
      <c r="K63" s="199">
        <f t="shared" si="13"/>
        <v>0</v>
      </c>
      <c r="L63" s="199">
        <f t="shared" si="13"/>
        <v>0</v>
      </c>
      <c r="M63" s="199">
        <f t="shared" si="13"/>
        <v>0</v>
      </c>
      <c r="N63" s="199">
        <f t="shared" si="13"/>
        <v>0</v>
      </c>
      <c r="O63" s="199">
        <f t="shared" si="13"/>
        <v>0</v>
      </c>
      <c r="P63" s="199">
        <f t="shared" si="13"/>
        <v>0</v>
      </c>
      <c r="Q63" s="199">
        <f t="shared" si="13"/>
        <v>0</v>
      </c>
    </row>
    <row r="64" spans="1:17" x14ac:dyDescent="0.25">
      <c r="A64" s="142" t="s">
        <v>284</v>
      </c>
      <c r="B64" s="199">
        <f t="shared" ref="B64:Q64" si="14">IF(B$33=0,0,B$33/B$5)</f>
        <v>0.31662819754037957</v>
      </c>
      <c r="C64" s="199">
        <f t="shared" si="14"/>
        <v>0.31662819754037957</v>
      </c>
      <c r="D64" s="199">
        <f t="shared" si="14"/>
        <v>0.31662819754037963</v>
      </c>
      <c r="E64" s="199">
        <f t="shared" si="14"/>
        <v>0.31662819754037957</v>
      </c>
      <c r="F64" s="199">
        <f t="shared" si="14"/>
        <v>0.31662819754037963</v>
      </c>
      <c r="G64" s="199">
        <f t="shared" si="14"/>
        <v>0.31662819754037952</v>
      </c>
      <c r="H64" s="199">
        <f t="shared" si="14"/>
        <v>0.31662819754037957</v>
      </c>
      <c r="I64" s="199">
        <f t="shared" si="14"/>
        <v>0.31662819754037963</v>
      </c>
      <c r="J64" s="199">
        <f t="shared" si="14"/>
        <v>0.31662819754037946</v>
      </c>
      <c r="K64" s="199">
        <f t="shared" si="14"/>
        <v>0.31662819754037957</v>
      </c>
      <c r="L64" s="199">
        <f t="shared" si="14"/>
        <v>0.31662819754037957</v>
      </c>
      <c r="M64" s="199">
        <f t="shared" si="14"/>
        <v>0.31662819754037957</v>
      </c>
      <c r="N64" s="199">
        <f t="shared" si="14"/>
        <v>0.31662819754037957</v>
      </c>
      <c r="O64" s="199">
        <f t="shared" si="14"/>
        <v>0.31662819754037952</v>
      </c>
      <c r="P64" s="199">
        <f t="shared" si="14"/>
        <v>0.31662819754037963</v>
      </c>
      <c r="Q64" s="199">
        <f t="shared" si="14"/>
        <v>0.31662819754037963</v>
      </c>
    </row>
    <row r="65" spans="1:17" x14ac:dyDescent="0.25">
      <c r="A65" s="127" t="s">
        <v>280</v>
      </c>
      <c r="B65" s="200">
        <f t="shared" ref="B65:Q65" si="15">IF(B$34=0,0,B$34/B$5)</f>
        <v>0</v>
      </c>
      <c r="C65" s="200">
        <f t="shared" si="15"/>
        <v>0</v>
      </c>
      <c r="D65" s="200">
        <f t="shared" si="15"/>
        <v>0</v>
      </c>
      <c r="E65" s="200">
        <f t="shared" si="15"/>
        <v>0</v>
      </c>
      <c r="F65" s="200">
        <f t="shared" si="15"/>
        <v>0</v>
      </c>
      <c r="G65" s="200">
        <f t="shared" si="15"/>
        <v>0</v>
      </c>
      <c r="H65" s="200">
        <f t="shared" si="15"/>
        <v>0</v>
      </c>
      <c r="I65" s="200">
        <f t="shared" si="15"/>
        <v>0</v>
      </c>
      <c r="J65" s="200">
        <f t="shared" si="15"/>
        <v>0</v>
      </c>
      <c r="K65" s="200">
        <f t="shared" si="15"/>
        <v>0</v>
      </c>
      <c r="L65" s="200">
        <f t="shared" si="15"/>
        <v>0</v>
      </c>
      <c r="M65" s="200">
        <f t="shared" si="15"/>
        <v>0</v>
      </c>
      <c r="N65" s="200">
        <f t="shared" si="15"/>
        <v>0</v>
      </c>
      <c r="O65" s="200">
        <f t="shared" si="15"/>
        <v>0</v>
      </c>
      <c r="P65" s="200">
        <f t="shared" si="15"/>
        <v>0</v>
      </c>
      <c r="Q65" s="200">
        <f t="shared" si="15"/>
        <v>0</v>
      </c>
    </row>
    <row r="66" spans="1:17" x14ac:dyDescent="0.25">
      <c r="A66" s="127" t="s">
        <v>279</v>
      </c>
      <c r="B66" s="200">
        <f t="shared" ref="B66:Q66" si="16">IF(B$45=0,0,B$45/B$5)</f>
        <v>8.9051680558231761E-2</v>
      </c>
      <c r="C66" s="200">
        <f t="shared" si="16"/>
        <v>8.9051680558231747E-2</v>
      </c>
      <c r="D66" s="200">
        <f t="shared" si="16"/>
        <v>8.9051680558231761E-2</v>
      </c>
      <c r="E66" s="200">
        <f t="shared" si="16"/>
        <v>8.9051680558231761E-2</v>
      </c>
      <c r="F66" s="200">
        <f t="shared" si="16"/>
        <v>8.9051680558231747E-2</v>
      </c>
      <c r="G66" s="200">
        <f t="shared" si="16"/>
        <v>8.9051680558231733E-2</v>
      </c>
      <c r="H66" s="200">
        <f t="shared" si="16"/>
        <v>8.9051680558231761E-2</v>
      </c>
      <c r="I66" s="200">
        <f t="shared" si="16"/>
        <v>8.9051680558231747E-2</v>
      </c>
      <c r="J66" s="200">
        <f t="shared" si="16"/>
        <v>8.9051680558231747E-2</v>
      </c>
      <c r="K66" s="200">
        <f t="shared" si="16"/>
        <v>8.9051680558231747E-2</v>
      </c>
      <c r="L66" s="200">
        <f t="shared" si="16"/>
        <v>8.9051680558231761E-2</v>
      </c>
      <c r="M66" s="200">
        <f t="shared" si="16"/>
        <v>8.9051680558231747E-2</v>
      </c>
      <c r="N66" s="200">
        <f t="shared" si="16"/>
        <v>8.9051680558231733E-2</v>
      </c>
      <c r="O66" s="200">
        <f t="shared" si="16"/>
        <v>8.9051680558231733E-2</v>
      </c>
      <c r="P66" s="200">
        <f t="shared" si="16"/>
        <v>8.9051680558231761E-2</v>
      </c>
      <c r="Q66" s="200">
        <f t="shared" si="16"/>
        <v>8.9051680558231747E-2</v>
      </c>
    </row>
    <row r="67" spans="1:17" x14ac:dyDescent="0.25">
      <c r="A67" s="72" t="s">
        <v>278</v>
      </c>
      <c r="B67" s="71">
        <f t="shared" ref="B67:Q67" si="17">IF(B$46=0,0,B$46/B$5)</f>
        <v>0.2483552424457352</v>
      </c>
      <c r="C67" s="71">
        <f t="shared" si="17"/>
        <v>0.24835524244573526</v>
      </c>
      <c r="D67" s="71">
        <f t="shared" si="17"/>
        <v>0.2483552424457352</v>
      </c>
      <c r="E67" s="71">
        <f t="shared" si="17"/>
        <v>0.24835524244573523</v>
      </c>
      <c r="F67" s="71">
        <f t="shared" si="17"/>
        <v>0.24835524244573515</v>
      </c>
      <c r="G67" s="71">
        <f t="shared" si="17"/>
        <v>0.24835524244573517</v>
      </c>
      <c r="H67" s="71">
        <f t="shared" si="17"/>
        <v>0.24835524244573526</v>
      </c>
      <c r="I67" s="71">
        <f t="shared" si="17"/>
        <v>0.24835524244573526</v>
      </c>
      <c r="J67" s="71">
        <f t="shared" si="17"/>
        <v>0.24835524244573526</v>
      </c>
      <c r="K67" s="71">
        <f t="shared" si="17"/>
        <v>0.2483552424457352</v>
      </c>
      <c r="L67" s="71">
        <f t="shared" si="17"/>
        <v>0.24835524244573512</v>
      </c>
      <c r="M67" s="71">
        <f t="shared" si="17"/>
        <v>0.24835524244573512</v>
      </c>
      <c r="N67" s="71">
        <f t="shared" si="17"/>
        <v>0.2483552424457352</v>
      </c>
      <c r="O67" s="71">
        <f t="shared" si="17"/>
        <v>0.2483552424457352</v>
      </c>
      <c r="P67" s="71">
        <f t="shared" si="17"/>
        <v>0.24835524244573526</v>
      </c>
      <c r="Q67" s="71">
        <f t="shared" si="17"/>
        <v>0.2483552424457352</v>
      </c>
    </row>
    <row r="69" spans="1:17" ht="12.75" x14ac:dyDescent="0.25">
      <c r="A69" s="98" t="str">
        <f>FBT_fec!$A$110</f>
        <v>Energy intensity (toe/physical output index)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</row>
    <row r="71" spans="1:17" x14ac:dyDescent="0.25">
      <c r="A71" s="78" t="s">
        <v>7</v>
      </c>
      <c r="B71" s="230">
        <f t="shared" ref="B71:Q71" si="18">SUM(B$72:B$82)</f>
        <v>45.400571302403947</v>
      </c>
      <c r="C71" s="230">
        <f t="shared" si="18"/>
        <v>45.400571302403947</v>
      </c>
      <c r="D71" s="230">
        <f t="shared" si="18"/>
        <v>45.400571302403939</v>
      </c>
      <c r="E71" s="230">
        <f t="shared" si="18"/>
        <v>45.129517538707958</v>
      </c>
      <c r="F71" s="230">
        <f t="shared" si="18"/>
        <v>45.129517538707937</v>
      </c>
      <c r="G71" s="230">
        <f t="shared" si="18"/>
        <v>45.129517538707944</v>
      </c>
      <c r="H71" s="230">
        <f t="shared" si="18"/>
        <v>44.131544210708697</v>
      </c>
      <c r="I71" s="230">
        <f t="shared" si="18"/>
        <v>43.17635112788215</v>
      </c>
      <c r="J71" s="230">
        <f t="shared" si="18"/>
        <v>42.684417534599447</v>
      </c>
      <c r="K71" s="230">
        <f t="shared" si="18"/>
        <v>42.684417534599447</v>
      </c>
      <c r="L71" s="230">
        <f t="shared" si="18"/>
        <v>42.061020911184393</v>
      </c>
      <c r="M71" s="230">
        <f t="shared" si="18"/>
        <v>41.441140194722522</v>
      </c>
      <c r="N71" s="230">
        <f t="shared" si="18"/>
        <v>37.474291425946653</v>
      </c>
      <c r="O71" s="230">
        <f t="shared" si="18"/>
        <v>37.474291425946639</v>
      </c>
      <c r="P71" s="230">
        <f t="shared" si="18"/>
        <v>36.357688881267194</v>
      </c>
      <c r="Q71" s="230">
        <f t="shared" si="18"/>
        <v>35.846847253263107</v>
      </c>
    </row>
    <row r="72" spans="1:17" x14ac:dyDescent="0.25">
      <c r="A72" s="132" t="s">
        <v>83</v>
      </c>
      <c r="B72" s="275">
        <f>IF(B$6=0,0,B$6/TRE!B$5*1000)</f>
        <v>1.518505745024195</v>
      </c>
      <c r="C72" s="275">
        <f>IF(C$6=0,0,C$6/TRE!C$5*1000)</f>
        <v>1.5185057450241946</v>
      </c>
      <c r="D72" s="275">
        <f>IF(D$6=0,0,D$6/TRE!D$5*1000)</f>
        <v>1.5185057450241943</v>
      </c>
      <c r="E72" s="275">
        <f>IF(E$6=0,0,E$6/TRE!E$5*1000)</f>
        <v>1.5094398525568675</v>
      </c>
      <c r="F72" s="275">
        <f>IF(F$6=0,0,F$6/TRE!F$5*1000)</f>
        <v>1.5094398525568673</v>
      </c>
      <c r="G72" s="275">
        <f>IF(G$6=0,0,G$6/TRE!G$5*1000)</f>
        <v>1.5094398525568675</v>
      </c>
      <c r="H72" s="275">
        <f>IF(H$6=0,0,H$6/TRE!H$5*1000)</f>
        <v>1.4760607961160612</v>
      </c>
      <c r="I72" s="275">
        <f>IF(I$6=0,0,I$6/TRE!I$5*1000)</f>
        <v>1.444112603785656</v>
      </c>
      <c r="J72" s="275">
        <f>IF(J$6=0,0,J$6/TRE!J$5*1000)</f>
        <v>1.4276589785086848</v>
      </c>
      <c r="K72" s="275">
        <f>IF(K$6=0,0,K$6/TRE!K$5*1000)</f>
        <v>1.4276589785086846</v>
      </c>
      <c r="L72" s="275">
        <f>IF(L$6=0,0,L$6/TRE!L$5*1000)</f>
        <v>1.4068083300051866</v>
      </c>
      <c r="M72" s="275">
        <f>IF(M$6=0,0,M$6/TRE!M$5*1000)</f>
        <v>1.3860752774868095</v>
      </c>
      <c r="N72" s="275">
        <f>IF(N$6=0,0,N$6/TRE!N$5*1000)</f>
        <v>1.2533967126091607</v>
      </c>
      <c r="O72" s="275">
        <f>IF(O$6=0,0,O$6/TRE!O$5*1000)</f>
        <v>1.2533967126091601</v>
      </c>
      <c r="P72" s="275">
        <f>IF(P$6=0,0,P$6/TRE!P$5*1000)</f>
        <v>1.2160498834754354</v>
      </c>
      <c r="Q72" s="275">
        <f>IF(Q$6=0,0,Q$6/TRE!Q$5*1000)</f>
        <v>1.1989638441444579</v>
      </c>
    </row>
    <row r="73" spans="1:17" x14ac:dyDescent="0.25">
      <c r="A73" s="76" t="s">
        <v>82</v>
      </c>
      <c r="B73" s="274">
        <f>IF(B$7=0,0,B$7/TRE!B$5*1000)</f>
        <v>1.8981321812802434</v>
      </c>
      <c r="C73" s="274">
        <f>IF(C$7=0,0,C$7/TRE!C$5*1000)</f>
        <v>1.898132181280243</v>
      </c>
      <c r="D73" s="274">
        <f>IF(D$7=0,0,D$7/TRE!D$5*1000)</f>
        <v>1.8981321812802432</v>
      </c>
      <c r="E73" s="274">
        <f>IF(E$7=0,0,E$7/TRE!E$5*1000)</f>
        <v>1.8867998156960846</v>
      </c>
      <c r="F73" s="274">
        <f>IF(F$7=0,0,F$7/TRE!F$5*1000)</f>
        <v>1.8867998156960841</v>
      </c>
      <c r="G73" s="274">
        <f>IF(G$7=0,0,G$7/TRE!G$5*1000)</f>
        <v>1.8867998156960843</v>
      </c>
      <c r="H73" s="274">
        <f>IF(H$7=0,0,H$7/TRE!H$5*1000)</f>
        <v>1.8450759951450768</v>
      </c>
      <c r="I73" s="274">
        <f>IF(I$7=0,0,I$7/TRE!I$5*1000)</f>
        <v>1.8051407547320701</v>
      </c>
      <c r="J73" s="274">
        <f>IF(J$7=0,0,J$7/TRE!J$5*1000)</f>
        <v>1.784573723135856</v>
      </c>
      <c r="K73" s="274">
        <f>IF(K$7=0,0,K$7/TRE!K$5*1000)</f>
        <v>1.7845737231358563</v>
      </c>
      <c r="L73" s="274">
        <f>IF(L$7=0,0,L$7/TRE!L$5*1000)</f>
        <v>1.7585104125064834</v>
      </c>
      <c r="M73" s="274">
        <f>IF(M$7=0,0,M$7/TRE!M$5*1000)</f>
        <v>1.7325940968585116</v>
      </c>
      <c r="N73" s="274">
        <f>IF(N$7=0,0,N$7/TRE!N$5*1000)</f>
        <v>1.5667458907614509</v>
      </c>
      <c r="O73" s="274">
        <f>IF(O$7=0,0,O$7/TRE!O$5*1000)</f>
        <v>1.5667458907614502</v>
      </c>
      <c r="P73" s="274">
        <f>IF(P$7=0,0,P$7/TRE!P$5*1000)</f>
        <v>1.5200623543442942</v>
      </c>
      <c r="Q73" s="274">
        <f>IF(Q$7=0,0,Q$7/TRE!Q$5*1000)</f>
        <v>1.4987048051805725</v>
      </c>
    </row>
    <row r="74" spans="1:17" x14ac:dyDescent="0.25">
      <c r="A74" s="76" t="s">
        <v>81</v>
      </c>
      <c r="B74" s="274">
        <f>IF(B$8=0,0,B$8/TRE!B$5*1000)</f>
        <v>2.6099317492603347</v>
      </c>
      <c r="C74" s="274">
        <f>IF(C$8=0,0,C$8/TRE!C$5*1000)</f>
        <v>2.6099317492603338</v>
      </c>
      <c r="D74" s="274">
        <f>IF(D$8=0,0,D$8/TRE!D$5*1000)</f>
        <v>2.6099317492603342</v>
      </c>
      <c r="E74" s="274">
        <f>IF(E$8=0,0,E$8/TRE!E$5*1000)</f>
        <v>2.5943497465821159</v>
      </c>
      <c r="F74" s="274">
        <f>IF(F$8=0,0,F$8/TRE!F$5*1000)</f>
        <v>2.5943497465821155</v>
      </c>
      <c r="G74" s="274">
        <f>IF(G$8=0,0,G$8/TRE!G$5*1000)</f>
        <v>2.5943497465821155</v>
      </c>
      <c r="H74" s="274">
        <f>IF(H$8=0,0,H$8/TRE!H$5*1000)</f>
        <v>2.53697949332448</v>
      </c>
      <c r="I74" s="274">
        <f>IF(I$8=0,0,I$8/TRE!I$5*1000)</f>
        <v>2.4820685377565961</v>
      </c>
      <c r="J74" s="274">
        <f>IF(J$8=0,0,J$8/TRE!J$5*1000)</f>
        <v>2.4537888693118015</v>
      </c>
      <c r="K74" s="274">
        <f>IF(K$8=0,0,K$8/TRE!K$5*1000)</f>
        <v>2.453788869311802</v>
      </c>
      <c r="L74" s="274">
        <f>IF(L$8=0,0,L$8/TRE!L$5*1000)</f>
        <v>2.4179518171964141</v>
      </c>
      <c r="M74" s="274">
        <f>IF(M$8=0,0,M$8/TRE!M$5*1000)</f>
        <v>2.3823168831804531</v>
      </c>
      <c r="N74" s="274">
        <f>IF(N$8=0,0,N$8/TRE!N$5*1000)</f>
        <v>2.1542755997969945</v>
      </c>
      <c r="O74" s="274">
        <f>IF(O$8=0,0,O$8/TRE!O$5*1000)</f>
        <v>2.1542755997969936</v>
      </c>
      <c r="P74" s="274">
        <f>IF(P$8=0,0,P$8/TRE!P$5*1000)</f>
        <v>2.0900857372234039</v>
      </c>
      <c r="Q74" s="274">
        <f>IF(Q$8=0,0,Q$8/TRE!Q$5*1000)</f>
        <v>2.0607191071232869</v>
      </c>
    </row>
    <row r="75" spans="1:17" x14ac:dyDescent="0.25">
      <c r="A75" s="76" t="s">
        <v>80</v>
      </c>
      <c r="B75" s="274">
        <f>IF(B$9=0,0,B$9/TRE!B$5*1000)</f>
        <v>1.6608656586202131</v>
      </c>
      <c r="C75" s="274">
        <f>IF(C$9=0,0,C$9/TRE!C$5*1000)</f>
        <v>1.6608656586202126</v>
      </c>
      <c r="D75" s="274">
        <f>IF(D$9=0,0,D$9/TRE!D$5*1000)</f>
        <v>1.6608656586202126</v>
      </c>
      <c r="E75" s="274">
        <f>IF(E$9=0,0,E$9/TRE!E$5*1000)</f>
        <v>1.650949838734074</v>
      </c>
      <c r="F75" s="274">
        <f>IF(F$9=0,0,F$9/TRE!F$5*1000)</f>
        <v>1.6509498387340737</v>
      </c>
      <c r="G75" s="274">
        <f>IF(G$9=0,0,G$9/TRE!G$5*1000)</f>
        <v>1.6509498387340737</v>
      </c>
      <c r="H75" s="274">
        <f>IF(H$9=0,0,H$9/TRE!H$5*1000)</f>
        <v>1.614441495751942</v>
      </c>
      <c r="I75" s="274">
        <f>IF(I$9=0,0,I$9/TRE!I$5*1000)</f>
        <v>1.5794981603905613</v>
      </c>
      <c r="J75" s="274">
        <f>IF(J$9=0,0,J$9/TRE!J$5*1000)</f>
        <v>1.5615020077438742</v>
      </c>
      <c r="K75" s="274">
        <f>IF(K$9=0,0,K$9/TRE!K$5*1000)</f>
        <v>1.5615020077438742</v>
      </c>
      <c r="L75" s="274">
        <f>IF(L$9=0,0,L$9/TRE!L$5*1000)</f>
        <v>1.5386966109431728</v>
      </c>
      <c r="M75" s="274">
        <f>IF(M$9=0,0,M$9/TRE!M$5*1000)</f>
        <v>1.5160198347511977</v>
      </c>
      <c r="N75" s="274">
        <f>IF(N$9=0,0,N$9/TRE!N$5*1000)</f>
        <v>1.3709026544162695</v>
      </c>
      <c r="O75" s="274">
        <f>IF(O$9=0,0,O$9/TRE!O$5*1000)</f>
        <v>1.370902654416269</v>
      </c>
      <c r="P75" s="274">
        <f>IF(P$9=0,0,P$9/TRE!P$5*1000)</f>
        <v>1.3300545600512572</v>
      </c>
      <c r="Q75" s="274">
        <f>IF(Q$9=0,0,Q$9/TRE!Q$5*1000)</f>
        <v>1.3113667045330009</v>
      </c>
    </row>
    <row r="76" spans="1:17" x14ac:dyDescent="0.25">
      <c r="A76" s="129" t="s">
        <v>79</v>
      </c>
      <c r="B76" s="273">
        <f>IF(B$10=0,0,B$10/TRE!B$5*1000)</f>
        <v>1.2812392223641644</v>
      </c>
      <c r="C76" s="273">
        <f>IF(C$10=0,0,C$10/TRE!C$5*1000)</f>
        <v>1.2812392223641642</v>
      </c>
      <c r="D76" s="273">
        <f>IF(D$10=0,0,D$10/TRE!D$5*1000)</f>
        <v>1.281239222364164</v>
      </c>
      <c r="E76" s="273">
        <f>IF(E$10=0,0,E$10/TRE!E$5*1000)</f>
        <v>1.2735898755948571</v>
      </c>
      <c r="F76" s="273">
        <f>IF(F$10=0,0,F$10/TRE!F$5*1000)</f>
        <v>1.2735898755948569</v>
      </c>
      <c r="G76" s="273">
        <f>IF(G$10=0,0,G$10/TRE!G$5*1000)</f>
        <v>1.2735898755948567</v>
      </c>
      <c r="H76" s="273">
        <f>IF(H$10=0,0,H$10/TRE!H$5*1000)</f>
        <v>1.2454262967229266</v>
      </c>
      <c r="I76" s="273">
        <f>IF(I$10=0,0,I$10/TRE!I$5*1000)</f>
        <v>1.2184700094441474</v>
      </c>
      <c r="J76" s="273">
        <f>IF(J$10=0,0,J$10/TRE!J$5*1000)</f>
        <v>1.2045872631167029</v>
      </c>
      <c r="K76" s="273">
        <f>IF(K$10=0,0,K$10/TRE!K$5*1000)</f>
        <v>1.2045872631167029</v>
      </c>
      <c r="L76" s="273">
        <f>IF(L$10=0,0,L$10/TRE!L$5*1000)</f>
        <v>1.1869945284418761</v>
      </c>
      <c r="M76" s="273">
        <f>IF(M$10=0,0,M$10/TRE!M$5*1000)</f>
        <v>1.1695010153794954</v>
      </c>
      <c r="N76" s="273">
        <f>IF(N$10=0,0,N$10/TRE!N$5*1000)</f>
        <v>1.0575534762639791</v>
      </c>
      <c r="O76" s="273">
        <f>IF(O$10=0,0,O$10/TRE!O$5*1000)</f>
        <v>1.0575534762639789</v>
      </c>
      <c r="P76" s="273">
        <f>IF(P$10=0,0,P$10/TRE!P$5*1000)</f>
        <v>1.0260420891823987</v>
      </c>
      <c r="Q76" s="273">
        <f>IF(Q$10=0,0,Q$10/TRE!Q$5*1000)</f>
        <v>1.0116257434968863</v>
      </c>
    </row>
    <row r="77" spans="1:17" x14ac:dyDescent="0.25">
      <c r="A77" s="127" t="s">
        <v>283</v>
      </c>
      <c r="B77" s="296">
        <f>IF(B$15=0,0,B$15/TRE!B$5*1000)</f>
        <v>4.492219080869889</v>
      </c>
      <c r="C77" s="296">
        <f>IF(C$15=0,0,C$15/TRE!C$5*1000)</f>
        <v>4.4922190808698881</v>
      </c>
      <c r="D77" s="296">
        <f>IF(D$15=0,0,D$15/TRE!D$5*1000)</f>
        <v>4.492219080869889</v>
      </c>
      <c r="E77" s="296">
        <f>IF(E$15=0,0,E$15/TRE!E$5*1000)</f>
        <v>4.4653993106712644</v>
      </c>
      <c r="F77" s="296">
        <f>IF(F$15=0,0,F$15/TRE!F$5*1000)</f>
        <v>4.4653993106712635</v>
      </c>
      <c r="G77" s="296">
        <f>IF(G$15=0,0,G$15/TRE!G$5*1000)</f>
        <v>4.4653993106712635</v>
      </c>
      <c r="H77" s="296">
        <f>IF(H$15=0,0,H$15/TRE!H$5*1000)</f>
        <v>4.366653530659458</v>
      </c>
      <c r="I77" s="296">
        <f>IF(I$15=0,0,I$15/TRE!I$5*1000)</f>
        <v>4.2721406981224552</v>
      </c>
      <c r="J77" s="296">
        <f>IF(J$15=0,0,J$15/TRE!J$5*1000)</f>
        <v>4.2234656834503745</v>
      </c>
      <c r="K77" s="296">
        <f>IF(K$15=0,0,K$15/TRE!K$5*1000)</f>
        <v>4.2234656834503737</v>
      </c>
      <c r="L77" s="296">
        <f>IF(L$15=0,0,L$15/TRE!L$5*1000)</f>
        <v>4.1617828868176652</v>
      </c>
      <c r="M77" s="296">
        <f>IF(M$15=0,0,M$15/TRE!M$5*1000)</f>
        <v>4.1004479762103649</v>
      </c>
      <c r="N77" s="296">
        <f>IF(N$15=0,0,N$15/TRE!N$5*1000)</f>
        <v>3.707942921343871</v>
      </c>
      <c r="O77" s="296">
        <f>IF(O$15=0,0,O$15/TRE!O$5*1000)</f>
        <v>3.7079429213438702</v>
      </c>
      <c r="P77" s="296">
        <f>IF(P$15=0,0,P$15/TRE!P$5*1000)</f>
        <v>3.5974592178779785</v>
      </c>
      <c r="Q77" s="296">
        <f>IF(Q$15=0,0,Q$15/TRE!Q$5*1000)</f>
        <v>3.546913322908126</v>
      </c>
    </row>
    <row r="78" spans="1:17" x14ac:dyDescent="0.25">
      <c r="A78" s="127" t="s">
        <v>282</v>
      </c>
      <c r="B78" s="296">
        <f>IF(B$23=0,0,B$23/TRE!B$5*1000)</f>
        <v>2.2461095404349445</v>
      </c>
      <c r="C78" s="296">
        <f>IF(C$23=0,0,C$23/TRE!C$5*1000)</f>
        <v>2.246109540434944</v>
      </c>
      <c r="D78" s="296">
        <f>IF(D$23=0,0,D$23/TRE!D$5*1000)</f>
        <v>2.2461095404349445</v>
      </c>
      <c r="E78" s="296">
        <f>IF(E$23=0,0,E$23/TRE!E$5*1000)</f>
        <v>2.2326996553356322</v>
      </c>
      <c r="F78" s="296">
        <f>IF(F$23=0,0,F$23/TRE!F$5*1000)</f>
        <v>2.2326996553356317</v>
      </c>
      <c r="G78" s="296">
        <f>IF(G$23=0,0,G$23/TRE!G$5*1000)</f>
        <v>2.2326996553356317</v>
      </c>
      <c r="H78" s="296">
        <f>IF(H$23=0,0,H$23/TRE!H$5*1000)</f>
        <v>2.183326765329729</v>
      </c>
      <c r="I78" s="296">
        <f>IF(I$23=0,0,I$23/TRE!I$5*1000)</f>
        <v>2.1360703490612276</v>
      </c>
      <c r="J78" s="296">
        <f>IF(J$23=0,0,J$23/TRE!J$5*1000)</f>
        <v>2.1117328417251873</v>
      </c>
      <c r="K78" s="296">
        <f>IF(K$23=0,0,K$23/TRE!K$5*1000)</f>
        <v>2.1117328417251868</v>
      </c>
      <c r="L78" s="296">
        <f>IF(L$23=0,0,L$23/TRE!L$5*1000)</f>
        <v>2.0808914434088326</v>
      </c>
      <c r="M78" s="296">
        <f>IF(M$23=0,0,M$23/TRE!M$5*1000)</f>
        <v>2.0502239881051825</v>
      </c>
      <c r="N78" s="296">
        <f>IF(N$23=0,0,N$23/TRE!N$5*1000)</f>
        <v>1.8539714606719355</v>
      </c>
      <c r="O78" s="296">
        <f>IF(O$23=0,0,O$23/TRE!O$5*1000)</f>
        <v>1.8539714606719351</v>
      </c>
      <c r="P78" s="296">
        <f>IF(P$23=0,0,P$23/TRE!P$5*1000)</f>
        <v>1.7987296089389893</v>
      </c>
      <c r="Q78" s="296">
        <f>IF(Q$23=0,0,Q$23/TRE!Q$5*1000)</f>
        <v>1.773456661454063</v>
      </c>
    </row>
    <row r="79" spans="1:17" x14ac:dyDescent="0.25">
      <c r="A79" s="127" t="s">
        <v>281</v>
      </c>
      <c r="B79" s="296">
        <f>IF(B$26=0,0,B$26/TRE!B$5*1000)</f>
        <v>14.375101058783645</v>
      </c>
      <c r="C79" s="296">
        <f>IF(C$26=0,0,C$26/TRE!C$5*1000)</f>
        <v>14.375101058783644</v>
      </c>
      <c r="D79" s="296">
        <f>IF(D$26=0,0,D$26/TRE!D$5*1000)</f>
        <v>14.375101058783644</v>
      </c>
      <c r="E79" s="296">
        <f>IF(E$26=0,0,E$26/TRE!E$5*1000)</f>
        <v>14.289277794148045</v>
      </c>
      <c r="F79" s="296">
        <f>IF(F$26=0,0,F$26/TRE!F$5*1000)</f>
        <v>14.289277794148044</v>
      </c>
      <c r="G79" s="296">
        <f>IF(G$26=0,0,G$26/TRE!G$5*1000)</f>
        <v>14.289277794148042</v>
      </c>
      <c r="H79" s="296">
        <f>IF(H$26=0,0,H$26/TRE!H$5*1000)</f>
        <v>13.973291298110265</v>
      </c>
      <c r="I79" s="296">
        <f>IF(I$26=0,0,I$26/TRE!I$5*1000)</f>
        <v>13.670850233991862</v>
      </c>
      <c r="J79" s="296">
        <f>IF(J$26=0,0,J$26/TRE!J$5*1000)</f>
        <v>13.515090187041192</v>
      </c>
      <c r="K79" s="296">
        <f>IF(K$26=0,0,K$26/TRE!K$5*1000)</f>
        <v>13.515090187041196</v>
      </c>
      <c r="L79" s="296">
        <f>IF(L$26=0,0,L$26/TRE!L$5*1000)</f>
        <v>13.317705237816529</v>
      </c>
      <c r="M79" s="296">
        <f>IF(M$26=0,0,M$26/TRE!M$5*1000)</f>
        <v>13.121433523873169</v>
      </c>
      <c r="N79" s="296">
        <f>IF(N$26=0,0,N$26/TRE!N$5*1000)</f>
        <v>11.86541734830039</v>
      </c>
      <c r="O79" s="296">
        <f>IF(O$26=0,0,O$26/TRE!O$5*1000)</f>
        <v>11.865417348300383</v>
      </c>
      <c r="P79" s="296">
        <f>IF(P$26=0,0,P$26/TRE!P$5*1000)</f>
        <v>11.511869497209529</v>
      </c>
      <c r="Q79" s="296">
        <f>IF(Q$26=0,0,Q$26/TRE!Q$5*1000)</f>
        <v>11.350122633306004</v>
      </c>
    </row>
    <row r="80" spans="1:17" x14ac:dyDescent="0.25">
      <c r="A80" s="127" t="s">
        <v>280</v>
      </c>
      <c r="B80" s="296">
        <f>IF(B$34=0,0,B$34/TRE!B$5*1000)</f>
        <v>0</v>
      </c>
      <c r="C80" s="296">
        <f>IF(C$34=0,0,C$34/TRE!C$5*1000)</f>
        <v>0</v>
      </c>
      <c r="D80" s="296">
        <f>IF(D$34=0,0,D$34/TRE!D$5*1000)</f>
        <v>0</v>
      </c>
      <c r="E80" s="296">
        <f>IF(E$34=0,0,E$34/TRE!E$5*1000)</f>
        <v>0</v>
      </c>
      <c r="F80" s="296">
        <f>IF(F$34=0,0,F$34/TRE!F$5*1000)</f>
        <v>0</v>
      </c>
      <c r="G80" s="296">
        <f>IF(G$34=0,0,G$34/TRE!G$5*1000)</f>
        <v>0</v>
      </c>
      <c r="H80" s="296">
        <f>IF(H$34=0,0,H$34/TRE!H$5*1000)</f>
        <v>0</v>
      </c>
      <c r="I80" s="296">
        <f>IF(I$34=0,0,I$34/TRE!I$5*1000)</f>
        <v>0</v>
      </c>
      <c r="J80" s="296">
        <f>IF(J$34=0,0,J$34/TRE!J$5*1000)</f>
        <v>0</v>
      </c>
      <c r="K80" s="296">
        <f>IF(K$34=0,0,K$34/TRE!K$5*1000)</f>
        <v>0</v>
      </c>
      <c r="L80" s="296">
        <f>IF(L$34=0,0,L$34/TRE!L$5*1000)</f>
        <v>0</v>
      </c>
      <c r="M80" s="296">
        <f>IF(M$34=0,0,M$34/TRE!M$5*1000)</f>
        <v>0</v>
      </c>
      <c r="N80" s="296">
        <f>IF(N$34=0,0,N$34/TRE!N$5*1000)</f>
        <v>0</v>
      </c>
      <c r="O80" s="296">
        <f>IF(O$34=0,0,O$34/TRE!O$5*1000)</f>
        <v>0</v>
      </c>
      <c r="P80" s="296">
        <f>IF(P$34=0,0,P$34/TRE!P$5*1000)</f>
        <v>0</v>
      </c>
      <c r="Q80" s="296">
        <f>IF(Q$34=0,0,Q$34/TRE!Q$5*1000)</f>
        <v>0</v>
      </c>
    </row>
    <row r="81" spans="1:17" x14ac:dyDescent="0.25">
      <c r="A81" s="127" t="s">
        <v>279</v>
      </c>
      <c r="B81" s="296">
        <f>IF(B$45=0,0,B$45/TRE!B$5*1000)</f>
        <v>4.0429971727829006</v>
      </c>
      <c r="C81" s="296">
        <f>IF(C$45=0,0,C$45/TRE!C$5*1000)</f>
        <v>4.0429971727828997</v>
      </c>
      <c r="D81" s="296">
        <f>IF(D$45=0,0,D$45/TRE!D$5*1000)</f>
        <v>4.0429971727828997</v>
      </c>
      <c r="E81" s="296">
        <f>IF(E$45=0,0,E$45/TRE!E$5*1000)</f>
        <v>4.0188593796041374</v>
      </c>
      <c r="F81" s="296">
        <f>IF(F$45=0,0,F$45/TRE!F$5*1000)</f>
        <v>4.0188593796041365</v>
      </c>
      <c r="G81" s="296">
        <f>IF(G$45=0,0,G$45/TRE!G$5*1000)</f>
        <v>4.0188593796041365</v>
      </c>
      <c r="H81" s="296">
        <f>IF(H$45=0,0,H$45/TRE!H$5*1000)</f>
        <v>3.9299881775935117</v>
      </c>
      <c r="I81" s="296">
        <f>IF(I$45=0,0,I$45/TRE!I$5*1000)</f>
        <v>3.8449266283102097</v>
      </c>
      <c r="J81" s="296">
        <f>IF(J$45=0,0,J$45/TRE!J$5*1000)</f>
        <v>3.8011191151053363</v>
      </c>
      <c r="K81" s="296">
        <f>IF(K$45=0,0,K$45/TRE!K$5*1000)</f>
        <v>3.8011191151053358</v>
      </c>
      <c r="L81" s="296">
        <f>IF(L$45=0,0,L$45/TRE!L$5*1000)</f>
        <v>3.7456045981358987</v>
      </c>
      <c r="M81" s="296">
        <f>IF(M$45=0,0,M$45/TRE!M$5*1000)</f>
        <v>3.6904031785893281</v>
      </c>
      <c r="N81" s="296">
        <f>IF(N$45=0,0,N$45/TRE!N$5*1000)</f>
        <v>3.3371486292094836</v>
      </c>
      <c r="O81" s="296">
        <f>IF(O$45=0,0,O$45/TRE!O$5*1000)</f>
        <v>3.3371486292094827</v>
      </c>
      <c r="P81" s="296">
        <f>IF(P$45=0,0,P$45/TRE!P$5*1000)</f>
        <v>3.2377132960901802</v>
      </c>
      <c r="Q81" s="296">
        <f>IF(Q$45=0,0,Q$45/TRE!Q$5*1000)</f>
        <v>3.1922219906173135</v>
      </c>
    </row>
    <row r="82" spans="1:17" x14ac:dyDescent="0.25">
      <c r="A82" s="72" t="s">
        <v>278</v>
      </c>
      <c r="B82" s="295">
        <f>IF(B$46=0,0,B$46/TRE!B$5*1000)</f>
        <v>11.27546989298342</v>
      </c>
      <c r="C82" s="295">
        <f>IF(C$46=0,0,C$46/TRE!C$5*1000)</f>
        <v>11.275469892983422</v>
      </c>
      <c r="D82" s="295">
        <f>IF(D$46=0,0,D$46/TRE!D$5*1000)</f>
        <v>11.275469892983418</v>
      </c>
      <c r="E82" s="295">
        <f>IF(E$46=0,0,E$46/TRE!E$5*1000)</f>
        <v>11.208152269784872</v>
      </c>
      <c r="F82" s="295">
        <f>IF(F$46=0,0,F$46/TRE!F$5*1000)</f>
        <v>11.208152269784867</v>
      </c>
      <c r="G82" s="295">
        <f>IF(G$46=0,0,G$46/TRE!G$5*1000)</f>
        <v>11.20815226978487</v>
      </c>
      <c r="H82" s="295">
        <f>IF(H$46=0,0,H$46/TRE!H$5*1000)</f>
        <v>10.960300361955239</v>
      </c>
      <c r="I82" s="295">
        <f>IF(I$46=0,0,I$46/TRE!I$5*1000)</f>
        <v>10.723073152287364</v>
      </c>
      <c r="J82" s="295">
        <f>IF(J$46=0,0,J$46/TRE!J$5*1000)</f>
        <v>10.60089886546044</v>
      </c>
      <c r="K82" s="295">
        <f>IF(K$46=0,0,K$46/TRE!K$5*1000)</f>
        <v>10.600898865460437</v>
      </c>
      <c r="L82" s="295">
        <f>IF(L$46=0,0,L$46/TRE!L$5*1000)</f>
        <v>10.446075045912336</v>
      </c>
      <c r="M82" s="295">
        <f>IF(M$46=0,0,M$46/TRE!M$5*1000)</f>
        <v>10.29212442028801</v>
      </c>
      <c r="N82" s="295">
        <f>IF(N$46=0,0,N$46/TRE!N$5*1000)</f>
        <v>9.3069367325731189</v>
      </c>
      <c r="O82" s="295">
        <f>IF(O$46=0,0,O$46/TRE!O$5*1000)</f>
        <v>9.3069367325731154</v>
      </c>
      <c r="P82" s="295">
        <f>IF(P$46=0,0,P$46/TRE!P$5*1000)</f>
        <v>9.0296226368737251</v>
      </c>
      <c r="Q82" s="295">
        <f>IF(Q$46=0,0,Q$46/TRE!Q$5*1000)</f>
        <v>8.9027524404993947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 tint="-0.249977111117893"/>
    <pageSetUpPr fitToPage="1"/>
  </sheetPr>
  <dimension ref="A1:Q8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381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91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7</v>
      </c>
      <c r="B5" s="96">
        <v>3.5845029316721497E-2</v>
      </c>
      <c r="C5" s="96">
        <v>3.7514751167724868E-2</v>
      </c>
      <c r="D5" s="96">
        <v>3.761606125789576E-2</v>
      </c>
      <c r="E5" s="96">
        <v>3.7758943461814951E-2</v>
      </c>
      <c r="F5" s="96">
        <v>3.7819339652496654E-2</v>
      </c>
      <c r="G5" s="96">
        <v>3.6044866091724984E-2</v>
      </c>
      <c r="H5" s="96">
        <v>3.858964857352136E-2</v>
      </c>
      <c r="I5" s="96">
        <v>3.9502552561907656E-2</v>
      </c>
      <c r="J5" s="96">
        <v>3.9758265865445584E-2</v>
      </c>
      <c r="K5" s="96">
        <v>3.9826112735523139E-2</v>
      </c>
      <c r="L5" s="96">
        <v>3.871680145503064E-2</v>
      </c>
      <c r="M5" s="96">
        <v>3.9275496028617518E-2</v>
      </c>
      <c r="N5" s="96">
        <v>7.6065884037110398E-2</v>
      </c>
      <c r="O5" s="96">
        <v>7.5991752980257288E-2</v>
      </c>
      <c r="P5" s="96">
        <v>7.8359189281843697E-2</v>
      </c>
      <c r="Q5" s="96">
        <v>7.9440891577180289E-2</v>
      </c>
    </row>
    <row r="6" spans="1:17" x14ac:dyDescent="0.25">
      <c r="A6" s="132" t="s">
        <v>83</v>
      </c>
      <c r="B6" s="160">
        <v>1.0303143877763098E-3</v>
      </c>
      <c r="C6" s="160">
        <v>1.0783081676522476E-3</v>
      </c>
      <c r="D6" s="160">
        <v>1.0812201821077997E-3</v>
      </c>
      <c r="E6" s="160">
        <v>1.0853271278478736E-3</v>
      </c>
      <c r="F6" s="160">
        <v>1.0870631304516494E-3</v>
      </c>
      <c r="G6" s="160">
        <v>1.0360584116596121E-3</v>
      </c>
      <c r="H6" s="160">
        <v>1.1092045648288266E-3</v>
      </c>
      <c r="I6" s="160">
        <v>1.1354446916141045E-3</v>
      </c>
      <c r="J6" s="160">
        <v>1.1427948068407656E-3</v>
      </c>
      <c r="K6" s="160">
        <v>1.1447449686271833E-3</v>
      </c>
      <c r="L6" s="160">
        <v>1.1128593935669671E-3</v>
      </c>
      <c r="M6" s="160">
        <v>1.1289182744916532E-3</v>
      </c>
      <c r="N6" s="160">
        <v>2.1864056533439412E-3</v>
      </c>
      <c r="O6" s="160">
        <v>2.1842748615462284E-3</v>
      </c>
      <c r="P6" s="160">
        <v>2.252323450992647E-3</v>
      </c>
      <c r="Q6" s="160">
        <v>2.2834154450409277E-3</v>
      </c>
    </row>
    <row r="7" spans="1:17" x14ac:dyDescent="0.25">
      <c r="A7" s="76" t="s">
        <v>82</v>
      </c>
      <c r="B7" s="159">
        <v>3.2635236049285965E-4</v>
      </c>
      <c r="C7" s="159">
        <v>3.4155440322594378E-4</v>
      </c>
      <c r="D7" s="159">
        <v>3.4247678459092687E-4</v>
      </c>
      <c r="E7" s="159">
        <v>3.4377766076289034E-4</v>
      </c>
      <c r="F7" s="159">
        <v>3.4432754005632292E-4</v>
      </c>
      <c r="G7" s="159">
        <v>3.2817178160866959E-4</v>
      </c>
      <c r="H7" s="159">
        <v>3.5134084537304767E-4</v>
      </c>
      <c r="I7" s="159">
        <v>3.5965241261660491E-4</v>
      </c>
      <c r="J7" s="159">
        <v>3.6198056359903699E-4</v>
      </c>
      <c r="K7" s="159">
        <v>3.6259827787139039E-4</v>
      </c>
      <c r="L7" s="159">
        <v>3.5249851336258576E-4</v>
      </c>
      <c r="M7" s="159">
        <v>3.5758516823106357E-4</v>
      </c>
      <c r="N7" s="159">
        <v>6.9254458098341482E-4</v>
      </c>
      <c r="O7" s="159">
        <v>6.9186965210621734E-4</v>
      </c>
      <c r="P7" s="159">
        <v>7.1342406118515725E-4</v>
      </c>
      <c r="Q7" s="159">
        <v>7.2327245869417982E-4</v>
      </c>
    </row>
    <row r="8" spans="1:17" x14ac:dyDescent="0.25">
      <c r="A8" s="76" t="s">
        <v>81</v>
      </c>
      <c r="B8" s="159">
        <v>2.4337559809491194E-3</v>
      </c>
      <c r="C8" s="159">
        <v>2.5471244345077601E-3</v>
      </c>
      <c r="D8" s="159">
        <v>2.5540030462032704E-3</v>
      </c>
      <c r="E8" s="159">
        <v>2.5637042634986157E-3</v>
      </c>
      <c r="F8" s="159">
        <v>2.56780496011123E-3</v>
      </c>
      <c r="G8" s="159">
        <v>2.4473242205530249E-3</v>
      </c>
      <c r="H8" s="159">
        <v>2.6201063246088672E-3</v>
      </c>
      <c r="I8" s="159">
        <v>2.6820894108029402E-3</v>
      </c>
      <c r="J8" s="159">
        <v>2.6994514772806866E-3</v>
      </c>
      <c r="K8" s="159">
        <v>2.7040580497675148E-3</v>
      </c>
      <c r="L8" s="159">
        <v>2.6287395742327908E-3</v>
      </c>
      <c r="M8" s="159">
        <v>2.66667304188256E-3</v>
      </c>
      <c r="N8" s="159">
        <v>5.1646156733686759E-3</v>
      </c>
      <c r="O8" s="159">
        <v>5.159582425902305E-3</v>
      </c>
      <c r="P8" s="159">
        <v>5.3203233255007384E-3</v>
      </c>
      <c r="Q8" s="159">
        <v>5.393767244533991E-3</v>
      </c>
    </row>
    <row r="9" spans="1:17" x14ac:dyDescent="0.25">
      <c r="A9" s="76" t="s">
        <v>80</v>
      </c>
      <c r="B9" s="159">
        <v>1.114780760532035E-3</v>
      </c>
      <c r="C9" s="159">
        <v>1.1667091263450925E-3</v>
      </c>
      <c r="D9" s="159">
        <v>1.1698598711351825E-3</v>
      </c>
      <c r="E9" s="159">
        <v>1.1743035090673525E-3</v>
      </c>
      <c r="F9" s="159">
        <v>1.1761818311852251E-3</v>
      </c>
      <c r="G9" s="159">
        <v>1.1209956861791103E-3</v>
      </c>
      <c r="H9" s="159">
        <v>1.200138446124411E-3</v>
      </c>
      <c r="I9" s="159">
        <v>1.2285297690460314E-3</v>
      </c>
      <c r="J9" s="159">
        <v>1.2364824552742221E-3</v>
      </c>
      <c r="K9" s="159">
        <v>1.2385924935938029E-3</v>
      </c>
      <c r="L9" s="159">
        <v>1.2040929019765823E-3</v>
      </c>
      <c r="M9" s="159">
        <v>1.2214683086513862E-3</v>
      </c>
      <c r="N9" s="159">
        <v>2.3656497336961109E-3</v>
      </c>
      <c r="O9" s="159">
        <v>2.3633442571066639E-3</v>
      </c>
      <c r="P9" s="159">
        <v>2.4369715491218071E-3</v>
      </c>
      <c r="Q9" s="159">
        <v>2.4706125010320362E-3</v>
      </c>
    </row>
    <row r="10" spans="1:17" x14ac:dyDescent="0.25">
      <c r="A10" s="129" t="s">
        <v>79</v>
      </c>
      <c r="B10" s="158">
        <v>1.4807090103823725E-3</v>
      </c>
      <c r="C10" s="158">
        <v>1.5496829305253162E-3</v>
      </c>
      <c r="D10" s="158">
        <v>1.553867911433916E-3</v>
      </c>
      <c r="E10" s="158">
        <v>1.559770179357791E-3</v>
      </c>
      <c r="F10" s="158">
        <v>1.5622650631796175E-3</v>
      </c>
      <c r="G10" s="158">
        <v>1.488963993541652E-3</v>
      </c>
      <c r="H10" s="158">
        <v>1.5940854684598302E-3</v>
      </c>
      <c r="I10" s="158">
        <v>1.6317962804464454E-3</v>
      </c>
      <c r="J10" s="158">
        <v>1.6423594463816072E-3</v>
      </c>
      <c r="K10" s="158">
        <v>1.6451621075529068E-3</v>
      </c>
      <c r="L10" s="158">
        <v>1.5993379796429932E-3</v>
      </c>
      <c r="M10" s="158">
        <v>1.622416886396067E-3</v>
      </c>
      <c r="N10" s="158">
        <v>3.1421773680600151E-3</v>
      </c>
      <c r="O10" s="158">
        <v>3.1391151157498915E-3</v>
      </c>
      <c r="P10" s="158">
        <v>3.2369106631406157E-3</v>
      </c>
      <c r="Q10" s="158">
        <v>3.2815943017311688E-3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1.4807090103823725E-3</v>
      </c>
      <c r="C14" s="157">
        <v>1.5496829305253162E-3</v>
      </c>
      <c r="D14" s="157">
        <v>1.553867911433916E-3</v>
      </c>
      <c r="E14" s="157">
        <v>1.559770179357791E-3</v>
      </c>
      <c r="F14" s="157">
        <v>1.5622650631796175E-3</v>
      </c>
      <c r="G14" s="157">
        <v>1.488963993541652E-3</v>
      </c>
      <c r="H14" s="157">
        <v>1.5940854684598302E-3</v>
      </c>
      <c r="I14" s="157">
        <v>1.6317962804464454E-3</v>
      </c>
      <c r="J14" s="157">
        <v>1.6423594463816072E-3</v>
      </c>
      <c r="K14" s="157">
        <v>1.6451621075529068E-3</v>
      </c>
      <c r="L14" s="157">
        <v>1.5993379796429932E-3</v>
      </c>
      <c r="M14" s="157">
        <v>1.622416886396067E-3</v>
      </c>
      <c r="N14" s="157">
        <v>3.1421773680600151E-3</v>
      </c>
      <c r="O14" s="157">
        <v>3.1391151157498915E-3</v>
      </c>
      <c r="P14" s="157">
        <v>3.2369106631406157E-3</v>
      </c>
      <c r="Q14" s="157">
        <v>3.2815943017311688E-3</v>
      </c>
    </row>
    <row r="15" spans="1:17" x14ac:dyDescent="0.25">
      <c r="A15" s="156" t="s">
        <v>283</v>
      </c>
      <c r="B15" s="204">
        <v>4.060258966859227E-3</v>
      </c>
      <c r="C15" s="204">
        <v>4.2493926695490623E-3</v>
      </c>
      <c r="D15" s="204">
        <v>4.2608683248879136E-3</v>
      </c>
      <c r="E15" s="204">
        <v>4.2770529608256178E-3</v>
      </c>
      <c r="F15" s="204">
        <v>4.2838941931932287E-3</v>
      </c>
      <c r="G15" s="204">
        <v>4.0828949940318326E-3</v>
      </c>
      <c r="H15" s="204">
        <v>4.3711490724180927E-3</v>
      </c>
      <c r="I15" s="204">
        <v>4.4745560628818397E-3</v>
      </c>
      <c r="J15" s="204">
        <v>4.5035213686278946E-3</v>
      </c>
      <c r="K15" s="204">
        <v>4.5112065586767475E-3</v>
      </c>
      <c r="L15" s="204">
        <v>4.3855520074177626E-3</v>
      </c>
      <c r="M15" s="204">
        <v>4.4488367834489961E-3</v>
      </c>
      <c r="N15" s="204">
        <v>8.616178968772004E-3</v>
      </c>
      <c r="O15" s="204">
        <v>8.6077819526710793E-3</v>
      </c>
      <c r="P15" s="204">
        <v>8.8759475715927561E-3</v>
      </c>
      <c r="Q15" s="204">
        <v>8.9984747818596424E-3</v>
      </c>
    </row>
    <row r="16" spans="1:17" x14ac:dyDescent="0.25">
      <c r="A16" s="152" t="s">
        <v>289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288</v>
      </c>
      <c r="B22" s="264">
        <v>4.060258966859227E-3</v>
      </c>
      <c r="C22" s="264">
        <v>4.2493926695490623E-3</v>
      </c>
      <c r="D22" s="264">
        <v>4.2608683248879136E-3</v>
      </c>
      <c r="E22" s="264">
        <v>4.2770529608256178E-3</v>
      </c>
      <c r="F22" s="264">
        <v>4.2838941931932287E-3</v>
      </c>
      <c r="G22" s="264">
        <v>4.0828949940318326E-3</v>
      </c>
      <c r="H22" s="264">
        <v>4.3711490724180927E-3</v>
      </c>
      <c r="I22" s="264">
        <v>4.4745560628818397E-3</v>
      </c>
      <c r="J22" s="264">
        <v>4.5035213686278946E-3</v>
      </c>
      <c r="K22" s="264">
        <v>4.5112065586767475E-3</v>
      </c>
      <c r="L22" s="264">
        <v>4.3855520074177626E-3</v>
      </c>
      <c r="M22" s="264">
        <v>4.4488367834489961E-3</v>
      </c>
      <c r="N22" s="264">
        <v>8.616178968772004E-3</v>
      </c>
      <c r="O22" s="264">
        <v>8.6077819526710793E-3</v>
      </c>
      <c r="P22" s="264">
        <v>8.8759475715927561E-3</v>
      </c>
      <c r="Q22" s="264">
        <v>8.9984747818596424E-3</v>
      </c>
    </row>
    <row r="23" spans="1:17" x14ac:dyDescent="0.25">
      <c r="A23" s="156" t="s">
        <v>282</v>
      </c>
      <c r="B23" s="204">
        <v>1.7401109857968118E-3</v>
      </c>
      <c r="C23" s="204">
        <v>1.8211682869495984E-3</v>
      </c>
      <c r="D23" s="204">
        <v>1.8260864249519629E-3</v>
      </c>
      <c r="E23" s="204">
        <v>1.8330226974966936E-3</v>
      </c>
      <c r="F23" s="204">
        <v>1.8359546542256696E-3</v>
      </c>
      <c r="G23" s="204">
        <v>1.7498121402993573E-3</v>
      </c>
      <c r="H23" s="204">
        <v>1.873349602464897E-3</v>
      </c>
      <c r="I23" s="204">
        <v>1.9176668840922171E-3</v>
      </c>
      <c r="J23" s="204">
        <v>1.9300805865548119E-3</v>
      </c>
      <c r="K23" s="204">
        <v>1.9333742394328918E-3</v>
      </c>
      <c r="L23" s="204">
        <v>1.8795222888933275E-3</v>
      </c>
      <c r="M23" s="204">
        <v>1.9066443357638563E-3</v>
      </c>
      <c r="N23" s="204">
        <v>3.6926481294737158E-3</v>
      </c>
      <c r="O23" s="204">
        <v>3.6890494082876062E-3</v>
      </c>
      <c r="P23" s="204">
        <v>3.8039775306826108E-3</v>
      </c>
      <c r="Q23" s="204">
        <v>3.8564891922255613E-3</v>
      </c>
    </row>
    <row r="24" spans="1:17" x14ac:dyDescent="0.25">
      <c r="A24" s="152" t="s">
        <v>287</v>
      </c>
      <c r="B24" s="151">
        <v>0</v>
      </c>
      <c r="C24" s="151">
        <v>0</v>
      </c>
      <c r="D24" s="151">
        <v>0</v>
      </c>
      <c r="E24" s="151">
        <v>0</v>
      </c>
      <c r="F24" s="151">
        <v>0</v>
      </c>
      <c r="G24" s="151">
        <v>0</v>
      </c>
      <c r="H24" s="151">
        <v>0</v>
      </c>
      <c r="I24" s="151">
        <v>0</v>
      </c>
      <c r="J24" s="151">
        <v>0</v>
      </c>
      <c r="K24" s="151">
        <v>0</v>
      </c>
      <c r="L24" s="151">
        <v>0</v>
      </c>
      <c r="M24" s="151">
        <v>0</v>
      </c>
      <c r="N24" s="151">
        <v>0</v>
      </c>
      <c r="O24" s="151">
        <v>0</v>
      </c>
      <c r="P24" s="151">
        <v>0</v>
      </c>
      <c r="Q24" s="151">
        <v>0</v>
      </c>
    </row>
    <row r="25" spans="1:17" x14ac:dyDescent="0.25">
      <c r="A25" s="152" t="s">
        <v>286</v>
      </c>
      <c r="B25" s="151">
        <v>1.7401109857968118E-3</v>
      </c>
      <c r="C25" s="151">
        <v>1.8211682869495984E-3</v>
      </c>
      <c r="D25" s="151">
        <v>1.8260864249519629E-3</v>
      </c>
      <c r="E25" s="151">
        <v>1.8330226974966936E-3</v>
      </c>
      <c r="F25" s="151">
        <v>1.8359546542256696E-3</v>
      </c>
      <c r="G25" s="151">
        <v>1.7498121402993573E-3</v>
      </c>
      <c r="H25" s="151">
        <v>1.873349602464897E-3</v>
      </c>
      <c r="I25" s="151">
        <v>1.9176668840922171E-3</v>
      </c>
      <c r="J25" s="151">
        <v>1.9300805865548119E-3</v>
      </c>
      <c r="K25" s="151">
        <v>1.9333742394328918E-3</v>
      </c>
      <c r="L25" s="151">
        <v>1.8795222888933275E-3</v>
      </c>
      <c r="M25" s="151">
        <v>1.9066443357638563E-3</v>
      </c>
      <c r="N25" s="151">
        <v>3.6926481294737158E-3</v>
      </c>
      <c r="O25" s="151">
        <v>3.6890494082876062E-3</v>
      </c>
      <c r="P25" s="151">
        <v>3.8039775306826108E-3</v>
      </c>
      <c r="Q25" s="151">
        <v>3.8564891922255613E-3</v>
      </c>
    </row>
    <row r="26" spans="1:17" x14ac:dyDescent="0.25">
      <c r="A26" s="156" t="s">
        <v>281</v>
      </c>
      <c r="B26" s="204">
        <v>1.1136710309099596E-2</v>
      </c>
      <c r="C26" s="204">
        <v>1.165547703647743E-2</v>
      </c>
      <c r="D26" s="204">
        <v>1.1686953119692563E-2</v>
      </c>
      <c r="E26" s="204">
        <v>1.1731345263978839E-2</v>
      </c>
      <c r="F26" s="204">
        <v>1.1750109787044289E-2</v>
      </c>
      <c r="G26" s="204">
        <v>1.1198797697915885E-2</v>
      </c>
      <c r="H26" s="204">
        <v>1.198943745577534E-2</v>
      </c>
      <c r="I26" s="204">
        <v>1.2273068058190194E-2</v>
      </c>
      <c r="J26" s="204">
        <v>1.2352515753950792E-2</v>
      </c>
      <c r="K26" s="204">
        <v>1.2373595132370508E-2</v>
      </c>
      <c r="L26" s="204">
        <v>1.2028942648917297E-2</v>
      </c>
      <c r="M26" s="204">
        <v>1.2202523748888678E-2</v>
      </c>
      <c r="N26" s="204">
        <v>2.3632948028631789E-2</v>
      </c>
      <c r="O26" s="204">
        <v>2.3609916213040674E-2</v>
      </c>
      <c r="P26" s="204">
        <v>2.4345456196368704E-2</v>
      </c>
      <c r="Q26" s="204">
        <v>2.4681530830243596E-2</v>
      </c>
    </row>
    <row r="27" spans="1:17" x14ac:dyDescent="0.25">
      <c r="A27" s="152" t="s">
        <v>285</v>
      </c>
      <c r="B27" s="264">
        <v>0</v>
      </c>
      <c r="C27" s="264">
        <v>0</v>
      </c>
      <c r="D27" s="264">
        <v>0</v>
      </c>
      <c r="E27" s="264">
        <v>0</v>
      </c>
      <c r="F27" s="264">
        <v>0</v>
      </c>
      <c r="G27" s="264">
        <v>0</v>
      </c>
      <c r="H27" s="264">
        <v>0</v>
      </c>
      <c r="I27" s="264">
        <v>0</v>
      </c>
      <c r="J27" s="264">
        <v>0</v>
      </c>
      <c r="K27" s="264">
        <v>0</v>
      </c>
      <c r="L27" s="264">
        <v>0</v>
      </c>
      <c r="M27" s="264">
        <v>0</v>
      </c>
      <c r="N27" s="264">
        <v>0</v>
      </c>
      <c r="O27" s="264">
        <v>0</v>
      </c>
      <c r="P27" s="264">
        <v>0</v>
      </c>
      <c r="Q27" s="264">
        <v>0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125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284</v>
      </c>
      <c r="B33" s="264">
        <v>1.1136710309099596E-2</v>
      </c>
      <c r="C33" s="264">
        <v>1.165547703647743E-2</v>
      </c>
      <c r="D33" s="264">
        <v>1.1686953119692563E-2</v>
      </c>
      <c r="E33" s="264">
        <v>1.1731345263978839E-2</v>
      </c>
      <c r="F33" s="264">
        <v>1.1750109787044289E-2</v>
      </c>
      <c r="G33" s="264">
        <v>1.1198797697915885E-2</v>
      </c>
      <c r="H33" s="264">
        <v>1.198943745577534E-2</v>
      </c>
      <c r="I33" s="264">
        <v>1.2273068058190194E-2</v>
      </c>
      <c r="J33" s="264">
        <v>1.2352515753950792E-2</v>
      </c>
      <c r="K33" s="264">
        <v>1.2373595132370508E-2</v>
      </c>
      <c r="L33" s="264">
        <v>1.2028942648917297E-2</v>
      </c>
      <c r="M33" s="264">
        <v>1.2202523748888678E-2</v>
      </c>
      <c r="N33" s="264">
        <v>2.3632948028631789E-2</v>
      </c>
      <c r="O33" s="264">
        <v>2.3609916213040674E-2</v>
      </c>
      <c r="P33" s="264">
        <v>2.4345456196368704E-2</v>
      </c>
      <c r="Q33" s="264">
        <v>2.4681530830243596E-2</v>
      </c>
    </row>
    <row r="34" spans="1:17" x14ac:dyDescent="0.25">
      <c r="A34" s="156" t="s">
        <v>280</v>
      </c>
      <c r="B34" s="204">
        <v>0</v>
      </c>
      <c r="C34" s="204">
        <v>0</v>
      </c>
      <c r="D34" s="204">
        <v>0</v>
      </c>
      <c r="E34" s="204">
        <v>0</v>
      </c>
      <c r="F34" s="204">
        <v>0</v>
      </c>
      <c r="G34" s="204">
        <v>0</v>
      </c>
      <c r="H34" s="204">
        <v>0</v>
      </c>
      <c r="I34" s="204">
        <v>0</v>
      </c>
      <c r="J34" s="204">
        <v>0</v>
      </c>
      <c r="K34" s="204">
        <v>0</v>
      </c>
      <c r="L34" s="204">
        <v>0</v>
      </c>
      <c r="M34" s="204">
        <v>0</v>
      </c>
      <c r="N34" s="204">
        <v>0</v>
      </c>
      <c r="O34" s="204">
        <v>0</v>
      </c>
      <c r="P34" s="204">
        <v>0</v>
      </c>
      <c r="Q34" s="204">
        <v>0</v>
      </c>
    </row>
    <row r="35" spans="1:17" x14ac:dyDescent="0.25">
      <c r="A35" s="88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88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88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88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88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88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88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88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88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6" t="s">
        <v>279</v>
      </c>
      <c r="B45" s="204">
        <v>3.4773176075013519E-3</v>
      </c>
      <c r="C45" s="204">
        <v>3.6392969196347423E-3</v>
      </c>
      <c r="D45" s="204">
        <v>3.6491249869312157E-3</v>
      </c>
      <c r="E45" s="204">
        <v>3.6629859549080239E-3</v>
      </c>
      <c r="F45" s="204">
        <v>3.6688449747299297E-3</v>
      </c>
      <c r="G45" s="204">
        <v>3.4967037246169475E-3</v>
      </c>
      <c r="H45" s="204">
        <v>3.7435724564855387E-3</v>
      </c>
      <c r="I45" s="204">
        <v>3.8321330511700844E-3</v>
      </c>
      <c r="J45" s="204">
        <v>3.8569397367779553E-3</v>
      </c>
      <c r="K45" s="204">
        <v>3.8635215452024908E-3</v>
      </c>
      <c r="L45" s="204">
        <v>3.7559075267071303E-3</v>
      </c>
      <c r="M45" s="204">
        <v>3.8101063518994091E-3</v>
      </c>
      <c r="N45" s="204">
        <v>7.3791329769957769E-3</v>
      </c>
      <c r="O45" s="204">
        <v>7.371941541135023E-3</v>
      </c>
      <c r="P45" s="204">
        <v>7.6016059630386748E-3</v>
      </c>
      <c r="Q45" s="204">
        <v>7.7065416405746922E-3</v>
      </c>
    </row>
    <row r="46" spans="1:17" x14ac:dyDescent="0.25">
      <c r="A46" s="72" t="s">
        <v>278</v>
      </c>
      <c r="B46" s="306">
        <v>9.0447189473318122E-3</v>
      </c>
      <c r="C46" s="306">
        <v>9.4660371928576743E-3</v>
      </c>
      <c r="D46" s="306">
        <v>9.4916006059610081E-3</v>
      </c>
      <c r="E46" s="306">
        <v>9.5276538440712561E-3</v>
      </c>
      <c r="F46" s="306">
        <v>9.5428935183194917E-3</v>
      </c>
      <c r="G46" s="306">
        <v>9.0951434413188929E-3</v>
      </c>
      <c r="H46" s="306">
        <v>9.7372643369825086E-3</v>
      </c>
      <c r="I46" s="306">
        <v>9.9676159410471889E-3</v>
      </c>
      <c r="J46" s="306">
        <v>1.0032139670157808E-2</v>
      </c>
      <c r="K46" s="306">
        <v>1.0049259362427702E-2</v>
      </c>
      <c r="L46" s="306">
        <v>9.769348620313199E-3</v>
      </c>
      <c r="M46" s="306">
        <v>9.9103231289638435E-3</v>
      </c>
      <c r="N46" s="306">
        <v>1.9193582923784962E-2</v>
      </c>
      <c r="O46" s="306">
        <v>1.9174877552711588E-2</v>
      </c>
      <c r="P46" s="306">
        <v>1.9772248970219976E-2</v>
      </c>
      <c r="Q46" s="306">
        <v>2.0045193181244491E-2</v>
      </c>
    </row>
    <row r="48" spans="1:17" ht="12.75" x14ac:dyDescent="0.25">
      <c r="A48" s="98" t="s">
        <v>90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</row>
    <row r="50" spans="1:17" x14ac:dyDescent="0.25">
      <c r="A50" s="78" t="s">
        <v>7</v>
      </c>
      <c r="B50" s="77">
        <f t="shared" ref="B50:Q50" si="0">SUM(B$51:B$55,B$57:B$58,B$60:B$61,B$63:B$64,B$65:B$67)</f>
        <v>1</v>
      </c>
      <c r="C50" s="77">
        <f t="shared" si="0"/>
        <v>1</v>
      </c>
      <c r="D50" s="77">
        <f t="shared" si="0"/>
        <v>1</v>
      </c>
      <c r="E50" s="77">
        <f t="shared" si="0"/>
        <v>1</v>
      </c>
      <c r="F50" s="77">
        <f t="shared" si="0"/>
        <v>1</v>
      </c>
      <c r="G50" s="77">
        <f t="shared" si="0"/>
        <v>1</v>
      </c>
      <c r="H50" s="77">
        <f t="shared" si="0"/>
        <v>1</v>
      </c>
      <c r="I50" s="77">
        <f t="shared" si="0"/>
        <v>0.99999999999999989</v>
      </c>
      <c r="J50" s="77">
        <f t="shared" si="0"/>
        <v>0.99999999999999989</v>
      </c>
      <c r="K50" s="77">
        <f t="shared" si="0"/>
        <v>1</v>
      </c>
      <c r="L50" s="77">
        <f t="shared" si="0"/>
        <v>0.99999999999999978</v>
      </c>
      <c r="M50" s="77">
        <f t="shared" si="0"/>
        <v>0.99999999999999989</v>
      </c>
      <c r="N50" s="77">
        <f t="shared" si="0"/>
        <v>1</v>
      </c>
      <c r="O50" s="77">
        <f t="shared" si="0"/>
        <v>0.99999999999999989</v>
      </c>
      <c r="P50" s="77">
        <f t="shared" si="0"/>
        <v>1</v>
      </c>
      <c r="Q50" s="77">
        <f t="shared" si="0"/>
        <v>1</v>
      </c>
    </row>
    <row r="51" spans="1:17" x14ac:dyDescent="0.25">
      <c r="A51" s="132" t="s">
        <v>83</v>
      </c>
      <c r="B51" s="203">
        <f t="shared" ref="B51:Q51" si="1">IF(B$6=0,0,B$6/B$5)</f>
        <v>2.8743577768415275E-2</v>
      </c>
      <c r="C51" s="203">
        <f t="shared" si="1"/>
        <v>2.8743577768415279E-2</v>
      </c>
      <c r="D51" s="203">
        <f t="shared" si="1"/>
        <v>2.8743577768415275E-2</v>
      </c>
      <c r="E51" s="203">
        <f t="shared" si="1"/>
        <v>2.8743577768415279E-2</v>
      </c>
      <c r="F51" s="203">
        <f t="shared" si="1"/>
        <v>2.8743577768415282E-2</v>
      </c>
      <c r="G51" s="203">
        <f t="shared" si="1"/>
        <v>2.8743577768415282E-2</v>
      </c>
      <c r="H51" s="203">
        <f t="shared" si="1"/>
        <v>2.8743577768415272E-2</v>
      </c>
      <c r="I51" s="203">
        <f t="shared" si="1"/>
        <v>2.8743577768415268E-2</v>
      </c>
      <c r="J51" s="203">
        <f t="shared" si="1"/>
        <v>2.8743577768415275E-2</v>
      </c>
      <c r="K51" s="203">
        <f t="shared" si="1"/>
        <v>2.8743577768415272E-2</v>
      </c>
      <c r="L51" s="203">
        <f t="shared" si="1"/>
        <v>2.8743577768415282E-2</v>
      </c>
      <c r="M51" s="203">
        <f t="shared" si="1"/>
        <v>2.8743577768415282E-2</v>
      </c>
      <c r="N51" s="203">
        <f t="shared" si="1"/>
        <v>2.8743577768415282E-2</v>
      </c>
      <c r="O51" s="203">
        <f t="shared" si="1"/>
        <v>2.8743577768415272E-2</v>
      </c>
      <c r="P51" s="203">
        <f t="shared" si="1"/>
        <v>2.8743577768415275E-2</v>
      </c>
      <c r="Q51" s="203">
        <f t="shared" si="1"/>
        <v>2.8743577768415275E-2</v>
      </c>
    </row>
    <row r="52" spans="1:17" x14ac:dyDescent="0.25">
      <c r="A52" s="76" t="s">
        <v>82</v>
      </c>
      <c r="B52" s="202">
        <f t="shared" ref="B52:Q52" si="2">IF(B$7=0,0,B$7/B$5)</f>
        <v>9.1045360183488033E-3</v>
      </c>
      <c r="C52" s="202">
        <f t="shared" si="2"/>
        <v>9.1045360183487998E-3</v>
      </c>
      <c r="D52" s="202">
        <f t="shared" si="2"/>
        <v>9.1045360183488015E-3</v>
      </c>
      <c r="E52" s="202">
        <f t="shared" si="2"/>
        <v>9.104536018348805E-3</v>
      </c>
      <c r="F52" s="202">
        <f t="shared" si="2"/>
        <v>9.1045360183488033E-3</v>
      </c>
      <c r="G52" s="202">
        <f t="shared" si="2"/>
        <v>9.1045360183488033E-3</v>
      </c>
      <c r="H52" s="202">
        <f t="shared" si="2"/>
        <v>9.1045360183488015E-3</v>
      </c>
      <c r="I52" s="202">
        <f t="shared" si="2"/>
        <v>9.1045360183487998E-3</v>
      </c>
      <c r="J52" s="202">
        <f t="shared" si="2"/>
        <v>9.1045360183488015E-3</v>
      </c>
      <c r="K52" s="202">
        <f t="shared" si="2"/>
        <v>9.1045360183488033E-3</v>
      </c>
      <c r="L52" s="202">
        <f t="shared" si="2"/>
        <v>9.1045360183488015E-3</v>
      </c>
      <c r="M52" s="202">
        <f t="shared" si="2"/>
        <v>9.1045360183488033E-3</v>
      </c>
      <c r="N52" s="202">
        <f t="shared" si="2"/>
        <v>9.1045360183488015E-3</v>
      </c>
      <c r="O52" s="202">
        <f t="shared" si="2"/>
        <v>9.1045360183488015E-3</v>
      </c>
      <c r="P52" s="202">
        <f t="shared" si="2"/>
        <v>9.1045360183488015E-3</v>
      </c>
      <c r="Q52" s="202">
        <f t="shared" si="2"/>
        <v>9.1045360183488015E-3</v>
      </c>
    </row>
    <row r="53" spans="1:17" x14ac:dyDescent="0.25">
      <c r="A53" s="76" t="s">
        <v>81</v>
      </c>
      <c r="B53" s="202">
        <f t="shared" ref="B53:Q53" si="3">IF(B$8=0,0,B$8/B$5)</f>
        <v>6.7896610139297237E-2</v>
      </c>
      <c r="C53" s="202">
        <f t="shared" si="3"/>
        <v>6.7896610139297209E-2</v>
      </c>
      <c r="D53" s="202">
        <f t="shared" si="3"/>
        <v>6.7896610139297209E-2</v>
      </c>
      <c r="E53" s="202">
        <f t="shared" si="3"/>
        <v>6.7896610139297223E-2</v>
      </c>
      <c r="F53" s="202">
        <f t="shared" si="3"/>
        <v>6.7896610139297223E-2</v>
      </c>
      <c r="G53" s="202">
        <f t="shared" si="3"/>
        <v>6.7896610139297209E-2</v>
      </c>
      <c r="H53" s="202">
        <f t="shared" si="3"/>
        <v>6.7896610139297223E-2</v>
      </c>
      <c r="I53" s="202">
        <f t="shared" si="3"/>
        <v>6.7896610139297209E-2</v>
      </c>
      <c r="J53" s="202">
        <f t="shared" si="3"/>
        <v>6.7896610139297209E-2</v>
      </c>
      <c r="K53" s="202">
        <f t="shared" si="3"/>
        <v>6.7896610139297223E-2</v>
      </c>
      <c r="L53" s="202">
        <f t="shared" si="3"/>
        <v>6.7896610139297223E-2</v>
      </c>
      <c r="M53" s="202">
        <f t="shared" si="3"/>
        <v>6.7896610139297223E-2</v>
      </c>
      <c r="N53" s="202">
        <f t="shared" si="3"/>
        <v>6.7896610139297209E-2</v>
      </c>
      <c r="O53" s="202">
        <f t="shared" si="3"/>
        <v>6.7896610139297195E-2</v>
      </c>
      <c r="P53" s="202">
        <f t="shared" si="3"/>
        <v>6.7896610139297209E-2</v>
      </c>
      <c r="Q53" s="202">
        <f t="shared" si="3"/>
        <v>6.7896610139297223E-2</v>
      </c>
    </row>
    <row r="54" spans="1:17" x14ac:dyDescent="0.25">
      <c r="A54" s="76" t="s">
        <v>80</v>
      </c>
      <c r="B54" s="202">
        <f t="shared" ref="B54:Q54" si="4">IF(B$9=0,0,B$9/B$5)</f>
        <v>3.1100009730275106E-2</v>
      </c>
      <c r="C54" s="202">
        <f t="shared" si="4"/>
        <v>3.1100009730275099E-2</v>
      </c>
      <c r="D54" s="202">
        <f t="shared" si="4"/>
        <v>3.1100009730275106E-2</v>
      </c>
      <c r="E54" s="202">
        <f t="shared" si="4"/>
        <v>3.1100009730275106E-2</v>
      </c>
      <c r="F54" s="202">
        <f t="shared" si="4"/>
        <v>3.1100009730275106E-2</v>
      </c>
      <c r="G54" s="202">
        <f t="shared" si="4"/>
        <v>3.1100009730275109E-2</v>
      </c>
      <c r="H54" s="202">
        <f t="shared" si="4"/>
        <v>3.1100009730275102E-2</v>
      </c>
      <c r="I54" s="202">
        <f t="shared" si="4"/>
        <v>3.1100009730275092E-2</v>
      </c>
      <c r="J54" s="202">
        <f t="shared" si="4"/>
        <v>3.1100009730275102E-2</v>
      </c>
      <c r="K54" s="202">
        <f t="shared" si="4"/>
        <v>3.1100009730275106E-2</v>
      </c>
      <c r="L54" s="202">
        <f t="shared" si="4"/>
        <v>3.1100009730275106E-2</v>
      </c>
      <c r="M54" s="202">
        <f t="shared" si="4"/>
        <v>3.1100009730275109E-2</v>
      </c>
      <c r="N54" s="202">
        <f t="shared" si="4"/>
        <v>3.1100009730275102E-2</v>
      </c>
      <c r="O54" s="202">
        <f t="shared" si="4"/>
        <v>3.1100009730275106E-2</v>
      </c>
      <c r="P54" s="202">
        <f t="shared" si="4"/>
        <v>3.1100009730275099E-2</v>
      </c>
      <c r="Q54" s="202">
        <f t="shared" si="4"/>
        <v>3.1100009730275099E-2</v>
      </c>
    </row>
    <row r="55" spans="1:17" x14ac:dyDescent="0.25">
      <c r="A55" s="129" t="s">
        <v>79</v>
      </c>
      <c r="B55" s="201">
        <f t="shared" ref="B55:Q55" si="5">IF(B$10=0,0,B$10/B$5)</f>
        <v>4.1308628800357274E-2</v>
      </c>
      <c r="C55" s="201">
        <f t="shared" si="5"/>
        <v>4.1308628800357274E-2</v>
      </c>
      <c r="D55" s="201">
        <f t="shared" si="5"/>
        <v>4.1308628800357267E-2</v>
      </c>
      <c r="E55" s="201">
        <f t="shared" si="5"/>
        <v>4.1308628800357274E-2</v>
      </c>
      <c r="F55" s="201">
        <f t="shared" si="5"/>
        <v>4.1308628800357287E-2</v>
      </c>
      <c r="G55" s="201">
        <f t="shared" si="5"/>
        <v>4.1308628800357274E-2</v>
      </c>
      <c r="H55" s="201">
        <f t="shared" si="5"/>
        <v>4.1308628800357267E-2</v>
      </c>
      <c r="I55" s="201">
        <f t="shared" si="5"/>
        <v>4.1308628800357267E-2</v>
      </c>
      <c r="J55" s="201">
        <f t="shared" si="5"/>
        <v>4.130862880035728E-2</v>
      </c>
      <c r="K55" s="201">
        <f t="shared" si="5"/>
        <v>4.1308628800357274E-2</v>
      </c>
      <c r="L55" s="201">
        <f t="shared" si="5"/>
        <v>4.1308628800357274E-2</v>
      </c>
      <c r="M55" s="201">
        <f t="shared" si="5"/>
        <v>4.1308628800357267E-2</v>
      </c>
      <c r="N55" s="201">
        <f t="shared" si="5"/>
        <v>4.1308628800357274E-2</v>
      </c>
      <c r="O55" s="201">
        <f t="shared" si="5"/>
        <v>4.1308628800357267E-2</v>
      </c>
      <c r="P55" s="201">
        <f t="shared" si="5"/>
        <v>4.1308628800357274E-2</v>
      </c>
      <c r="Q55" s="201">
        <f t="shared" si="5"/>
        <v>4.1308628800357267E-2</v>
      </c>
    </row>
    <row r="56" spans="1:17" x14ac:dyDescent="0.25">
      <c r="A56" s="127" t="s">
        <v>283</v>
      </c>
      <c r="B56" s="200">
        <f t="shared" ref="B56:Q56" si="6">IF(B$15=0,0,B$15/B$5)</f>
        <v>0.11327258044576741</v>
      </c>
      <c r="C56" s="200">
        <f t="shared" si="6"/>
        <v>0.11327258044576742</v>
      </c>
      <c r="D56" s="200">
        <f t="shared" si="6"/>
        <v>0.11327258044576745</v>
      </c>
      <c r="E56" s="200">
        <f t="shared" si="6"/>
        <v>0.11327258044576742</v>
      </c>
      <c r="F56" s="200">
        <f t="shared" si="6"/>
        <v>0.11327258044576741</v>
      </c>
      <c r="G56" s="200">
        <f t="shared" si="6"/>
        <v>0.11327258044576742</v>
      </c>
      <c r="H56" s="200">
        <f t="shared" si="6"/>
        <v>0.11327258044576743</v>
      </c>
      <c r="I56" s="200">
        <f t="shared" si="6"/>
        <v>0.11327258044576739</v>
      </c>
      <c r="J56" s="200">
        <f t="shared" si="6"/>
        <v>0.11327258044576743</v>
      </c>
      <c r="K56" s="200">
        <f t="shared" si="6"/>
        <v>0.11327258044576743</v>
      </c>
      <c r="L56" s="200">
        <f t="shared" si="6"/>
        <v>0.11327258044576741</v>
      </c>
      <c r="M56" s="200">
        <f t="shared" si="6"/>
        <v>0.11327258044576741</v>
      </c>
      <c r="N56" s="200">
        <f t="shared" si="6"/>
        <v>0.11327258044576742</v>
      </c>
      <c r="O56" s="200">
        <f t="shared" si="6"/>
        <v>0.11327258044576742</v>
      </c>
      <c r="P56" s="200">
        <f t="shared" si="6"/>
        <v>0.11327258044576742</v>
      </c>
      <c r="Q56" s="200">
        <f t="shared" si="6"/>
        <v>0.11327258044576742</v>
      </c>
    </row>
    <row r="57" spans="1:17" x14ac:dyDescent="0.25">
      <c r="A57" s="142" t="s">
        <v>289</v>
      </c>
      <c r="B57" s="199">
        <f t="shared" ref="B57:Q57" si="7">IF(B$16=0,0,B$16/B$5)</f>
        <v>0</v>
      </c>
      <c r="C57" s="199">
        <f t="shared" si="7"/>
        <v>0</v>
      </c>
      <c r="D57" s="199">
        <f t="shared" si="7"/>
        <v>0</v>
      </c>
      <c r="E57" s="199">
        <f t="shared" si="7"/>
        <v>0</v>
      </c>
      <c r="F57" s="199">
        <f t="shared" si="7"/>
        <v>0</v>
      </c>
      <c r="G57" s="199">
        <f t="shared" si="7"/>
        <v>0</v>
      </c>
      <c r="H57" s="199">
        <f t="shared" si="7"/>
        <v>0</v>
      </c>
      <c r="I57" s="199">
        <f t="shared" si="7"/>
        <v>0</v>
      </c>
      <c r="J57" s="199">
        <f t="shared" si="7"/>
        <v>0</v>
      </c>
      <c r="K57" s="199">
        <f t="shared" si="7"/>
        <v>0</v>
      </c>
      <c r="L57" s="199">
        <f t="shared" si="7"/>
        <v>0</v>
      </c>
      <c r="M57" s="199">
        <f t="shared" si="7"/>
        <v>0</v>
      </c>
      <c r="N57" s="199">
        <f t="shared" si="7"/>
        <v>0</v>
      </c>
      <c r="O57" s="199">
        <f t="shared" si="7"/>
        <v>0</v>
      </c>
      <c r="P57" s="199">
        <f t="shared" si="7"/>
        <v>0</v>
      </c>
      <c r="Q57" s="199">
        <f t="shared" si="7"/>
        <v>0</v>
      </c>
    </row>
    <row r="58" spans="1:17" x14ac:dyDescent="0.25">
      <c r="A58" s="142" t="s">
        <v>288</v>
      </c>
      <c r="B58" s="199">
        <f t="shared" ref="B58:Q58" si="8">IF(B$22=0,0,B$22/B$5)</f>
        <v>0.11327258044576741</v>
      </c>
      <c r="C58" s="199">
        <f t="shared" si="8"/>
        <v>0.11327258044576742</v>
      </c>
      <c r="D58" s="199">
        <f t="shared" si="8"/>
        <v>0.11327258044576745</v>
      </c>
      <c r="E58" s="199">
        <f t="shared" si="8"/>
        <v>0.11327258044576742</v>
      </c>
      <c r="F58" s="199">
        <f t="shared" si="8"/>
        <v>0.11327258044576741</v>
      </c>
      <c r="G58" s="199">
        <f t="shared" si="8"/>
        <v>0.11327258044576742</v>
      </c>
      <c r="H58" s="199">
        <f t="shared" si="8"/>
        <v>0.11327258044576743</v>
      </c>
      <c r="I58" s="199">
        <f t="shared" si="8"/>
        <v>0.11327258044576739</v>
      </c>
      <c r="J58" s="199">
        <f t="shared" si="8"/>
        <v>0.11327258044576743</v>
      </c>
      <c r="K58" s="199">
        <f t="shared" si="8"/>
        <v>0.11327258044576743</v>
      </c>
      <c r="L58" s="199">
        <f t="shared" si="8"/>
        <v>0.11327258044576741</v>
      </c>
      <c r="M58" s="199">
        <f t="shared" si="8"/>
        <v>0.11327258044576741</v>
      </c>
      <c r="N58" s="199">
        <f t="shared" si="8"/>
        <v>0.11327258044576742</v>
      </c>
      <c r="O58" s="199">
        <f t="shared" si="8"/>
        <v>0.11327258044576742</v>
      </c>
      <c r="P58" s="199">
        <f t="shared" si="8"/>
        <v>0.11327258044576742</v>
      </c>
      <c r="Q58" s="199">
        <f t="shared" si="8"/>
        <v>0.11327258044576742</v>
      </c>
    </row>
    <row r="59" spans="1:17" x14ac:dyDescent="0.25">
      <c r="A59" s="127" t="s">
        <v>282</v>
      </c>
      <c r="B59" s="200">
        <f t="shared" ref="B59:Q59" si="9">IF(B$23=0,0,B$23/B$5)</f>
        <v>4.854539161961461E-2</v>
      </c>
      <c r="C59" s="200">
        <f t="shared" si="9"/>
        <v>4.8545391619614617E-2</v>
      </c>
      <c r="D59" s="200">
        <f t="shared" si="9"/>
        <v>4.8545391619614617E-2</v>
      </c>
      <c r="E59" s="200">
        <f t="shared" si="9"/>
        <v>4.8545391619614617E-2</v>
      </c>
      <c r="F59" s="200">
        <f t="shared" si="9"/>
        <v>4.854539161961461E-2</v>
      </c>
      <c r="G59" s="200">
        <f t="shared" si="9"/>
        <v>4.8545391619614624E-2</v>
      </c>
      <c r="H59" s="200">
        <f t="shared" si="9"/>
        <v>4.8545391619614617E-2</v>
      </c>
      <c r="I59" s="200">
        <f t="shared" si="9"/>
        <v>4.8545391619614603E-2</v>
      </c>
      <c r="J59" s="200">
        <f t="shared" si="9"/>
        <v>4.8545391619614617E-2</v>
      </c>
      <c r="K59" s="200">
        <f t="shared" si="9"/>
        <v>4.854539161961461E-2</v>
      </c>
      <c r="L59" s="200">
        <f t="shared" si="9"/>
        <v>4.8545391619614617E-2</v>
      </c>
      <c r="M59" s="200">
        <f t="shared" si="9"/>
        <v>4.8545391619614624E-2</v>
      </c>
      <c r="N59" s="200">
        <f t="shared" si="9"/>
        <v>4.854539161961461E-2</v>
      </c>
      <c r="O59" s="200">
        <f t="shared" si="9"/>
        <v>4.8545391619614617E-2</v>
      </c>
      <c r="P59" s="200">
        <f t="shared" si="9"/>
        <v>4.8545391619614617E-2</v>
      </c>
      <c r="Q59" s="200">
        <f t="shared" si="9"/>
        <v>4.8545391619614617E-2</v>
      </c>
    </row>
    <row r="60" spans="1:17" x14ac:dyDescent="0.25">
      <c r="A60" s="142" t="s">
        <v>287</v>
      </c>
      <c r="B60" s="199">
        <f t="shared" ref="B60:Q60" si="10">IF(B$24=0,0,B$24/B$5)</f>
        <v>0</v>
      </c>
      <c r="C60" s="199">
        <f t="shared" si="10"/>
        <v>0</v>
      </c>
      <c r="D60" s="199">
        <f t="shared" si="10"/>
        <v>0</v>
      </c>
      <c r="E60" s="199">
        <f t="shared" si="10"/>
        <v>0</v>
      </c>
      <c r="F60" s="199">
        <f t="shared" si="10"/>
        <v>0</v>
      </c>
      <c r="G60" s="199">
        <f t="shared" si="10"/>
        <v>0</v>
      </c>
      <c r="H60" s="199">
        <f t="shared" si="10"/>
        <v>0</v>
      </c>
      <c r="I60" s="199">
        <f t="shared" si="10"/>
        <v>0</v>
      </c>
      <c r="J60" s="199">
        <f t="shared" si="10"/>
        <v>0</v>
      </c>
      <c r="K60" s="199">
        <f t="shared" si="10"/>
        <v>0</v>
      </c>
      <c r="L60" s="199">
        <f t="shared" si="10"/>
        <v>0</v>
      </c>
      <c r="M60" s="199">
        <f t="shared" si="10"/>
        <v>0</v>
      </c>
      <c r="N60" s="199">
        <f t="shared" si="10"/>
        <v>0</v>
      </c>
      <c r="O60" s="199">
        <f t="shared" si="10"/>
        <v>0</v>
      </c>
      <c r="P60" s="199">
        <f t="shared" si="10"/>
        <v>0</v>
      </c>
      <c r="Q60" s="199">
        <f t="shared" si="10"/>
        <v>0</v>
      </c>
    </row>
    <row r="61" spans="1:17" x14ac:dyDescent="0.25">
      <c r="A61" s="142" t="s">
        <v>286</v>
      </c>
      <c r="B61" s="199">
        <f t="shared" ref="B61:Q61" si="11">IF(B$25=0,0,B$25/B$5)</f>
        <v>4.854539161961461E-2</v>
      </c>
      <c r="C61" s="199">
        <f t="shared" si="11"/>
        <v>4.8545391619614617E-2</v>
      </c>
      <c r="D61" s="199">
        <f t="shared" si="11"/>
        <v>4.8545391619614617E-2</v>
      </c>
      <c r="E61" s="199">
        <f t="shared" si="11"/>
        <v>4.8545391619614617E-2</v>
      </c>
      <c r="F61" s="199">
        <f t="shared" si="11"/>
        <v>4.854539161961461E-2</v>
      </c>
      <c r="G61" s="199">
        <f t="shared" si="11"/>
        <v>4.8545391619614624E-2</v>
      </c>
      <c r="H61" s="199">
        <f t="shared" si="11"/>
        <v>4.8545391619614617E-2</v>
      </c>
      <c r="I61" s="199">
        <f t="shared" si="11"/>
        <v>4.8545391619614603E-2</v>
      </c>
      <c r="J61" s="199">
        <f t="shared" si="11"/>
        <v>4.8545391619614617E-2</v>
      </c>
      <c r="K61" s="199">
        <f t="shared" si="11"/>
        <v>4.854539161961461E-2</v>
      </c>
      <c r="L61" s="199">
        <f t="shared" si="11"/>
        <v>4.8545391619614617E-2</v>
      </c>
      <c r="M61" s="199">
        <f t="shared" si="11"/>
        <v>4.8545391619614624E-2</v>
      </c>
      <c r="N61" s="199">
        <f t="shared" si="11"/>
        <v>4.854539161961461E-2</v>
      </c>
      <c r="O61" s="199">
        <f t="shared" si="11"/>
        <v>4.8545391619614617E-2</v>
      </c>
      <c r="P61" s="199">
        <f t="shared" si="11"/>
        <v>4.8545391619614617E-2</v>
      </c>
      <c r="Q61" s="199">
        <f t="shared" si="11"/>
        <v>4.8545391619614617E-2</v>
      </c>
    </row>
    <row r="62" spans="1:17" x14ac:dyDescent="0.25">
      <c r="A62" s="127" t="s">
        <v>281</v>
      </c>
      <c r="B62" s="200">
        <f t="shared" ref="B62:Q62" si="12">IF(B$26=0,0,B$26/B$5)</f>
        <v>0.31069050636553353</v>
      </c>
      <c r="C62" s="200">
        <f t="shared" si="12"/>
        <v>0.31069050636553353</v>
      </c>
      <c r="D62" s="200">
        <f t="shared" si="12"/>
        <v>0.31069050636553358</v>
      </c>
      <c r="E62" s="200">
        <f t="shared" si="12"/>
        <v>0.31069050636553358</v>
      </c>
      <c r="F62" s="200">
        <f t="shared" si="12"/>
        <v>0.31069050636553358</v>
      </c>
      <c r="G62" s="200">
        <f t="shared" si="12"/>
        <v>0.31069050636553353</v>
      </c>
      <c r="H62" s="200">
        <f t="shared" si="12"/>
        <v>0.31069050636553353</v>
      </c>
      <c r="I62" s="200">
        <f t="shared" si="12"/>
        <v>0.31069050636553353</v>
      </c>
      <c r="J62" s="200">
        <f t="shared" si="12"/>
        <v>0.31069050636553341</v>
      </c>
      <c r="K62" s="200">
        <f t="shared" si="12"/>
        <v>0.31069050636553353</v>
      </c>
      <c r="L62" s="200">
        <f t="shared" si="12"/>
        <v>0.31069050636553358</v>
      </c>
      <c r="M62" s="200">
        <f t="shared" si="12"/>
        <v>0.31069050636553353</v>
      </c>
      <c r="N62" s="200">
        <f t="shared" si="12"/>
        <v>0.31069050636553358</v>
      </c>
      <c r="O62" s="200">
        <f t="shared" si="12"/>
        <v>0.31069050636553347</v>
      </c>
      <c r="P62" s="200">
        <f t="shared" si="12"/>
        <v>0.31069050636553353</v>
      </c>
      <c r="Q62" s="200">
        <f t="shared" si="12"/>
        <v>0.31069050636553358</v>
      </c>
    </row>
    <row r="63" spans="1:17" x14ac:dyDescent="0.25">
      <c r="A63" s="142" t="s">
        <v>285</v>
      </c>
      <c r="B63" s="199">
        <f t="shared" ref="B63:Q63" si="13">IF(B$27=0,0,B$27/B$5)</f>
        <v>0</v>
      </c>
      <c r="C63" s="199">
        <f t="shared" si="13"/>
        <v>0</v>
      </c>
      <c r="D63" s="199">
        <f t="shared" si="13"/>
        <v>0</v>
      </c>
      <c r="E63" s="199">
        <f t="shared" si="13"/>
        <v>0</v>
      </c>
      <c r="F63" s="199">
        <f t="shared" si="13"/>
        <v>0</v>
      </c>
      <c r="G63" s="199">
        <f t="shared" si="13"/>
        <v>0</v>
      </c>
      <c r="H63" s="199">
        <f t="shared" si="13"/>
        <v>0</v>
      </c>
      <c r="I63" s="199">
        <f t="shared" si="13"/>
        <v>0</v>
      </c>
      <c r="J63" s="199">
        <f t="shared" si="13"/>
        <v>0</v>
      </c>
      <c r="K63" s="199">
        <f t="shared" si="13"/>
        <v>0</v>
      </c>
      <c r="L63" s="199">
        <f t="shared" si="13"/>
        <v>0</v>
      </c>
      <c r="M63" s="199">
        <f t="shared" si="13"/>
        <v>0</v>
      </c>
      <c r="N63" s="199">
        <f t="shared" si="13"/>
        <v>0</v>
      </c>
      <c r="O63" s="199">
        <f t="shared" si="13"/>
        <v>0</v>
      </c>
      <c r="P63" s="199">
        <f t="shared" si="13"/>
        <v>0</v>
      </c>
      <c r="Q63" s="199">
        <f t="shared" si="13"/>
        <v>0</v>
      </c>
    </row>
    <row r="64" spans="1:17" x14ac:dyDescent="0.25">
      <c r="A64" s="142" t="s">
        <v>284</v>
      </c>
      <c r="B64" s="199">
        <f t="shared" ref="B64:Q64" si="14">IF(B$33=0,0,B$33/B$5)</f>
        <v>0.31069050636553353</v>
      </c>
      <c r="C64" s="199">
        <f t="shared" si="14"/>
        <v>0.31069050636553353</v>
      </c>
      <c r="D64" s="199">
        <f t="shared" si="14"/>
        <v>0.31069050636553358</v>
      </c>
      <c r="E64" s="199">
        <f t="shared" si="14"/>
        <v>0.31069050636553358</v>
      </c>
      <c r="F64" s="199">
        <f t="shared" si="14"/>
        <v>0.31069050636553358</v>
      </c>
      <c r="G64" s="199">
        <f t="shared" si="14"/>
        <v>0.31069050636553353</v>
      </c>
      <c r="H64" s="199">
        <f t="shared" si="14"/>
        <v>0.31069050636553353</v>
      </c>
      <c r="I64" s="199">
        <f t="shared" si="14"/>
        <v>0.31069050636553353</v>
      </c>
      <c r="J64" s="199">
        <f t="shared" si="14"/>
        <v>0.31069050636553341</v>
      </c>
      <c r="K64" s="199">
        <f t="shared" si="14"/>
        <v>0.31069050636553353</v>
      </c>
      <c r="L64" s="199">
        <f t="shared" si="14"/>
        <v>0.31069050636553358</v>
      </c>
      <c r="M64" s="199">
        <f t="shared" si="14"/>
        <v>0.31069050636553353</v>
      </c>
      <c r="N64" s="199">
        <f t="shared" si="14"/>
        <v>0.31069050636553358</v>
      </c>
      <c r="O64" s="199">
        <f t="shared" si="14"/>
        <v>0.31069050636553347</v>
      </c>
      <c r="P64" s="199">
        <f t="shared" si="14"/>
        <v>0.31069050636553353</v>
      </c>
      <c r="Q64" s="199">
        <f t="shared" si="14"/>
        <v>0.31069050636553358</v>
      </c>
    </row>
    <row r="65" spans="1:17" x14ac:dyDescent="0.25">
      <c r="A65" s="127" t="s">
        <v>280</v>
      </c>
      <c r="B65" s="200">
        <f t="shared" ref="B65:Q65" si="15">IF(B$34=0,0,B$34/B$5)</f>
        <v>0</v>
      </c>
      <c r="C65" s="200">
        <f t="shared" si="15"/>
        <v>0</v>
      </c>
      <c r="D65" s="200">
        <f t="shared" si="15"/>
        <v>0</v>
      </c>
      <c r="E65" s="200">
        <f t="shared" si="15"/>
        <v>0</v>
      </c>
      <c r="F65" s="200">
        <f t="shared" si="15"/>
        <v>0</v>
      </c>
      <c r="G65" s="200">
        <f t="shared" si="15"/>
        <v>0</v>
      </c>
      <c r="H65" s="200">
        <f t="shared" si="15"/>
        <v>0</v>
      </c>
      <c r="I65" s="200">
        <f t="shared" si="15"/>
        <v>0</v>
      </c>
      <c r="J65" s="200">
        <f t="shared" si="15"/>
        <v>0</v>
      </c>
      <c r="K65" s="200">
        <f t="shared" si="15"/>
        <v>0</v>
      </c>
      <c r="L65" s="200">
        <f t="shared" si="15"/>
        <v>0</v>
      </c>
      <c r="M65" s="200">
        <f t="shared" si="15"/>
        <v>0</v>
      </c>
      <c r="N65" s="200">
        <f t="shared" si="15"/>
        <v>0</v>
      </c>
      <c r="O65" s="200">
        <f t="shared" si="15"/>
        <v>0</v>
      </c>
      <c r="P65" s="200">
        <f t="shared" si="15"/>
        <v>0</v>
      </c>
      <c r="Q65" s="200">
        <f t="shared" si="15"/>
        <v>0</v>
      </c>
    </row>
    <row r="66" spans="1:17" x14ac:dyDescent="0.25">
      <c r="A66" s="127" t="s">
        <v>279</v>
      </c>
      <c r="B66" s="200">
        <f t="shared" ref="B66:Q66" si="16">IF(B$45=0,0,B$45/B$5)</f>
        <v>9.7009757664759486E-2</v>
      </c>
      <c r="C66" s="200">
        <f t="shared" si="16"/>
        <v>9.7009757664759486E-2</v>
      </c>
      <c r="D66" s="200">
        <f t="shared" si="16"/>
        <v>9.7009757664759486E-2</v>
      </c>
      <c r="E66" s="200">
        <f t="shared" si="16"/>
        <v>9.7009757664759513E-2</v>
      </c>
      <c r="F66" s="200">
        <f t="shared" si="16"/>
        <v>9.7009757664759486E-2</v>
      </c>
      <c r="G66" s="200">
        <f t="shared" si="16"/>
        <v>9.7009757664759499E-2</v>
      </c>
      <c r="H66" s="200">
        <f t="shared" si="16"/>
        <v>9.7009757664759486E-2</v>
      </c>
      <c r="I66" s="200">
        <f t="shared" si="16"/>
        <v>9.7009757664759458E-2</v>
      </c>
      <c r="J66" s="200">
        <f t="shared" si="16"/>
        <v>9.7009757664759486E-2</v>
      </c>
      <c r="K66" s="200">
        <f t="shared" si="16"/>
        <v>9.7009757664759472E-2</v>
      </c>
      <c r="L66" s="200">
        <f t="shared" si="16"/>
        <v>9.7009757664759499E-2</v>
      </c>
      <c r="M66" s="200">
        <f t="shared" si="16"/>
        <v>9.7009757664759486E-2</v>
      </c>
      <c r="N66" s="200">
        <f t="shared" si="16"/>
        <v>9.7009757664759486E-2</v>
      </c>
      <c r="O66" s="200">
        <f t="shared" si="16"/>
        <v>9.7009757664759472E-2</v>
      </c>
      <c r="P66" s="200">
        <f t="shared" si="16"/>
        <v>9.7009757664759472E-2</v>
      </c>
      <c r="Q66" s="200">
        <f t="shared" si="16"/>
        <v>9.7009757664759472E-2</v>
      </c>
    </row>
    <row r="67" spans="1:17" x14ac:dyDescent="0.25">
      <c r="A67" s="72" t="s">
        <v>278</v>
      </c>
      <c r="B67" s="71">
        <f t="shared" ref="B67:Q67" si="17">IF(B$46=0,0,B$46/B$5)</f>
        <v>0.25232840144763125</v>
      </c>
      <c r="C67" s="71">
        <f t="shared" si="17"/>
        <v>0.25232840144763125</v>
      </c>
      <c r="D67" s="71">
        <f t="shared" si="17"/>
        <v>0.25232840144763119</v>
      </c>
      <c r="E67" s="71">
        <f t="shared" si="17"/>
        <v>0.2523284014476313</v>
      </c>
      <c r="F67" s="71">
        <f t="shared" si="17"/>
        <v>0.25232840144763119</v>
      </c>
      <c r="G67" s="71">
        <f t="shared" si="17"/>
        <v>0.25232840144763125</v>
      </c>
      <c r="H67" s="71">
        <f t="shared" si="17"/>
        <v>0.25232840144763125</v>
      </c>
      <c r="I67" s="71">
        <f t="shared" si="17"/>
        <v>0.25232840144763125</v>
      </c>
      <c r="J67" s="71">
        <f t="shared" si="17"/>
        <v>0.25232840144763125</v>
      </c>
      <c r="K67" s="71">
        <f t="shared" si="17"/>
        <v>0.25232840144763125</v>
      </c>
      <c r="L67" s="71">
        <f t="shared" si="17"/>
        <v>0.25232840144763108</v>
      </c>
      <c r="M67" s="71">
        <f t="shared" si="17"/>
        <v>0.25232840144763113</v>
      </c>
      <c r="N67" s="71">
        <f t="shared" si="17"/>
        <v>0.2523284014476313</v>
      </c>
      <c r="O67" s="71">
        <f t="shared" si="17"/>
        <v>0.25232840144763125</v>
      </c>
      <c r="P67" s="71">
        <f t="shared" si="17"/>
        <v>0.25232840144763119</v>
      </c>
      <c r="Q67" s="71">
        <f t="shared" si="17"/>
        <v>0.25232840144763119</v>
      </c>
    </row>
    <row r="69" spans="1:17" ht="12.75" x14ac:dyDescent="0.25">
      <c r="A69" s="98" t="s">
        <v>128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</row>
    <row r="71" spans="1:17" x14ac:dyDescent="0.25">
      <c r="A71" s="78" t="s">
        <v>7</v>
      </c>
      <c r="B71" s="253">
        <f>IF(B$5=0,0,B$5/TRE_fec!B$5)</f>
        <v>0.37522255618848638</v>
      </c>
      <c r="C71" s="253">
        <f>IF(C$5=0,0,C$5/TRE_fec!C$5)</f>
        <v>0.37522255618848638</v>
      </c>
      <c r="D71" s="253">
        <f>IF(D$5=0,0,D$5/TRE_fec!D$5)</f>
        <v>0.37522255618848643</v>
      </c>
      <c r="E71" s="253">
        <f>IF(E$5=0,0,E$5/TRE_fec!E$5)</f>
        <v>0.37747619176062136</v>
      </c>
      <c r="F71" s="253">
        <f>IF(F$5=0,0,F$5/TRE_fec!F$5)</f>
        <v>0.37747619176062136</v>
      </c>
      <c r="G71" s="253">
        <f>IF(G$5=0,0,G$5/TRE_fec!G$5)</f>
        <v>0.3774761917606213</v>
      </c>
      <c r="H71" s="253">
        <f>IF(H$5=0,0,H$5/TRE_fec!H$5)</f>
        <v>0.38601228942204024</v>
      </c>
      <c r="I71" s="253">
        <f>IF(I$5=0,0,I$5/TRE_fec!I$5)</f>
        <v>0.3945520631433046</v>
      </c>
      <c r="J71" s="253">
        <f>IF(J$5=0,0,J$5/TRE_fec!J$5)</f>
        <v>0.39909923575030704</v>
      </c>
      <c r="K71" s="253">
        <f>IF(K$5=0,0,K$5/TRE_fec!K$5)</f>
        <v>0.39909923575030704</v>
      </c>
      <c r="L71" s="253">
        <f>IF(L$5=0,0,L$5/TRE_fec!L$5)</f>
        <v>0.40501438261513534</v>
      </c>
      <c r="M71" s="253">
        <f>IF(M$5=0,0,M$5/TRE_fec!M$5)</f>
        <v>0.41107262822549151</v>
      </c>
      <c r="N71" s="253">
        <f>IF(N$5=0,0,N$5/TRE_fec!N$5)</f>
        <v>0.45458680520135575</v>
      </c>
      <c r="O71" s="253">
        <f>IF(O$5=0,0,O$5/TRE_fec!O$5)</f>
        <v>0.4545868052013558</v>
      </c>
      <c r="P71" s="253">
        <f>IF(P$5=0,0,P$5/TRE_fec!P$5)</f>
        <v>0.46854789016259141</v>
      </c>
      <c r="Q71" s="253">
        <f>IF(Q$5=0,0,Q$5/TRE_fec!Q$5)</f>
        <v>0.47522501201147993</v>
      </c>
    </row>
    <row r="72" spans="1:17" x14ac:dyDescent="0.25">
      <c r="A72" s="132" t="s">
        <v>83</v>
      </c>
      <c r="B72" s="282">
        <f>IF(B$6=0,0,B$6/TRE_fec!B$6)</f>
        <v>0.32245910252169985</v>
      </c>
      <c r="C72" s="282">
        <f>IF(C$6=0,0,C$6/TRE_fec!C$6)</f>
        <v>0.3224591025216999</v>
      </c>
      <c r="D72" s="282">
        <f>IF(D$6=0,0,D$6/TRE_fec!D$6)</f>
        <v>0.3224591025216999</v>
      </c>
      <c r="E72" s="282">
        <f>IF(E$6=0,0,E$6/TRE_fec!E$6)</f>
        <v>0.32439583391488563</v>
      </c>
      <c r="F72" s="282">
        <f>IF(F$6=0,0,F$6/TRE_fec!F$6)</f>
        <v>0.32439583391488563</v>
      </c>
      <c r="G72" s="282">
        <f>IF(G$6=0,0,G$6/TRE_fec!G$6)</f>
        <v>0.32439583391488569</v>
      </c>
      <c r="H72" s="282">
        <f>IF(H$6=0,0,H$6/TRE_fec!H$6)</f>
        <v>0.33173159330765511</v>
      </c>
      <c r="I72" s="282">
        <f>IF(I$6=0,0,I$6/TRE_fec!I$6)</f>
        <v>0.33907051183608716</v>
      </c>
      <c r="J72" s="282">
        <f>IF(J$6=0,0,J$6/TRE_fec!J$6)</f>
        <v>0.34297826517788976</v>
      </c>
      <c r="K72" s="282">
        <f>IF(K$6=0,0,K$6/TRE_fec!K$6)</f>
        <v>0.34297826517788976</v>
      </c>
      <c r="L72" s="282">
        <f>IF(L$6=0,0,L$6/TRE_fec!L$6)</f>
        <v>0.34806162948490771</v>
      </c>
      <c r="M72" s="282">
        <f>IF(M$6=0,0,M$6/TRE_fec!M$6)</f>
        <v>0.35326797012235645</v>
      </c>
      <c r="N72" s="282">
        <f>IF(N$6=0,0,N$6/TRE_fec!N$6)</f>
        <v>0.39066322321465491</v>
      </c>
      <c r="O72" s="282">
        <f>IF(O$6=0,0,O$6/TRE_fec!O$6)</f>
        <v>0.39066322321465485</v>
      </c>
      <c r="P72" s="282">
        <f>IF(P$6=0,0,P$6/TRE_fec!P$6)</f>
        <v>0.40266111314046132</v>
      </c>
      <c r="Q72" s="282">
        <f>IF(Q$6=0,0,Q$6/TRE_fec!Q$6)</f>
        <v>0.40839930420416454</v>
      </c>
    </row>
    <row r="73" spans="1:17" x14ac:dyDescent="0.25">
      <c r="A73" s="76" t="s">
        <v>82</v>
      </c>
      <c r="B73" s="281">
        <f>IF(B$7=0,0,B$7/TRE_fec!B$7)</f>
        <v>8.1711206225114491E-2</v>
      </c>
      <c r="C73" s="281">
        <f>IF(C$7=0,0,C$7/TRE_fec!C$7)</f>
        <v>8.1711206225114477E-2</v>
      </c>
      <c r="D73" s="281">
        <f>IF(D$7=0,0,D$7/TRE_fec!D$7)</f>
        <v>8.1711206225114463E-2</v>
      </c>
      <c r="E73" s="281">
        <f>IF(E$7=0,0,E$7/TRE_fec!E$7)</f>
        <v>8.2201974378451406E-2</v>
      </c>
      <c r="F73" s="281">
        <f>IF(F$7=0,0,F$7/TRE_fec!F$7)</f>
        <v>8.2201974378451406E-2</v>
      </c>
      <c r="G73" s="281">
        <f>IF(G$7=0,0,G$7/TRE_fec!G$7)</f>
        <v>8.2201974378451406E-2</v>
      </c>
      <c r="H73" s="281">
        <f>IF(H$7=0,0,H$7/TRE_fec!H$7)</f>
        <v>8.4060857392988325E-2</v>
      </c>
      <c r="I73" s="281">
        <f>IF(I$7=0,0,I$7/TRE_fec!I$7)</f>
        <v>8.5920540933184436E-2</v>
      </c>
      <c r="J73" s="281">
        <f>IF(J$7=0,0,J$7/TRE_fec!J$7)</f>
        <v>8.6910766474010748E-2</v>
      </c>
      <c r="K73" s="281">
        <f>IF(K$7=0,0,K$7/TRE_fec!K$7)</f>
        <v>8.6910766474010762E-2</v>
      </c>
      <c r="L73" s="281">
        <f>IF(L$7=0,0,L$7/TRE_fec!L$7)</f>
        <v>8.8198892087336167E-2</v>
      </c>
      <c r="M73" s="281">
        <f>IF(M$7=0,0,M$7/TRE_fec!M$7)</f>
        <v>8.9518179929353708E-2</v>
      </c>
      <c r="N73" s="281">
        <f>IF(N$7=0,0,N$7/TRE_fec!N$7)</f>
        <v>9.8994145139731107E-2</v>
      </c>
      <c r="O73" s="281">
        <f>IF(O$7=0,0,O$7/TRE_fec!O$7)</f>
        <v>9.8994145139731107E-2</v>
      </c>
      <c r="P73" s="281">
        <f>IF(P$7=0,0,P$7/TRE_fec!P$7)</f>
        <v>0.10203441303828677</v>
      </c>
      <c r="Q73" s="281">
        <f>IF(Q$7=0,0,Q$7/TRE_fec!Q$7)</f>
        <v>0.10348847189318855</v>
      </c>
    </row>
    <row r="74" spans="1:17" x14ac:dyDescent="0.25">
      <c r="A74" s="76" t="s">
        <v>81</v>
      </c>
      <c r="B74" s="281">
        <f>IF(B$8=0,0,B$8/TRE_fec!B$8)</f>
        <v>0.44316881981763351</v>
      </c>
      <c r="C74" s="281">
        <f>IF(C$8=0,0,C$8/TRE_fec!C$8)</f>
        <v>0.44316881981763345</v>
      </c>
      <c r="D74" s="281">
        <f>IF(D$8=0,0,D$8/TRE_fec!D$8)</f>
        <v>0.44316881981763345</v>
      </c>
      <c r="E74" s="281">
        <f>IF(E$8=0,0,E$8/TRE_fec!E$8)</f>
        <v>0.44583054950400242</v>
      </c>
      <c r="F74" s="281">
        <f>IF(F$8=0,0,F$8/TRE_fec!F$8)</f>
        <v>0.44583054950400242</v>
      </c>
      <c r="G74" s="281">
        <f>IF(G$8=0,0,G$8/TRE_fec!G$8)</f>
        <v>0.44583054950400236</v>
      </c>
      <c r="H74" s="281">
        <f>IF(H$8=0,0,H$8/TRE_fec!H$8)</f>
        <v>0.45591238564116349</v>
      </c>
      <c r="I74" s="281">
        <f>IF(I$8=0,0,I$8/TRE_fec!I$8)</f>
        <v>0.46599856350852292</v>
      </c>
      <c r="J74" s="281">
        <f>IF(J$8=0,0,J$8/TRE_fec!J$8)</f>
        <v>0.47136914980328731</v>
      </c>
      <c r="K74" s="281">
        <f>IF(K$8=0,0,K$8/TRE_fec!K$8)</f>
        <v>0.47136914980328742</v>
      </c>
      <c r="L74" s="281">
        <f>IF(L$8=0,0,L$8/TRE_fec!L$8)</f>
        <v>0.47835542664592234</v>
      </c>
      <c r="M74" s="281">
        <f>IF(M$8=0,0,M$8/TRE_fec!M$8)</f>
        <v>0.48551071492224401</v>
      </c>
      <c r="N74" s="281">
        <f>IF(N$8=0,0,N$8/TRE_fec!N$8)</f>
        <v>0.53690455076094656</v>
      </c>
      <c r="O74" s="281">
        <f>IF(O$8=0,0,O$8/TRE_fec!O$8)</f>
        <v>0.53690455076094656</v>
      </c>
      <c r="P74" s="281">
        <f>IF(P$8=0,0,P$8/TRE_fec!P$8)</f>
        <v>0.55339374482351378</v>
      </c>
      <c r="Q74" s="281">
        <f>IF(Q$8=0,0,Q$8/TRE_fec!Q$8)</f>
        <v>0.56127997703622767</v>
      </c>
    </row>
    <row r="75" spans="1:17" x14ac:dyDescent="0.25">
      <c r="A75" s="76" t="s">
        <v>80</v>
      </c>
      <c r="B75" s="281">
        <f>IF(B$9=0,0,B$9/TRE_fec!B$9)</f>
        <v>0.31898941721258645</v>
      </c>
      <c r="C75" s="281">
        <f>IF(C$9=0,0,C$9/TRE_fec!C$9)</f>
        <v>0.31898941721258645</v>
      </c>
      <c r="D75" s="281">
        <f>IF(D$9=0,0,D$9/TRE_fec!D$9)</f>
        <v>0.3189894172125865</v>
      </c>
      <c r="E75" s="281">
        <f>IF(E$9=0,0,E$9/TRE_fec!E$9)</f>
        <v>0.32090530922363014</v>
      </c>
      <c r="F75" s="281">
        <f>IF(F$9=0,0,F$9/TRE_fec!F$9)</f>
        <v>0.32090530922363014</v>
      </c>
      <c r="G75" s="281">
        <f>IF(G$9=0,0,G$9/TRE_fec!G$9)</f>
        <v>0.3209053092236302</v>
      </c>
      <c r="H75" s="281">
        <f>IF(H$9=0,0,H$9/TRE_fec!H$9)</f>
        <v>0.32816213526827198</v>
      </c>
      <c r="I75" s="281">
        <f>IF(I$9=0,0,I$9/TRE_fec!I$9)</f>
        <v>0.335422086456028</v>
      </c>
      <c r="J75" s="281">
        <f>IF(J$9=0,0,J$9/TRE_fec!J$9)</f>
        <v>0.33928779206447268</v>
      </c>
      <c r="K75" s="281">
        <f>IF(K$9=0,0,K$9/TRE_fec!K$9)</f>
        <v>0.33928779206447274</v>
      </c>
      <c r="L75" s="281">
        <f>IF(L$9=0,0,L$9/TRE_fec!L$9)</f>
        <v>0.34431645897166846</v>
      </c>
      <c r="M75" s="281">
        <f>IF(M$9=0,0,M$9/TRE_fec!M$9)</f>
        <v>0.34946677897430573</v>
      </c>
      <c r="N75" s="281">
        <f>IF(N$9=0,0,N$9/TRE_fec!N$9)</f>
        <v>0.38645965620166417</v>
      </c>
      <c r="O75" s="281">
        <f>IF(O$9=0,0,O$9/TRE_fec!O$9)</f>
        <v>0.38645965620166428</v>
      </c>
      <c r="P75" s="281">
        <f>IF(P$9=0,0,P$9/TRE_fec!P$9)</f>
        <v>0.39832844788806482</v>
      </c>
      <c r="Q75" s="281">
        <f>IF(Q$9=0,0,Q$9/TRE_fec!Q$9)</f>
        <v>0.40400489556453251</v>
      </c>
    </row>
    <row r="76" spans="1:17" x14ac:dyDescent="0.25">
      <c r="A76" s="129" t="s">
        <v>79</v>
      </c>
      <c r="B76" s="280">
        <f>IF(B$10=0,0,B$10/TRE_fec!B$10)</f>
        <v>0.54923829420772197</v>
      </c>
      <c r="C76" s="280">
        <f>IF(C$10=0,0,C$10/TRE_fec!C$10)</f>
        <v>0.54923829420772208</v>
      </c>
      <c r="D76" s="280">
        <f>IF(D$10=0,0,D$10/TRE_fec!D$10)</f>
        <v>0.54923829420772197</v>
      </c>
      <c r="E76" s="280">
        <f>IF(E$10=0,0,E$10/TRE_fec!E$10)</f>
        <v>0.55253709098043924</v>
      </c>
      <c r="F76" s="280">
        <f>IF(F$10=0,0,F$10/TRE_fec!F$10)</f>
        <v>0.55253709098043935</v>
      </c>
      <c r="G76" s="280">
        <f>IF(G$10=0,0,G$10/TRE_fec!G$10)</f>
        <v>0.55253709098043935</v>
      </c>
      <c r="H76" s="280">
        <f>IF(H$10=0,0,H$10/TRE_fec!H$10)</f>
        <v>0.56503194674383606</v>
      </c>
      <c r="I76" s="280">
        <f>IF(I$10=0,0,I$10/TRE_fec!I$10)</f>
        <v>0.57753218340133339</v>
      </c>
      <c r="J76" s="280">
        <f>IF(J$10=0,0,J$10/TRE_fec!J$10)</f>
        <v>0.58418818338040601</v>
      </c>
      <c r="K76" s="280">
        <f>IF(K$10=0,0,K$10/TRE_fec!K$10)</f>
        <v>0.58418818338040601</v>
      </c>
      <c r="L76" s="280">
        <f>IF(L$10=0,0,L$10/TRE_fec!L$10)</f>
        <v>0.5928465785659941</v>
      </c>
      <c r="M76" s="280">
        <f>IF(M$10=0,0,M$10/TRE_fec!M$10)</f>
        <v>0.60171443693443383</v>
      </c>
      <c r="N76" s="280">
        <f>IF(N$10=0,0,N$10/TRE_fec!N$10)</f>
        <v>0.66540904148819402</v>
      </c>
      <c r="O76" s="280">
        <f>IF(O$10=0,0,O$10/TRE_fec!O$10)</f>
        <v>0.66540904148819391</v>
      </c>
      <c r="P76" s="280">
        <f>IF(P$10=0,0,P$10/TRE_fec!P$10)</f>
        <v>0.68584481317337542</v>
      </c>
      <c r="Q76" s="280">
        <f>IF(Q$10=0,0,Q$10/TRE_fec!Q$10)</f>
        <v>0.69561856198995353</v>
      </c>
    </row>
    <row r="77" spans="1:17" x14ac:dyDescent="0.25">
      <c r="A77" s="127" t="s">
        <v>283</v>
      </c>
      <c r="B77" s="305">
        <f>IF(B$15=0,0,B$15/TRE_fec!B$15)</f>
        <v>0.42955039391784022</v>
      </c>
      <c r="C77" s="305">
        <f>IF(C$15=0,0,C$15/TRE_fec!C$15)</f>
        <v>0.42955039391784033</v>
      </c>
      <c r="D77" s="305">
        <f>IF(D$15=0,0,D$15/TRE_fec!D$15)</f>
        <v>0.42955039391784033</v>
      </c>
      <c r="E77" s="305">
        <f>IF(E$15=0,0,E$15/TRE_fec!E$15)</f>
        <v>0.43213032956347763</v>
      </c>
      <c r="F77" s="305">
        <f>IF(F$15=0,0,F$15/TRE_fec!F$15)</f>
        <v>0.43213032956347763</v>
      </c>
      <c r="G77" s="305">
        <f>IF(G$15=0,0,G$15/TRE_fec!G$15)</f>
        <v>0.43213032956347769</v>
      </c>
      <c r="H77" s="305">
        <f>IF(H$15=0,0,H$15/TRE_fec!H$15)</f>
        <v>0.44190235433253688</v>
      </c>
      <c r="I77" s="305">
        <f>IF(I$15=0,0,I$15/TRE_fec!I$15)</f>
        <v>0.45167858741191397</v>
      </c>
      <c r="J77" s="305">
        <f>IF(J$15=0,0,J$15/TRE_fec!J$15)</f>
        <v>0.45688413743105827</v>
      </c>
      <c r="K77" s="305">
        <f>IF(K$15=0,0,K$15/TRE_fec!K$15)</f>
        <v>0.45688413743105827</v>
      </c>
      <c r="L77" s="305">
        <f>IF(L$15=0,0,L$15/TRE_fec!L$15)</f>
        <v>0.46365572838145008</v>
      </c>
      <c r="M77" s="305">
        <f>IF(M$15=0,0,M$15/TRE_fec!M$15)</f>
        <v>0.47059113710211425</v>
      </c>
      <c r="N77" s="305">
        <f>IF(N$15=0,0,N$15/TRE_fec!N$15)</f>
        <v>0.52040565798503213</v>
      </c>
      <c r="O77" s="305">
        <f>IF(O$15=0,0,O$15/TRE_fec!O$15)</f>
        <v>0.52040565798503202</v>
      </c>
      <c r="P77" s="305">
        <f>IF(P$15=0,0,P$15/TRE_fec!P$15)</f>
        <v>0.53638814476710772</v>
      </c>
      <c r="Q77" s="305">
        <f>IF(Q$15=0,0,Q$15/TRE_fec!Q$15)</f>
        <v>0.54403203576759107</v>
      </c>
    </row>
    <row r="78" spans="1:17" x14ac:dyDescent="0.25">
      <c r="A78" s="127" t="s">
        <v>282</v>
      </c>
      <c r="B78" s="305">
        <f>IF(B$23=0,0,B$23/TRE_fec!B$23)</f>
        <v>0.36818605192957737</v>
      </c>
      <c r="C78" s="305">
        <f>IF(C$23=0,0,C$23/TRE_fec!C$23)</f>
        <v>0.36818605192957748</v>
      </c>
      <c r="D78" s="305">
        <f>IF(D$23=0,0,D$23/TRE_fec!D$23)</f>
        <v>0.36818605192957743</v>
      </c>
      <c r="E78" s="305">
        <f>IF(E$23=0,0,E$23/TRE_fec!E$23)</f>
        <v>0.37039742534012371</v>
      </c>
      <c r="F78" s="305">
        <f>IF(F$23=0,0,F$23/TRE_fec!F$23)</f>
        <v>0.37039742534012371</v>
      </c>
      <c r="G78" s="305">
        <f>IF(G$23=0,0,G$23/TRE_fec!G$23)</f>
        <v>0.37039742534012382</v>
      </c>
      <c r="H78" s="305">
        <f>IF(H$23=0,0,H$23/TRE_fec!H$23)</f>
        <v>0.37877344657074596</v>
      </c>
      <c r="I78" s="305">
        <f>IF(I$23=0,0,I$23/TRE_fec!I$23)</f>
        <v>0.38715307492449774</v>
      </c>
      <c r="J78" s="305">
        <f>IF(J$23=0,0,J$23/TRE_fec!J$23)</f>
        <v>0.39161497494090708</v>
      </c>
      <c r="K78" s="305">
        <f>IF(K$23=0,0,K$23/TRE_fec!K$23)</f>
        <v>0.39161497494090708</v>
      </c>
      <c r="L78" s="305">
        <f>IF(L$23=0,0,L$23/TRE_fec!L$23)</f>
        <v>0.39741919575552875</v>
      </c>
      <c r="M78" s="305">
        <f>IF(M$23=0,0,M$23/TRE_fec!M$23)</f>
        <v>0.40336383180181234</v>
      </c>
      <c r="N78" s="305">
        <f>IF(N$23=0,0,N$23/TRE_fec!N$23)</f>
        <v>0.44606199255859891</v>
      </c>
      <c r="O78" s="305">
        <f>IF(O$23=0,0,O$23/TRE_fec!O$23)</f>
        <v>0.44606199255859902</v>
      </c>
      <c r="P78" s="305">
        <f>IF(P$23=0,0,P$23/TRE_fec!P$23)</f>
        <v>0.45976126694323532</v>
      </c>
      <c r="Q78" s="305">
        <f>IF(Q$23=0,0,Q$23/TRE_fec!Q$23)</f>
        <v>0.46631317351507812</v>
      </c>
    </row>
    <row r="79" spans="1:17" x14ac:dyDescent="0.25">
      <c r="A79" s="127" t="s">
        <v>281</v>
      </c>
      <c r="B79" s="305">
        <f>IF(B$26=0,0,B$26/TRE_fec!B$26)</f>
        <v>0.36818605192957737</v>
      </c>
      <c r="C79" s="305">
        <f>IF(C$26=0,0,C$26/TRE_fec!C$26)</f>
        <v>0.36818605192957737</v>
      </c>
      <c r="D79" s="305">
        <f>IF(D$26=0,0,D$26/TRE_fec!D$26)</f>
        <v>0.36818605192957743</v>
      </c>
      <c r="E79" s="305">
        <f>IF(E$26=0,0,E$26/TRE_fec!E$26)</f>
        <v>0.37039742534012371</v>
      </c>
      <c r="F79" s="305">
        <f>IF(F$26=0,0,F$26/TRE_fec!F$26)</f>
        <v>0.37039742534012376</v>
      </c>
      <c r="G79" s="305">
        <f>IF(G$26=0,0,G$26/TRE_fec!G$26)</f>
        <v>0.37039742534012376</v>
      </c>
      <c r="H79" s="305">
        <f>IF(H$26=0,0,H$26/TRE_fec!H$26)</f>
        <v>0.37877344657074596</v>
      </c>
      <c r="I79" s="305">
        <f>IF(I$26=0,0,I$26/TRE_fec!I$26)</f>
        <v>0.38715307492449774</v>
      </c>
      <c r="J79" s="305">
        <f>IF(J$26=0,0,J$26/TRE_fec!J$26)</f>
        <v>0.39161497494090708</v>
      </c>
      <c r="K79" s="305">
        <f>IF(K$26=0,0,K$26/TRE_fec!K$26)</f>
        <v>0.39161497494090713</v>
      </c>
      <c r="L79" s="305">
        <f>IF(L$26=0,0,L$26/TRE_fec!L$26)</f>
        <v>0.39741919575552881</v>
      </c>
      <c r="M79" s="305">
        <f>IF(M$26=0,0,M$26/TRE_fec!M$26)</f>
        <v>0.40336383180181229</v>
      </c>
      <c r="N79" s="305">
        <f>IF(N$26=0,0,N$26/TRE_fec!N$26)</f>
        <v>0.44606199255859896</v>
      </c>
      <c r="O79" s="305">
        <f>IF(O$26=0,0,O$26/TRE_fec!O$26)</f>
        <v>0.44606199255859891</v>
      </c>
      <c r="P79" s="305">
        <f>IF(P$26=0,0,P$26/TRE_fec!P$26)</f>
        <v>0.45976126694323527</v>
      </c>
      <c r="Q79" s="305">
        <f>IF(Q$26=0,0,Q$26/TRE_fec!Q$26)</f>
        <v>0.46631317351507812</v>
      </c>
    </row>
    <row r="80" spans="1:17" x14ac:dyDescent="0.25">
      <c r="A80" s="127" t="s">
        <v>280</v>
      </c>
      <c r="B80" s="305">
        <f>IF(B$34=0,0,B$34/TRE_fec!B$34)</f>
        <v>0</v>
      </c>
      <c r="C80" s="305">
        <f>IF(C$34=0,0,C$34/TRE_fec!C$34)</f>
        <v>0</v>
      </c>
      <c r="D80" s="305">
        <f>IF(D$34=0,0,D$34/TRE_fec!D$34)</f>
        <v>0</v>
      </c>
      <c r="E80" s="305">
        <f>IF(E$34=0,0,E$34/TRE_fec!E$34)</f>
        <v>0</v>
      </c>
      <c r="F80" s="305">
        <f>IF(F$34=0,0,F$34/TRE_fec!F$34)</f>
        <v>0</v>
      </c>
      <c r="G80" s="305">
        <f>IF(G$34=0,0,G$34/TRE_fec!G$34)</f>
        <v>0</v>
      </c>
      <c r="H80" s="305">
        <f>IF(H$34=0,0,H$34/TRE_fec!H$34)</f>
        <v>0</v>
      </c>
      <c r="I80" s="305">
        <f>IF(I$34=0,0,I$34/TRE_fec!I$34)</f>
        <v>0</v>
      </c>
      <c r="J80" s="305">
        <f>IF(J$34=0,0,J$34/TRE_fec!J$34)</f>
        <v>0</v>
      </c>
      <c r="K80" s="305">
        <f>IF(K$34=0,0,K$34/TRE_fec!K$34)</f>
        <v>0</v>
      </c>
      <c r="L80" s="305">
        <f>IF(L$34=0,0,L$34/TRE_fec!L$34)</f>
        <v>0</v>
      </c>
      <c r="M80" s="305">
        <f>IF(M$34=0,0,M$34/TRE_fec!M$34)</f>
        <v>0</v>
      </c>
      <c r="N80" s="305">
        <f>IF(N$34=0,0,N$34/TRE_fec!N$34)</f>
        <v>0</v>
      </c>
      <c r="O80" s="305">
        <f>IF(O$34=0,0,O$34/TRE_fec!O$34)</f>
        <v>0</v>
      </c>
      <c r="P80" s="305">
        <f>IF(P$34=0,0,P$34/TRE_fec!P$34)</f>
        <v>0</v>
      </c>
      <c r="Q80" s="305">
        <f>IF(Q$34=0,0,Q$34/TRE_fec!Q$34)</f>
        <v>0</v>
      </c>
    </row>
    <row r="81" spans="1:17" x14ac:dyDescent="0.25">
      <c r="A81" s="127" t="s">
        <v>279</v>
      </c>
      <c r="B81" s="305">
        <f>IF(B$45=0,0,B$45/TRE_fec!B$45)</f>
        <v>0.40875420899433995</v>
      </c>
      <c r="C81" s="305">
        <f>IF(C$45=0,0,C$45/TRE_fec!C$45)</f>
        <v>0.40875420899433995</v>
      </c>
      <c r="D81" s="305">
        <f>IF(D$45=0,0,D$45/TRE_fec!D$45)</f>
        <v>0.40875420899434001</v>
      </c>
      <c r="E81" s="305">
        <f>IF(E$45=0,0,E$45/TRE_fec!E$45)</f>
        <v>0.41120924004313125</v>
      </c>
      <c r="F81" s="305">
        <f>IF(F$45=0,0,F$45/TRE_fec!F$45)</f>
        <v>0.41120924004313125</v>
      </c>
      <c r="G81" s="305">
        <f>IF(G$45=0,0,G$45/TRE_fec!G$45)</f>
        <v>0.41120924004313131</v>
      </c>
      <c r="H81" s="305">
        <f>IF(H$45=0,0,H$45/TRE_fec!H$45)</f>
        <v>0.42050816354851606</v>
      </c>
      <c r="I81" s="305">
        <f>IF(I$45=0,0,I$45/TRE_fec!I$45)</f>
        <v>0.42981109162374764</v>
      </c>
      <c r="J81" s="305">
        <f>IF(J$45=0,0,J$45/TRE_fec!J$45)</f>
        <v>0.43476462096648355</v>
      </c>
      <c r="K81" s="305">
        <f>IF(K$45=0,0,K$45/TRE_fec!K$45)</f>
        <v>0.43476462096648355</v>
      </c>
      <c r="L81" s="305">
        <f>IF(L$45=0,0,L$45/TRE_fec!L$45)</f>
        <v>0.44120837318217843</v>
      </c>
      <c r="M81" s="305">
        <f>IF(M$45=0,0,M$45/TRE_fec!M$45)</f>
        <v>0.4478080121204906</v>
      </c>
      <c r="N81" s="305">
        <f>IF(N$45=0,0,N$45/TRE_fec!N$45)</f>
        <v>0.49521082065760413</v>
      </c>
      <c r="O81" s="305">
        <f>IF(O$45=0,0,O$45/TRE_fec!O$45)</f>
        <v>0.49521082065760413</v>
      </c>
      <c r="P81" s="305">
        <f>IF(P$45=0,0,P$45/TRE_fec!P$45)</f>
        <v>0.51041953384905192</v>
      </c>
      <c r="Q81" s="305">
        <f>IF(Q$45=0,0,Q$45/TRE_fec!Q$45)</f>
        <v>0.51769335471799305</v>
      </c>
    </row>
    <row r="82" spans="1:17" x14ac:dyDescent="0.25">
      <c r="A82" s="72" t="s">
        <v>278</v>
      </c>
      <c r="B82" s="304">
        <f>IF(B$46=0,0,B$46/TRE_fec!B$46)</f>
        <v>0.38122532408721704</v>
      </c>
      <c r="C82" s="304">
        <f>IF(C$46=0,0,C$46/TRE_fec!C$46)</f>
        <v>0.38122532408721699</v>
      </c>
      <c r="D82" s="304">
        <f>IF(D$46=0,0,D$46/TRE_fec!D$46)</f>
        <v>0.38122532408721699</v>
      </c>
      <c r="E82" s="304">
        <f>IF(E$46=0,0,E$46/TRE_fec!E$46)</f>
        <v>0.38351501306564317</v>
      </c>
      <c r="F82" s="304">
        <f>IF(F$46=0,0,F$46/TRE_fec!F$46)</f>
        <v>0.38351501306564306</v>
      </c>
      <c r="G82" s="304">
        <f>IF(G$46=0,0,G$46/TRE_fec!G$46)</f>
        <v>0.38351501306564317</v>
      </c>
      <c r="H82" s="304">
        <f>IF(H$46=0,0,H$46/TRE_fec!H$46)</f>
        <v>0.39218767024934359</v>
      </c>
      <c r="I82" s="304">
        <f>IF(I$46=0,0,I$46/TRE_fec!I$46)</f>
        <v>0.40086406230207805</v>
      </c>
      <c r="J82" s="304">
        <f>IF(J$46=0,0,J$46/TRE_fec!J$46)</f>
        <v>0.40548398006073816</v>
      </c>
      <c r="K82" s="304">
        <f>IF(K$46=0,0,K$46/TRE_fec!K$46)</f>
        <v>0.40548398006073821</v>
      </c>
      <c r="L82" s="304">
        <f>IF(L$46=0,0,L$46/TRE_fec!L$46)</f>
        <v>0.41149375677425448</v>
      </c>
      <c r="M82" s="304">
        <f>IF(M$46=0,0,M$46/TRE_fec!M$46)</f>
        <v>0.41764892151080046</v>
      </c>
      <c r="N82" s="304">
        <f>IF(N$46=0,0,N$46/TRE_fec!N$46)</f>
        <v>0.46185923335484474</v>
      </c>
      <c r="O82" s="304">
        <f>IF(O$46=0,0,O$46/TRE_fec!O$46)</f>
        <v>0.46185923335484469</v>
      </c>
      <c r="P82" s="304">
        <f>IF(P$46=0,0,P$46/TRE_fec!P$46)</f>
        <v>0.47604366616991933</v>
      </c>
      <c r="Q82" s="304">
        <f>IF(Q$46=0,0,Q$46/TRE_fec!Q$46)</f>
        <v>0.48282760785687301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theme="6" tint="-0.249977111117893"/>
    <pageSetUpPr fitToPage="1"/>
  </sheetPr>
  <dimension ref="A1:Q8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382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80" t="s">
        <v>135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7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283</v>
      </c>
      <c r="B15" s="204">
        <v>0</v>
      </c>
      <c r="C15" s="204">
        <v>0</v>
      </c>
      <c r="D15" s="204">
        <v>0</v>
      </c>
      <c r="E15" s="204">
        <v>0</v>
      </c>
      <c r="F15" s="204">
        <v>0</v>
      </c>
      <c r="G15" s="204">
        <v>0</v>
      </c>
      <c r="H15" s="204">
        <v>0</v>
      </c>
      <c r="I15" s="204">
        <v>0</v>
      </c>
      <c r="J15" s="204">
        <v>0</v>
      </c>
      <c r="K15" s="204">
        <v>0</v>
      </c>
      <c r="L15" s="204">
        <v>0</v>
      </c>
      <c r="M15" s="204">
        <v>0</v>
      </c>
      <c r="N15" s="204">
        <v>0</v>
      </c>
      <c r="O15" s="204">
        <v>0</v>
      </c>
      <c r="P15" s="204">
        <v>0</v>
      </c>
      <c r="Q15" s="204">
        <v>0</v>
      </c>
    </row>
    <row r="16" spans="1:17" x14ac:dyDescent="0.25">
      <c r="A16" s="152" t="s">
        <v>289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288</v>
      </c>
      <c r="B22" s="264">
        <v>0</v>
      </c>
      <c r="C22" s="264">
        <v>0</v>
      </c>
      <c r="D22" s="264">
        <v>0</v>
      </c>
      <c r="E22" s="264">
        <v>0</v>
      </c>
      <c r="F22" s="264">
        <v>0</v>
      </c>
      <c r="G22" s="264">
        <v>0</v>
      </c>
      <c r="H22" s="264">
        <v>0</v>
      </c>
      <c r="I22" s="264">
        <v>0</v>
      </c>
      <c r="J22" s="264">
        <v>0</v>
      </c>
      <c r="K22" s="264">
        <v>0</v>
      </c>
      <c r="L22" s="264">
        <v>0</v>
      </c>
      <c r="M22" s="264">
        <v>0</v>
      </c>
      <c r="N22" s="264">
        <v>0</v>
      </c>
      <c r="O22" s="264">
        <v>0</v>
      </c>
      <c r="P22" s="264">
        <v>0</v>
      </c>
      <c r="Q22" s="264">
        <v>0</v>
      </c>
    </row>
    <row r="23" spans="1:17" x14ac:dyDescent="0.25">
      <c r="A23" s="156" t="s">
        <v>282</v>
      </c>
      <c r="B23" s="204">
        <v>0</v>
      </c>
      <c r="C23" s="204">
        <v>0</v>
      </c>
      <c r="D23" s="204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204">
        <v>0</v>
      </c>
      <c r="M23" s="204">
        <v>0</v>
      </c>
      <c r="N23" s="204">
        <v>0</v>
      </c>
      <c r="O23" s="204">
        <v>0</v>
      </c>
      <c r="P23" s="204">
        <v>0</v>
      </c>
      <c r="Q23" s="204">
        <v>0</v>
      </c>
    </row>
    <row r="24" spans="1:17" x14ac:dyDescent="0.25">
      <c r="A24" s="152" t="s">
        <v>287</v>
      </c>
      <c r="B24" s="151">
        <v>0</v>
      </c>
      <c r="C24" s="151">
        <v>0</v>
      </c>
      <c r="D24" s="151">
        <v>0</v>
      </c>
      <c r="E24" s="151">
        <v>0</v>
      </c>
      <c r="F24" s="151">
        <v>0</v>
      </c>
      <c r="G24" s="151">
        <v>0</v>
      </c>
      <c r="H24" s="151">
        <v>0</v>
      </c>
      <c r="I24" s="151">
        <v>0</v>
      </c>
      <c r="J24" s="151">
        <v>0</v>
      </c>
      <c r="K24" s="151">
        <v>0</v>
      </c>
      <c r="L24" s="151">
        <v>0</v>
      </c>
      <c r="M24" s="151">
        <v>0</v>
      </c>
      <c r="N24" s="151">
        <v>0</v>
      </c>
      <c r="O24" s="151">
        <v>0</v>
      </c>
      <c r="P24" s="151">
        <v>0</v>
      </c>
      <c r="Q24" s="151">
        <v>0</v>
      </c>
    </row>
    <row r="25" spans="1:17" x14ac:dyDescent="0.25">
      <c r="A25" s="152" t="s">
        <v>286</v>
      </c>
      <c r="B25" s="151">
        <v>0</v>
      </c>
      <c r="C25" s="151">
        <v>0</v>
      </c>
      <c r="D25" s="151">
        <v>0</v>
      </c>
      <c r="E25" s="151">
        <v>0</v>
      </c>
      <c r="F25" s="151">
        <v>0</v>
      </c>
      <c r="G25" s="151">
        <v>0</v>
      </c>
      <c r="H25" s="151">
        <v>0</v>
      </c>
      <c r="I25" s="151">
        <v>0</v>
      </c>
      <c r="J25" s="151">
        <v>0</v>
      </c>
      <c r="K25" s="151">
        <v>0</v>
      </c>
      <c r="L25" s="151">
        <v>0</v>
      </c>
      <c r="M25" s="151">
        <v>0</v>
      </c>
      <c r="N25" s="151">
        <v>0</v>
      </c>
      <c r="O25" s="151">
        <v>0</v>
      </c>
      <c r="P25" s="151">
        <v>0</v>
      </c>
      <c r="Q25" s="151">
        <v>0</v>
      </c>
    </row>
    <row r="26" spans="1:17" x14ac:dyDescent="0.25">
      <c r="A26" s="156" t="s">
        <v>281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152" t="s">
        <v>285</v>
      </c>
      <c r="B27" s="264">
        <v>0</v>
      </c>
      <c r="C27" s="264">
        <v>0</v>
      </c>
      <c r="D27" s="264">
        <v>0</v>
      </c>
      <c r="E27" s="264">
        <v>0</v>
      </c>
      <c r="F27" s="264">
        <v>0</v>
      </c>
      <c r="G27" s="264">
        <v>0</v>
      </c>
      <c r="H27" s="264">
        <v>0</v>
      </c>
      <c r="I27" s="264">
        <v>0</v>
      </c>
      <c r="J27" s="264">
        <v>0</v>
      </c>
      <c r="K27" s="264">
        <v>0</v>
      </c>
      <c r="L27" s="264">
        <v>0</v>
      </c>
      <c r="M27" s="264">
        <v>0</v>
      </c>
      <c r="N27" s="264">
        <v>0</v>
      </c>
      <c r="O27" s="264">
        <v>0</v>
      </c>
      <c r="P27" s="264">
        <v>0</v>
      </c>
      <c r="Q27" s="264">
        <v>0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125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284</v>
      </c>
      <c r="B33" s="264">
        <v>0</v>
      </c>
      <c r="C33" s="264">
        <v>0</v>
      </c>
      <c r="D33" s="264">
        <v>0</v>
      </c>
      <c r="E33" s="264">
        <v>0</v>
      </c>
      <c r="F33" s="264">
        <v>0</v>
      </c>
      <c r="G33" s="264">
        <v>0</v>
      </c>
      <c r="H33" s="264">
        <v>0</v>
      </c>
      <c r="I33" s="264">
        <v>0</v>
      </c>
      <c r="J33" s="264">
        <v>0</v>
      </c>
      <c r="K33" s="264">
        <v>0</v>
      </c>
      <c r="L33" s="264">
        <v>0</v>
      </c>
      <c r="M33" s="264">
        <v>0</v>
      </c>
      <c r="N33" s="264">
        <v>0</v>
      </c>
      <c r="O33" s="264">
        <v>0</v>
      </c>
      <c r="P33" s="264">
        <v>0</v>
      </c>
      <c r="Q33" s="264">
        <v>0</v>
      </c>
    </row>
    <row r="34" spans="1:17" x14ac:dyDescent="0.25">
      <c r="A34" s="156" t="s">
        <v>280</v>
      </c>
      <c r="B34" s="204">
        <v>0</v>
      </c>
      <c r="C34" s="204">
        <v>0</v>
      </c>
      <c r="D34" s="204">
        <v>0</v>
      </c>
      <c r="E34" s="204">
        <v>0</v>
      </c>
      <c r="F34" s="204">
        <v>0</v>
      </c>
      <c r="G34" s="204">
        <v>0</v>
      </c>
      <c r="H34" s="204">
        <v>0</v>
      </c>
      <c r="I34" s="204">
        <v>0</v>
      </c>
      <c r="J34" s="204">
        <v>0</v>
      </c>
      <c r="K34" s="204">
        <v>0</v>
      </c>
      <c r="L34" s="204">
        <v>0</v>
      </c>
      <c r="M34" s="204">
        <v>0</v>
      </c>
      <c r="N34" s="204">
        <v>0</v>
      </c>
      <c r="O34" s="204">
        <v>0</v>
      </c>
      <c r="P34" s="204">
        <v>0</v>
      </c>
      <c r="Q34" s="204">
        <v>0</v>
      </c>
    </row>
    <row r="35" spans="1:17" x14ac:dyDescent="0.25">
      <c r="A35" s="88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88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88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88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88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88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88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88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88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6" t="s">
        <v>279</v>
      </c>
      <c r="B45" s="204">
        <v>0</v>
      </c>
      <c r="C45" s="204">
        <v>0</v>
      </c>
      <c r="D45" s="204">
        <v>0</v>
      </c>
      <c r="E45" s="204">
        <v>0</v>
      </c>
      <c r="F45" s="204">
        <v>0</v>
      </c>
      <c r="G45" s="204">
        <v>0</v>
      </c>
      <c r="H45" s="204">
        <v>0</v>
      </c>
      <c r="I45" s="204">
        <v>0</v>
      </c>
      <c r="J45" s="204">
        <v>0</v>
      </c>
      <c r="K45" s="204">
        <v>0</v>
      </c>
      <c r="L45" s="204">
        <v>0</v>
      </c>
      <c r="M45" s="204">
        <v>0</v>
      </c>
      <c r="N45" s="204">
        <v>0</v>
      </c>
      <c r="O45" s="204">
        <v>0</v>
      </c>
      <c r="P45" s="204">
        <v>0</v>
      </c>
      <c r="Q45" s="204">
        <v>0</v>
      </c>
    </row>
    <row r="46" spans="1:17" x14ac:dyDescent="0.25">
      <c r="A46" s="72" t="s">
        <v>278</v>
      </c>
      <c r="B46" s="306">
        <v>0</v>
      </c>
      <c r="C46" s="306">
        <v>0</v>
      </c>
      <c r="D46" s="306">
        <v>0</v>
      </c>
      <c r="E46" s="306">
        <v>0</v>
      </c>
      <c r="F46" s="306">
        <v>0</v>
      </c>
      <c r="G46" s="306">
        <v>0</v>
      </c>
      <c r="H46" s="306">
        <v>0</v>
      </c>
      <c r="I46" s="306">
        <v>0</v>
      </c>
      <c r="J46" s="306">
        <v>0</v>
      </c>
      <c r="K46" s="306">
        <v>0</v>
      </c>
      <c r="L46" s="306">
        <v>0</v>
      </c>
      <c r="M46" s="306">
        <v>0</v>
      </c>
      <c r="N46" s="306">
        <v>0</v>
      </c>
      <c r="O46" s="306">
        <v>0</v>
      </c>
      <c r="P46" s="306">
        <v>0</v>
      </c>
      <c r="Q46" s="306">
        <v>0</v>
      </c>
    </row>
    <row r="48" spans="1:17" ht="12.75" x14ac:dyDescent="0.25">
      <c r="A48" s="80" t="s">
        <v>134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</row>
    <row r="50" spans="1:17" x14ac:dyDescent="0.25">
      <c r="A50" s="78" t="s">
        <v>7</v>
      </c>
      <c r="B50" s="77">
        <f t="shared" ref="B50:Q50" si="0">SUM(B$51:B$55,B$57:B$58,B$60:B$61,B$63:B$64,B$65:B$67)</f>
        <v>0</v>
      </c>
      <c r="C50" s="77">
        <f t="shared" si="0"/>
        <v>0</v>
      </c>
      <c r="D50" s="77">
        <f t="shared" si="0"/>
        <v>0</v>
      </c>
      <c r="E50" s="77">
        <f t="shared" si="0"/>
        <v>0</v>
      </c>
      <c r="F50" s="77">
        <f t="shared" si="0"/>
        <v>0</v>
      </c>
      <c r="G50" s="77">
        <f t="shared" si="0"/>
        <v>0</v>
      </c>
      <c r="H50" s="77">
        <f t="shared" si="0"/>
        <v>0</v>
      </c>
      <c r="I50" s="77">
        <f t="shared" si="0"/>
        <v>0</v>
      </c>
      <c r="J50" s="77">
        <f t="shared" si="0"/>
        <v>0</v>
      </c>
      <c r="K50" s="77">
        <f t="shared" si="0"/>
        <v>0</v>
      </c>
      <c r="L50" s="77">
        <f t="shared" si="0"/>
        <v>0</v>
      </c>
      <c r="M50" s="77">
        <f t="shared" si="0"/>
        <v>0</v>
      </c>
      <c r="N50" s="77">
        <f t="shared" si="0"/>
        <v>0</v>
      </c>
      <c r="O50" s="77">
        <f t="shared" si="0"/>
        <v>0</v>
      </c>
      <c r="P50" s="77">
        <f t="shared" si="0"/>
        <v>0</v>
      </c>
      <c r="Q50" s="77">
        <f t="shared" si="0"/>
        <v>0</v>
      </c>
    </row>
    <row r="51" spans="1:17" x14ac:dyDescent="0.25">
      <c r="A51" s="132" t="s">
        <v>83</v>
      </c>
      <c r="B51" s="203">
        <f t="shared" ref="B51:Q51" si="1">IF(B$6=0,0,B$6/B$5)</f>
        <v>0</v>
      </c>
      <c r="C51" s="203">
        <f t="shared" si="1"/>
        <v>0</v>
      </c>
      <c r="D51" s="203">
        <f t="shared" si="1"/>
        <v>0</v>
      </c>
      <c r="E51" s="203">
        <f t="shared" si="1"/>
        <v>0</v>
      </c>
      <c r="F51" s="203">
        <f t="shared" si="1"/>
        <v>0</v>
      </c>
      <c r="G51" s="203">
        <f t="shared" si="1"/>
        <v>0</v>
      </c>
      <c r="H51" s="203">
        <f t="shared" si="1"/>
        <v>0</v>
      </c>
      <c r="I51" s="203">
        <f t="shared" si="1"/>
        <v>0</v>
      </c>
      <c r="J51" s="203">
        <f t="shared" si="1"/>
        <v>0</v>
      </c>
      <c r="K51" s="203">
        <f t="shared" si="1"/>
        <v>0</v>
      </c>
      <c r="L51" s="203">
        <f t="shared" si="1"/>
        <v>0</v>
      </c>
      <c r="M51" s="203">
        <f t="shared" si="1"/>
        <v>0</v>
      </c>
      <c r="N51" s="203">
        <f t="shared" si="1"/>
        <v>0</v>
      </c>
      <c r="O51" s="203">
        <f t="shared" si="1"/>
        <v>0</v>
      </c>
      <c r="P51" s="203">
        <f t="shared" si="1"/>
        <v>0</v>
      </c>
      <c r="Q51" s="203">
        <f t="shared" si="1"/>
        <v>0</v>
      </c>
    </row>
    <row r="52" spans="1:17" x14ac:dyDescent="0.25">
      <c r="A52" s="76" t="s">
        <v>82</v>
      </c>
      <c r="B52" s="202">
        <f t="shared" ref="B52:Q52" si="2">IF(B$7=0,0,B$7/B$5)</f>
        <v>0</v>
      </c>
      <c r="C52" s="202">
        <f t="shared" si="2"/>
        <v>0</v>
      </c>
      <c r="D52" s="202">
        <f t="shared" si="2"/>
        <v>0</v>
      </c>
      <c r="E52" s="202">
        <f t="shared" si="2"/>
        <v>0</v>
      </c>
      <c r="F52" s="202">
        <f t="shared" si="2"/>
        <v>0</v>
      </c>
      <c r="G52" s="202">
        <f t="shared" si="2"/>
        <v>0</v>
      </c>
      <c r="H52" s="202">
        <f t="shared" si="2"/>
        <v>0</v>
      </c>
      <c r="I52" s="202">
        <f t="shared" si="2"/>
        <v>0</v>
      </c>
      <c r="J52" s="202">
        <f t="shared" si="2"/>
        <v>0</v>
      </c>
      <c r="K52" s="202">
        <f t="shared" si="2"/>
        <v>0</v>
      </c>
      <c r="L52" s="202">
        <f t="shared" si="2"/>
        <v>0</v>
      </c>
      <c r="M52" s="202">
        <f t="shared" si="2"/>
        <v>0</v>
      </c>
      <c r="N52" s="202">
        <f t="shared" si="2"/>
        <v>0</v>
      </c>
      <c r="O52" s="202">
        <f t="shared" si="2"/>
        <v>0</v>
      </c>
      <c r="P52" s="202">
        <f t="shared" si="2"/>
        <v>0</v>
      </c>
      <c r="Q52" s="202">
        <f t="shared" si="2"/>
        <v>0</v>
      </c>
    </row>
    <row r="53" spans="1:17" x14ac:dyDescent="0.25">
      <c r="A53" s="76" t="s">
        <v>81</v>
      </c>
      <c r="B53" s="202">
        <f t="shared" ref="B53:Q53" si="3">IF(B$8=0,0,B$8/B$5)</f>
        <v>0</v>
      </c>
      <c r="C53" s="202">
        <f t="shared" si="3"/>
        <v>0</v>
      </c>
      <c r="D53" s="202">
        <f t="shared" si="3"/>
        <v>0</v>
      </c>
      <c r="E53" s="202">
        <f t="shared" si="3"/>
        <v>0</v>
      </c>
      <c r="F53" s="202">
        <f t="shared" si="3"/>
        <v>0</v>
      </c>
      <c r="G53" s="202">
        <f t="shared" si="3"/>
        <v>0</v>
      </c>
      <c r="H53" s="202">
        <f t="shared" si="3"/>
        <v>0</v>
      </c>
      <c r="I53" s="202">
        <f t="shared" si="3"/>
        <v>0</v>
      </c>
      <c r="J53" s="202">
        <f t="shared" si="3"/>
        <v>0</v>
      </c>
      <c r="K53" s="202">
        <f t="shared" si="3"/>
        <v>0</v>
      </c>
      <c r="L53" s="202">
        <f t="shared" si="3"/>
        <v>0</v>
      </c>
      <c r="M53" s="202">
        <f t="shared" si="3"/>
        <v>0</v>
      </c>
      <c r="N53" s="202">
        <f t="shared" si="3"/>
        <v>0</v>
      </c>
      <c r="O53" s="202">
        <f t="shared" si="3"/>
        <v>0</v>
      </c>
      <c r="P53" s="202">
        <f t="shared" si="3"/>
        <v>0</v>
      </c>
      <c r="Q53" s="202">
        <f t="shared" si="3"/>
        <v>0</v>
      </c>
    </row>
    <row r="54" spans="1:17" x14ac:dyDescent="0.25">
      <c r="A54" s="76" t="s">
        <v>80</v>
      </c>
      <c r="B54" s="202">
        <f t="shared" ref="B54:Q54" si="4">IF(B$9=0,0,B$9/B$5)</f>
        <v>0</v>
      </c>
      <c r="C54" s="202">
        <f t="shared" si="4"/>
        <v>0</v>
      </c>
      <c r="D54" s="202">
        <f t="shared" si="4"/>
        <v>0</v>
      </c>
      <c r="E54" s="202">
        <f t="shared" si="4"/>
        <v>0</v>
      </c>
      <c r="F54" s="202">
        <f t="shared" si="4"/>
        <v>0</v>
      </c>
      <c r="G54" s="202">
        <f t="shared" si="4"/>
        <v>0</v>
      </c>
      <c r="H54" s="202">
        <f t="shared" si="4"/>
        <v>0</v>
      </c>
      <c r="I54" s="202">
        <f t="shared" si="4"/>
        <v>0</v>
      </c>
      <c r="J54" s="202">
        <f t="shared" si="4"/>
        <v>0</v>
      </c>
      <c r="K54" s="202">
        <f t="shared" si="4"/>
        <v>0</v>
      </c>
      <c r="L54" s="202">
        <f t="shared" si="4"/>
        <v>0</v>
      </c>
      <c r="M54" s="202">
        <f t="shared" si="4"/>
        <v>0</v>
      </c>
      <c r="N54" s="202">
        <f t="shared" si="4"/>
        <v>0</v>
      </c>
      <c r="O54" s="202">
        <f t="shared" si="4"/>
        <v>0</v>
      </c>
      <c r="P54" s="202">
        <f t="shared" si="4"/>
        <v>0</v>
      </c>
      <c r="Q54" s="202">
        <f t="shared" si="4"/>
        <v>0</v>
      </c>
    </row>
    <row r="55" spans="1:17" x14ac:dyDescent="0.25">
      <c r="A55" s="129" t="s">
        <v>79</v>
      </c>
      <c r="B55" s="201">
        <f t="shared" ref="B55:Q55" si="5">IF(B$10=0,0,B$10/B$5)</f>
        <v>0</v>
      </c>
      <c r="C55" s="201">
        <f t="shared" si="5"/>
        <v>0</v>
      </c>
      <c r="D55" s="201">
        <f t="shared" si="5"/>
        <v>0</v>
      </c>
      <c r="E55" s="201">
        <f t="shared" si="5"/>
        <v>0</v>
      </c>
      <c r="F55" s="201">
        <f t="shared" si="5"/>
        <v>0</v>
      </c>
      <c r="G55" s="201">
        <f t="shared" si="5"/>
        <v>0</v>
      </c>
      <c r="H55" s="201">
        <f t="shared" si="5"/>
        <v>0</v>
      </c>
      <c r="I55" s="201">
        <f t="shared" si="5"/>
        <v>0</v>
      </c>
      <c r="J55" s="201">
        <f t="shared" si="5"/>
        <v>0</v>
      </c>
      <c r="K55" s="201">
        <f t="shared" si="5"/>
        <v>0</v>
      </c>
      <c r="L55" s="201">
        <f t="shared" si="5"/>
        <v>0</v>
      </c>
      <c r="M55" s="201">
        <f t="shared" si="5"/>
        <v>0</v>
      </c>
      <c r="N55" s="201">
        <f t="shared" si="5"/>
        <v>0</v>
      </c>
      <c r="O55" s="201">
        <f t="shared" si="5"/>
        <v>0</v>
      </c>
      <c r="P55" s="201">
        <f t="shared" si="5"/>
        <v>0</v>
      </c>
      <c r="Q55" s="201">
        <f t="shared" si="5"/>
        <v>0</v>
      </c>
    </row>
    <row r="56" spans="1:17" x14ac:dyDescent="0.25">
      <c r="A56" s="127" t="s">
        <v>283</v>
      </c>
      <c r="B56" s="200">
        <f t="shared" ref="B56:Q56" si="6">IF(B$15=0,0,B$15/B$5)</f>
        <v>0</v>
      </c>
      <c r="C56" s="200">
        <f t="shared" si="6"/>
        <v>0</v>
      </c>
      <c r="D56" s="200">
        <f t="shared" si="6"/>
        <v>0</v>
      </c>
      <c r="E56" s="200">
        <f t="shared" si="6"/>
        <v>0</v>
      </c>
      <c r="F56" s="200">
        <f t="shared" si="6"/>
        <v>0</v>
      </c>
      <c r="G56" s="200">
        <f t="shared" si="6"/>
        <v>0</v>
      </c>
      <c r="H56" s="200">
        <f t="shared" si="6"/>
        <v>0</v>
      </c>
      <c r="I56" s="200">
        <f t="shared" si="6"/>
        <v>0</v>
      </c>
      <c r="J56" s="200">
        <f t="shared" si="6"/>
        <v>0</v>
      </c>
      <c r="K56" s="200">
        <f t="shared" si="6"/>
        <v>0</v>
      </c>
      <c r="L56" s="200">
        <f t="shared" si="6"/>
        <v>0</v>
      </c>
      <c r="M56" s="200">
        <f t="shared" si="6"/>
        <v>0</v>
      </c>
      <c r="N56" s="200">
        <f t="shared" si="6"/>
        <v>0</v>
      </c>
      <c r="O56" s="200">
        <f t="shared" si="6"/>
        <v>0</v>
      </c>
      <c r="P56" s="200">
        <f t="shared" si="6"/>
        <v>0</v>
      </c>
      <c r="Q56" s="200">
        <f t="shared" si="6"/>
        <v>0</v>
      </c>
    </row>
    <row r="57" spans="1:17" x14ac:dyDescent="0.25">
      <c r="A57" s="142" t="s">
        <v>289</v>
      </c>
      <c r="B57" s="199">
        <f t="shared" ref="B57:Q57" si="7">IF(B$16=0,0,B$16/B$5)</f>
        <v>0</v>
      </c>
      <c r="C57" s="199">
        <f t="shared" si="7"/>
        <v>0</v>
      </c>
      <c r="D57" s="199">
        <f t="shared" si="7"/>
        <v>0</v>
      </c>
      <c r="E57" s="199">
        <f t="shared" si="7"/>
        <v>0</v>
      </c>
      <c r="F57" s="199">
        <f t="shared" si="7"/>
        <v>0</v>
      </c>
      <c r="G57" s="199">
        <f t="shared" si="7"/>
        <v>0</v>
      </c>
      <c r="H57" s="199">
        <f t="shared" si="7"/>
        <v>0</v>
      </c>
      <c r="I57" s="199">
        <f t="shared" si="7"/>
        <v>0</v>
      </c>
      <c r="J57" s="199">
        <f t="shared" si="7"/>
        <v>0</v>
      </c>
      <c r="K57" s="199">
        <f t="shared" si="7"/>
        <v>0</v>
      </c>
      <c r="L57" s="199">
        <f t="shared" si="7"/>
        <v>0</v>
      </c>
      <c r="M57" s="199">
        <f t="shared" si="7"/>
        <v>0</v>
      </c>
      <c r="N57" s="199">
        <f t="shared" si="7"/>
        <v>0</v>
      </c>
      <c r="O57" s="199">
        <f t="shared" si="7"/>
        <v>0</v>
      </c>
      <c r="P57" s="199">
        <f t="shared" si="7"/>
        <v>0</v>
      </c>
      <c r="Q57" s="199">
        <f t="shared" si="7"/>
        <v>0</v>
      </c>
    </row>
    <row r="58" spans="1:17" x14ac:dyDescent="0.25">
      <c r="A58" s="142" t="s">
        <v>288</v>
      </c>
      <c r="B58" s="199">
        <f t="shared" ref="B58:Q58" si="8">IF(B$22=0,0,B$22/B$5)</f>
        <v>0</v>
      </c>
      <c r="C58" s="199">
        <f t="shared" si="8"/>
        <v>0</v>
      </c>
      <c r="D58" s="199">
        <f t="shared" si="8"/>
        <v>0</v>
      </c>
      <c r="E58" s="199">
        <f t="shared" si="8"/>
        <v>0</v>
      </c>
      <c r="F58" s="199">
        <f t="shared" si="8"/>
        <v>0</v>
      </c>
      <c r="G58" s="199">
        <f t="shared" si="8"/>
        <v>0</v>
      </c>
      <c r="H58" s="199">
        <f t="shared" si="8"/>
        <v>0</v>
      </c>
      <c r="I58" s="199">
        <f t="shared" si="8"/>
        <v>0</v>
      </c>
      <c r="J58" s="199">
        <f t="shared" si="8"/>
        <v>0</v>
      </c>
      <c r="K58" s="199">
        <f t="shared" si="8"/>
        <v>0</v>
      </c>
      <c r="L58" s="199">
        <f t="shared" si="8"/>
        <v>0</v>
      </c>
      <c r="M58" s="199">
        <f t="shared" si="8"/>
        <v>0</v>
      </c>
      <c r="N58" s="199">
        <f t="shared" si="8"/>
        <v>0</v>
      </c>
      <c r="O58" s="199">
        <f t="shared" si="8"/>
        <v>0</v>
      </c>
      <c r="P58" s="199">
        <f t="shared" si="8"/>
        <v>0</v>
      </c>
      <c r="Q58" s="199">
        <f t="shared" si="8"/>
        <v>0</v>
      </c>
    </row>
    <row r="59" spans="1:17" x14ac:dyDescent="0.25">
      <c r="A59" s="127" t="s">
        <v>282</v>
      </c>
      <c r="B59" s="200">
        <f t="shared" ref="B59:Q59" si="9">IF(B$23=0,0,B$23/B$5)</f>
        <v>0</v>
      </c>
      <c r="C59" s="200">
        <f t="shared" si="9"/>
        <v>0</v>
      </c>
      <c r="D59" s="200">
        <f t="shared" si="9"/>
        <v>0</v>
      </c>
      <c r="E59" s="200">
        <f t="shared" si="9"/>
        <v>0</v>
      </c>
      <c r="F59" s="200">
        <f t="shared" si="9"/>
        <v>0</v>
      </c>
      <c r="G59" s="200">
        <f t="shared" si="9"/>
        <v>0</v>
      </c>
      <c r="H59" s="200">
        <f t="shared" si="9"/>
        <v>0</v>
      </c>
      <c r="I59" s="200">
        <f t="shared" si="9"/>
        <v>0</v>
      </c>
      <c r="J59" s="200">
        <f t="shared" si="9"/>
        <v>0</v>
      </c>
      <c r="K59" s="200">
        <f t="shared" si="9"/>
        <v>0</v>
      </c>
      <c r="L59" s="200">
        <f t="shared" si="9"/>
        <v>0</v>
      </c>
      <c r="M59" s="200">
        <f t="shared" si="9"/>
        <v>0</v>
      </c>
      <c r="N59" s="200">
        <f t="shared" si="9"/>
        <v>0</v>
      </c>
      <c r="O59" s="200">
        <f t="shared" si="9"/>
        <v>0</v>
      </c>
      <c r="P59" s="200">
        <f t="shared" si="9"/>
        <v>0</v>
      </c>
      <c r="Q59" s="200">
        <f t="shared" si="9"/>
        <v>0</v>
      </c>
    </row>
    <row r="60" spans="1:17" x14ac:dyDescent="0.25">
      <c r="A60" s="142" t="s">
        <v>287</v>
      </c>
      <c r="B60" s="199">
        <f t="shared" ref="B60:Q60" si="10">IF(B$24=0,0,B$24/B$5)</f>
        <v>0</v>
      </c>
      <c r="C60" s="199">
        <f t="shared" si="10"/>
        <v>0</v>
      </c>
      <c r="D60" s="199">
        <f t="shared" si="10"/>
        <v>0</v>
      </c>
      <c r="E60" s="199">
        <f t="shared" si="10"/>
        <v>0</v>
      </c>
      <c r="F60" s="199">
        <f t="shared" si="10"/>
        <v>0</v>
      </c>
      <c r="G60" s="199">
        <f t="shared" si="10"/>
        <v>0</v>
      </c>
      <c r="H60" s="199">
        <f t="shared" si="10"/>
        <v>0</v>
      </c>
      <c r="I60" s="199">
        <f t="shared" si="10"/>
        <v>0</v>
      </c>
      <c r="J60" s="199">
        <f t="shared" si="10"/>
        <v>0</v>
      </c>
      <c r="K60" s="199">
        <f t="shared" si="10"/>
        <v>0</v>
      </c>
      <c r="L60" s="199">
        <f t="shared" si="10"/>
        <v>0</v>
      </c>
      <c r="M60" s="199">
        <f t="shared" si="10"/>
        <v>0</v>
      </c>
      <c r="N60" s="199">
        <f t="shared" si="10"/>
        <v>0</v>
      </c>
      <c r="O60" s="199">
        <f t="shared" si="10"/>
        <v>0</v>
      </c>
      <c r="P60" s="199">
        <f t="shared" si="10"/>
        <v>0</v>
      </c>
      <c r="Q60" s="199">
        <f t="shared" si="10"/>
        <v>0</v>
      </c>
    </row>
    <row r="61" spans="1:17" x14ac:dyDescent="0.25">
      <c r="A61" s="142" t="s">
        <v>286</v>
      </c>
      <c r="B61" s="199">
        <f t="shared" ref="B61:Q61" si="11">IF(B$25=0,0,B$25/B$5)</f>
        <v>0</v>
      </c>
      <c r="C61" s="199">
        <f t="shared" si="11"/>
        <v>0</v>
      </c>
      <c r="D61" s="199">
        <f t="shared" si="11"/>
        <v>0</v>
      </c>
      <c r="E61" s="199">
        <f t="shared" si="11"/>
        <v>0</v>
      </c>
      <c r="F61" s="199">
        <f t="shared" si="11"/>
        <v>0</v>
      </c>
      <c r="G61" s="199">
        <f t="shared" si="11"/>
        <v>0</v>
      </c>
      <c r="H61" s="199">
        <f t="shared" si="11"/>
        <v>0</v>
      </c>
      <c r="I61" s="199">
        <f t="shared" si="11"/>
        <v>0</v>
      </c>
      <c r="J61" s="199">
        <f t="shared" si="11"/>
        <v>0</v>
      </c>
      <c r="K61" s="199">
        <f t="shared" si="11"/>
        <v>0</v>
      </c>
      <c r="L61" s="199">
        <f t="shared" si="11"/>
        <v>0</v>
      </c>
      <c r="M61" s="199">
        <f t="shared" si="11"/>
        <v>0</v>
      </c>
      <c r="N61" s="199">
        <f t="shared" si="11"/>
        <v>0</v>
      </c>
      <c r="O61" s="199">
        <f t="shared" si="11"/>
        <v>0</v>
      </c>
      <c r="P61" s="199">
        <f t="shared" si="11"/>
        <v>0</v>
      </c>
      <c r="Q61" s="199">
        <f t="shared" si="11"/>
        <v>0</v>
      </c>
    </row>
    <row r="62" spans="1:17" x14ac:dyDescent="0.25">
      <c r="A62" s="127" t="s">
        <v>281</v>
      </c>
      <c r="B62" s="200">
        <f t="shared" ref="B62:Q62" si="12">IF(B$26=0,0,B$26/B$5)</f>
        <v>0</v>
      </c>
      <c r="C62" s="200">
        <f t="shared" si="12"/>
        <v>0</v>
      </c>
      <c r="D62" s="200">
        <f t="shared" si="12"/>
        <v>0</v>
      </c>
      <c r="E62" s="200">
        <f t="shared" si="12"/>
        <v>0</v>
      </c>
      <c r="F62" s="200">
        <f t="shared" si="12"/>
        <v>0</v>
      </c>
      <c r="G62" s="200">
        <f t="shared" si="12"/>
        <v>0</v>
      </c>
      <c r="H62" s="200">
        <f t="shared" si="12"/>
        <v>0</v>
      </c>
      <c r="I62" s="200">
        <f t="shared" si="12"/>
        <v>0</v>
      </c>
      <c r="J62" s="200">
        <f t="shared" si="12"/>
        <v>0</v>
      </c>
      <c r="K62" s="200">
        <f t="shared" si="12"/>
        <v>0</v>
      </c>
      <c r="L62" s="200">
        <f t="shared" si="12"/>
        <v>0</v>
      </c>
      <c r="M62" s="200">
        <f t="shared" si="12"/>
        <v>0</v>
      </c>
      <c r="N62" s="200">
        <f t="shared" si="12"/>
        <v>0</v>
      </c>
      <c r="O62" s="200">
        <f t="shared" si="12"/>
        <v>0</v>
      </c>
      <c r="P62" s="200">
        <f t="shared" si="12"/>
        <v>0</v>
      </c>
      <c r="Q62" s="200">
        <f t="shared" si="12"/>
        <v>0</v>
      </c>
    </row>
    <row r="63" spans="1:17" x14ac:dyDescent="0.25">
      <c r="A63" s="142" t="s">
        <v>285</v>
      </c>
      <c r="B63" s="199">
        <f t="shared" ref="B63:Q63" si="13">IF(B$27=0,0,B$27/B$5)</f>
        <v>0</v>
      </c>
      <c r="C63" s="199">
        <f t="shared" si="13"/>
        <v>0</v>
      </c>
      <c r="D63" s="199">
        <f t="shared" si="13"/>
        <v>0</v>
      </c>
      <c r="E63" s="199">
        <f t="shared" si="13"/>
        <v>0</v>
      </c>
      <c r="F63" s="199">
        <f t="shared" si="13"/>
        <v>0</v>
      </c>
      <c r="G63" s="199">
        <f t="shared" si="13"/>
        <v>0</v>
      </c>
      <c r="H63" s="199">
        <f t="shared" si="13"/>
        <v>0</v>
      </c>
      <c r="I63" s="199">
        <f t="shared" si="13"/>
        <v>0</v>
      </c>
      <c r="J63" s="199">
        <f t="shared" si="13"/>
        <v>0</v>
      </c>
      <c r="K63" s="199">
        <f t="shared" si="13"/>
        <v>0</v>
      </c>
      <c r="L63" s="199">
        <f t="shared" si="13"/>
        <v>0</v>
      </c>
      <c r="M63" s="199">
        <f t="shared" si="13"/>
        <v>0</v>
      </c>
      <c r="N63" s="199">
        <f t="shared" si="13"/>
        <v>0</v>
      </c>
      <c r="O63" s="199">
        <f t="shared" si="13"/>
        <v>0</v>
      </c>
      <c r="P63" s="199">
        <f t="shared" si="13"/>
        <v>0</v>
      </c>
      <c r="Q63" s="199">
        <f t="shared" si="13"/>
        <v>0</v>
      </c>
    </row>
    <row r="64" spans="1:17" x14ac:dyDescent="0.25">
      <c r="A64" s="142" t="s">
        <v>284</v>
      </c>
      <c r="B64" s="199">
        <f t="shared" ref="B64:Q64" si="14">IF(B$33=0,0,B$33/B$5)</f>
        <v>0</v>
      </c>
      <c r="C64" s="199">
        <f t="shared" si="14"/>
        <v>0</v>
      </c>
      <c r="D64" s="199">
        <f t="shared" si="14"/>
        <v>0</v>
      </c>
      <c r="E64" s="199">
        <f t="shared" si="14"/>
        <v>0</v>
      </c>
      <c r="F64" s="199">
        <f t="shared" si="14"/>
        <v>0</v>
      </c>
      <c r="G64" s="199">
        <f t="shared" si="14"/>
        <v>0</v>
      </c>
      <c r="H64" s="199">
        <f t="shared" si="14"/>
        <v>0</v>
      </c>
      <c r="I64" s="199">
        <f t="shared" si="14"/>
        <v>0</v>
      </c>
      <c r="J64" s="199">
        <f t="shared" si="14"/>
        <v>0</v>
      </c>
      <c r="K64" s="199">
        <f t="shared" si="14"/>
        <v>0</v>
      </c>
      <c r="L64" s="199">
        <f t="shared" si="14"/>
        <v>0</v>
      </c>
      <c r="M64" s="199">
        <f t="shared" si="14"/>
        <v>0</v>
      </c>
      <c r="N64" s="199">
        <f t="shared" si="14"/>
        <v>0</v>
      </c>
      <c r="O64" s="199">
        <f t="shared" si="14"/>
        <v>0</v>
      </c>
      <c r="P64" s="199">
        <f t="shared" si="14"/>
        <v>0</v>
      </c>
      <c r="Q64" s="199">
        <f t="shared" si="14"/>
        <v>0</v>
      </c>
    </row>
    <row r="65" spans="1:17" x14ac:dyDescent="0.25">
      <c r="A65" s="127" t="s">
        <v>280</v>
      </c>
      <c r="B65" s="200">
        <f t="shared" ref="B65:Q65" si="15">IF(B$34=0,0,B$34/B$5)</f>
        <v>0</v>
      </c>
      <c r="C65" s="200">
        <f t="shared" si="15"/>
        <v>0</v>
      </c>
      <c r="D65" s="200">
        <f t="shared" si="15"/>
        <v>0</v>
      </c>
      <c r="E65" s="200">
        <f t="shared" si="15"/>
        <v>0</v>
      </c>
      <c r="F65" s="200">
        <f t="shared" si="15"/>
        <v>0</v>
      </c>
      <c r="G65" s="200">
        <f t="shared" si="15"/>
        <v>0</v>
      </c>
      <c r="H65" s="200">
        <f t="shared" si="15"/>
        <v>0</v>
      </c>
      <c r="I65" s="200">
        <f t="shared" si="15"/>
        <v>0</v>
      </c>
      <c r="J65" s="200">
        <f t="shared" si="15"/>
        <v>0</v>
      </c>
      <c r="K65" s="200">
        <f t="shared" si="15"/>
        <v>0</v>
      </c>
      <c r="L65" s="200">
        <f t="shared" si="15"/>
        <v>0</v>
      </c>
      <c r="M65" s="200">
        <f t="shared" si="15"/>
        <v>0</v>
      </c>
      <c r="N65" s="200">
        <f t="shared" si="15"/>
        <v>0</v>
      </c>
      <c r="O65" s="200">
        <f t="shared" si="15"/>
        <v>0</v>
      </c>
      <c r="P65" s="200">
        <f t="shared" si="15"/>
        <v>0</v>
      </c>
      <c r="Q65" s="200">
        <f t="shared" si="15"/>
        <v>0</v>
      </c>
    </row>
    <row r="66" spans="1:17" x14ac:dyDescent="0.25">
      <c r="A66" s="127" t="s">
        <v>279</v>
      </c>
      <c r="B66" s="200">
        <f t="shared" ref="B66:Q66" si="16">IF(B$45=0,0,B$45/B$5)</f>
        <v>0</v>
      </c>
      <c r="C66" s="200">
        <f t="shared" si="16"/>
        <v>0</v>
      </c>
      <c r="D66" s="200">
        <f t="shared" si="16"/>
        <v>0</v>
      </c>
      <c r="E66" s="200">
        <f t="shared" si="16"/>
        <v>0</v>
      </c>
      <c r="F66" s="200">
        <f t="shared" si="16"/>
        <v>0</v>
      </c>
      <c r="G66" s="200">
        <f t="shared" si="16"/>
        <v>0</v>
      </c>
      <c r="H66" s="200">
        <f t="shared" si="16"/>
        <v>0</v>
      </c>
      <c r="I66" s="200">
        <f t="shared" si="16"/>
        <v>0</v>
      </c>
      <c r="J66" s="200">
        <f t="shared" si="16"/>
        <v>0</v>
      </c>
      <c r="K66" s="200">
        <f t="shared" si="16"/>
        <v>0</v>
      </c>
      <c r="L66" s="200">
        <f t="shared" si="16"/>
        <v>0</v>
      </c>
      <c r="M66" s="200">
        <f t="shared" si="16"/>
        <v>0</v>
      </c>
      <c r="N66" s="200">
        <f t="shared" si="16"/>
        <v>0</v>
      </c>
      <c r="O66" s="200">
        <f t="shared" si="16"/>
        <v>0</v>
      </c>
      <c r="P66" s="200">
        <f t="shared" si="16"/>
        <v>0</v>
      </c>
      <c r="Q66" s="200">
        <f t="shared" si="16"/>
        <v>0</v>
      </c>
    </row>
    <row r="67" spans="1:17" x14ac:dyDescent="0.25">
      <c r="A67" s="72" t="s">
        <v>278</v>
      </c>
      <c r="B67" s="71">
        <f t="shared" ref="B67:Q67" si="17">IF(B$46=0,0,B$46/B$5)</f>
        <v>0</v>
      </c>
      <c r="C67" s="71">
        <f t="shared" si="17"/>
        <v>0</v>
      </c>
      <c r="D67" s="71">
        <f t="shared" si="17"/>
        <v>0</v>
      </c>
      <c r="E67" s="71">
        <f t="shared" si="17"/>
        <v>0</v>
      </c>
      <c r="F67" s="71">
        <f t="shared" si="17"/>
        <v>0</v>
      </c>
      <c r="G67" s="71">
        <f t="shared" si="17"/>
        <v>0</v>
      </c>
      <c r="H67" s="71">
        <f t="shared" si="17"/>
        <v>0</v>
      </c>
      <c r="I67" s="71">
        <f t="shared" si="17"/>
        <v>0</v>
      </c>
      <c r="J67" s="71">
        <f t="shared" si="17"/>
        <v>0</v>
      </c>
      <c r="K67" s="71">
        <f t="shared" si="17"/>
        <v>0</v>
      </c>
      <c r="L67" s="71">
        <f t="shared" si="17"/>
        <v>0</v>
      </c>
      <c r="M67" s="71">
        <f t="shared" si="17"/>
        <v>0</v>
      </c>
      <c r="N67" s="71">
        <f t="shared" si="17"/>
        <v>0</v>
      </c>
      <c r="O67" s="71">
        <f t="shared" si="17"/>
        <v>0</v>
      </c>
      <c r="P67" s="71">
        <f t="shared" si="17"/>
        <v>0</v>
      </c>
      <c r="Q67" s="71">
        <f t="shared" si="17"/>
        <v>0</v>
      </c>
    </row>
    <row r="69" spans="1:17" ht="12.75" x14ac:dyDescent="0.25">
      <c r="A69" s="266" t="s">
        <v>133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</row>
    <row r="71" spans="1:17" x14ac:dyDescent="0.25">
      <c r="A71" s="78" t="s">
        <v>7</v>
      </c>
      <c r="B71" s="230">
        <f>IF(B$5=0,0,B$5/TRE_fec!B$5)</f>
        <v>0</v>
      </c>
      <c r="C71" s="230">
        <f>IF(C$5=0,0,C$5/TRE_fec!C$5)</f>
        <v>0</v>
      </c>
      <c r="D71" s="230">
        <f>IF(D$5=0,0,D$5/TRE_fec!D$5)</f>
        <v>0</v>
      </c>
      <c r="E71" s="230">
        <f>IF(E$5=0,0,E$5/TRE_fec!E$5)</f>
        <v>0</v>
      </c>
      <c r="F71" s="230">
        <f>IF(F$5=0,0,F$5/TRE_fec!F$5)</f>
        <v>0</v>
      </c>
      <c r="G71" s="230">
        <f>IF(G$5=0,0,G$5/TRE_fec!G$5)</f>
        <v>0</v>
      </c>
      <c r="H71" s="230">
        <f>IF(H$5=0,0,H$5/TRE_fec!H$5)</f>
        <v>0</v>
      </c>
      <c r="I71" s="230">
        <f>IF(I$5=0,0,I$5/TRE_fec!I$5)</f>
        <v>0</v>
      </c>
      <c r="J71" s="230">
        <f>IF(J$5=0,0,J$5/TRE_fec!J$5)</f>
        <v>0</v>
      </c>
      <c r="K71" s="230">
        <f>IF(K$5=0,0,K$5/TRE_fec!K$5)</f>
        <v>0</v>
      </c>
      <c r="L71" s="230">
        <f>IF(L$5=0,0,L$5/TRE_fec!L$5)</f>
        <v>0</v>
      </c>
      <c r="M71" s="230">
        <f>IF(M$5=0,0,M$5/TRE_fec!M$5)</f>
        <v>0</v>
      </c>
      <c r="N71" s="230">
        <f>IF(N$5=0,0,N$5/TRE_fec!N$5)</f>
        <v>0</v>
      </c>
      <c r="O71" s="230">
        <f>IF(O$5=0,0,O$5/TRE_fec!O$5)</f>
        <v>0</v>
      </c>
      <c r="P71" s="230">
        <f>IF(P$5=0,0,P$5/TRE_fec!P$5)</f>
        <v>0</v>
      </c>
      <c r="Q71" s="230">
        <f>IF(Q$5=0,0,Q$5/TRE_fec!Q$5)</f>
        <v>0</v>
      </c>
    </row>
    <row r="72" spans="1:17" x14ac:dyDescent="0.25">
      <c r="A72" s="132" t="s">
        <v>83</v>
      </c>
      <c r="B72" s="275">
        <f>IF(B$6=0,0,B$6/TRE_fec!B$6)</f>
        <v>0</v>
      </c>
      <c r="C72" s="275">
        <f>IF(C$6=0,0,C$6/TRE_fec!C$6)</f>
        <v>0</v>
      </c>
      <c r="D72" s="275">
        <f>IF(D$6=0,0,D$6/TRE_fec!D$6)</f>
        <v>0</v>
      </c>
      <c r="E72" s="275">
        <f>IF(E$6=0,0,E$6/TRE_fec!E$6)</f>
        <v>0</v>
      </c>
      <c r="F72" s="275">
        <f>IF(F$6=0,0,F$6/TRE_fec!F$6)</f>
        <v>0</v>
      </c>
      <c r="G72" s="275">
        <f>IF(G$6=0,0,G$6/TRE_fec!G$6)</f>
        <v>0</v>
      </c>
      <c r="H72" s="275">
        <f>IF(H$6=0,0,H$6/TRE_fec!H$6)</f>
        <v>0</v>
      </c>
      <c r="I72" s="275">
        <f>IF(I$6=0,0,I$6/TRE_fec!I$6)</f>
        <v>0</v>
      </c>
      <c r="J72" s="275">
        <f>IF(J$6=0,0,J$6/TRE_fec!J$6)</f>
        <v>0</v>
      </c>
      <c r="K72" s="275">
        <f>IF(K$6=0,0,K$6/TRE_fec!K$6)</f>
        <v>0</v>
      </c>
      <c r="L72" s="275">
        <f>IF(L$6=0,0,L$6/TRE_fec!L$6)</f>
        <v>0</v>
      </c>
      <c r="M72" s="275">
        <f>IF(M$6=0,0,M$6/TRE_fec!M$6)</f>
        <v>0</v>
      </c>
      <c r="N72" s="275">
        <f>IF(N$6=0,0,N$6/TRE_fec!N$6)</f>
        <v>0</v>
      </c>
      <c r="O72" s="275">
        <f>IF(O$6=0,0,O$6/TRE_fec!O$6)</f>
        <v>0</v>
      </c>
      <c r="P72" s="275">
        <f>IF(P$6=0,0,P$6/TRE_fec!P$6)</f>
        <v>0</v>
      </c>
      <c r="Q72" s="275">
        <f>IF(Q$6=0,0,Q$6/TRE_fec!Q$6)</f>
        <v>0</v>
      </c>
    </row>
    <row r="73" spans="1:17" x14ac:dyDescent="0.25">
      <c r="A73" s="76" t="s">
        <v>82</v>
      </c>
      <c r="B73" s="274">
        <f>IF(B$7=0,0,B$7/TRE_fec!B$7)</f>
        <v>0</v>
      </c>
      <c r="C73" s="274">
        <f>IF(C$7=0,0,C$7/TRE_fec!C$7)</f>
        <v>0</v>
      </c>
      <c r="D73" s="274">
        <f>IF(D$7=0,0,D$7/TRE_fec!D$7)</f>
        <v>0</v>
      </c>
      <c r="E73" s="274">
        <f>IF(E$7=0,0,E$7/TRE_fec!E$7)</f>
        <v>0</v>
      </c>
      <c r="F73" s="274">
        <f>IF(F$7=0,0,F$7/TRE_fec!F$7)</f>
        <v>0</v>
      </c>
      <c r="G73" s="274">
        <f>IF(G$7=0,0,G$7/TRE_fec!G$7)</f>
        <v>0</v>
      </c>
      <c r="H73" s="274">
        <f>IF(H$7=0,0,H$7/TRE_fec!H$7)</f>
        <v>0</v>
      </c>
      <c r="I73" s="274">
        <f>IF(I$7=0,0,I$7/TRE_fec!I$7)</f>
        <v>0</v>
      </c>
      <c r="J73" s="274">
        <f>IF(J$7=0,0,J$7/TRE_fec!J$7)</f>
        <v>0</v>
      </c>
      <c r="K73" s="274">
        <f>IF(K$7=0,0,K$7/TRE_fec!K$7)</f>
        <v>0</v>
      </c>
      <c r="L73" s="274">
        <f>IF(L$7=0,0,L$7/TRE_fec!L$7)</f>
        <v>0</v>
      </c>
      <c r="M73" s="274">
        <f>IF(M$7=0,0,M$7/TRE_fec!M$7)</f>
        <v>0</v>
      </c>
      <c r="N73" s="274">
        <f>IF(N$7=0,0,N$7/TRE_fec!N$7)</f>
        <v>0</v>
      </c>
      <c r="O73" s="274">
        <f>IF(O$7=0,0,O$7/TRE_fec!O$7)</f>
        <v>0</v>
      </c>
      <c r="P73" s="274">
        <f>IF(P$7=0,0,P$7/TRE_fec!P$7)</f>
        <v>0</v>
      </c>
      <c r="Q73" s="274">
        <f>IF(Q$7=0,0,Q$7/TRE_fec!Q$7)</f>
        <v>0</v>
      </c>
    </row>
    <row r="74" spans="1:17" x14ac:dyDescent="0.25">
      <c r="A74" s="76" t="s">
        <v>81</v>
      </c>
      <c r="B74" s="274">
        <f>IF(B$8=0,0,B$8/TRE_fec!B$8)</f>
        <v>0</v>
      </c>
      <c r="C74" s="274">
        <f>IF(C$8=0,0,C$8/TRE_fec!C$8)</f>
        <v>0</v>
      </c>
      <c r="D74" s="274">
        <f>IF(D$8=0,0,D$8/TRE_fec!D$8)</f>
        <v>0</v>
      </c>
      <c r="E74" s="274">
        <f>IF(E$8=0,0,E$8/TRE_fec!E$8)</f>
        <v>0</v>
      </c>
      <c r="F74" s="274">
        <f>IF(F$8=0,0,F$8/TRE_fec!F$8)</f>
        <v>0</v>
      </c>
      <c r="G74" s="274">
        <f>IF(G$8=0,0,G$8/TRE_fec!G$8)</f>
        <v>0</v>
      </c>
      <c r="H74" s="274">
        <f>IF(H$8=0,0,H$8/TRE_fec!H$8)</f>
        <v>0</v>
      </c>
      <c r="I74" s="274">
        <f>IF(I$8=0,0,I$8/TRE_fec!I$8)</f>
        <v>0</v>
      </c>
      <c r="J74" s="274">
        <f>IF(J$8=0,0,J$8/TRE_fec!J$8)</f>
        <v>0</v>
      </c>
      <c r="K74" s="274">
        <f>IF(K$8=0,0,K$8/TRE_fec!K$8)</f>
        <v>0</v>
      </c>
      <c r="L74" s="274">
        <f>IF(L$8=0,0,L$8/TRE_fec!L$8)</f>
        <v>0</v>
      </c>
      <c r="M74" s="274">
        <f>IF(M$8=0,0,M$8/TRE_fec!M$8)</f>
        <v>0</v>
      </c>
      <c r="N74" s="274">
        <f>IF(N$8=0,0,N$8/TRE_fec!N$8)</f>
        <v>0</v>
      </c>
      <c r="O74" s="274">
        <f>IF(O$8=0,0,O$8/TRE_fec!O$8)</f>
        <v>0</v>
      </c>
      <c r="P74" s="274">
        <f>IF(P$8=0,0,P$8/TRE_fec!P$8)</f>
        <v>0</v>
      </c>
      <c r="Q74" s="274">
        <f>IF(Q$8=0,0,Q$8/TRE_fec!Q$8)</f>
        <v>0</v>
      </c>
    </row>
    <row r="75" spans="1:17" x14ac:dyDescent="0.25">
      <c r="A75" s="76" t="s">
        <v>80</v>
      </c>
      <c r="B75" s="274">
        <f>IF(B$9=0,0,B$9/TRE_fec!B$9)</f>
        <v>0</v>
      </c>
      <c r="C75" s="274">
        <f>IF(C$9=0,0,C$9/TRE_fec!C$9)</f>
        <v>0</v>
      </c>
      <c r="D75" s="274">
        <f>IF(D$9=0,0,D$9/TRE_fec!D$9)</f>
        <v>0</v>
      </c>
      <c r="E75" s="274">
        <f>IF(E$9=0,0,E$9/TRE_fec!E$9)</f>
        <v>0</v>
      </c>
      <c r="F75" s="274">
        <f>IF(F$9=0,0,F$9/TRE_fec!F$9)</f>
        <v>0</v>
      </c>
      <c r="G75" s="274">
        <f>IF(G$9=0,0,G$9/TRE_fec!G$9)</f>
        <v>0</v>
      </c>
      <c r="H75" s="274">
        <f>IF(H$9=0,0,H$9/TRE_fec!H$9)</f>
        <v>0</v>
      </c>
      <c r="I75" s="274">
        <f>IF(I$9=0,0,I$9/TRE_fec!I$9)</f>
        <v>0</v>
      </c>
      <c r="J75" s="274">
        <f>IF(J$9=0,0,J$9/TRE_fec!J$9)</f>
        <v>0</v>
      </c>
      <c r="K75" s="274">
        <f>IF(K$9=0,0,K$9/TRE_fec!K$9)</f>
        <v>0</v>
      </c>
      <c r="L75" s="274">
        <f>IF(L$9=0,0,L$9/TRE_fec!L$9)</f>
        <v>0</v>
      </c>
      <c r="M75" s="274">
        <f>IF(M$9=0,0,M$9/TRE_fec!M$9)</f>
        <v>0</v>
      </c>
      <c r="N75" s="274">
        <f>IF(N$9=0,0,N$9/TRE_fec!N$9)</f>
        <v>0</v>
      </c>
      <c r="O75" s="274">
        <f>IF(O$9=0,0,O$9/TRE_fec!O$9)</f>
        <v>0</v>
      </c>
      <c r="P75" s="274">
        <f>IF(P$9=0,0,P$9/TRE_fec!P$9)</f>
        <v>0</v>
      </c>
      <c r="Q75" s="274">
        <f>IF(Q$9=0,0,Q$9/TRE_fec!Q$9)</f>
        <v>0</v>
      </c>
    </row>
    <row r="76" spans="1:17" x14ac:dyDescent="0.25">
      <c r="A76" s="129" t="s">
        <v>79</v>
      </c>
      <c r="B76" s="273">
        <f>IF(B$10=0,0,B$10/TRE_fec!B$10)</f>
        <v>0</v>
      </c>
      <c r="C76" s="273">
        <f>IF(C$10=0,0,C$10/TRE_fec!C$10)</f>
        <v>0</v>
      </c>
      <c r="D76" s="273">
        <f>IF(D$10=0,0,D$10/TRE_fec!D$10)</f>
        <v>0</v>
      </c>
      <c r="E76" s="273">
        <f>IF(E$10=0,0,E$10/TRE_fec!E$10)</f>
        <v>0</v>
      </c>
      <c r="F76" s="273">
        <f>IF(F$10=0,0,F$10/TRE_fec!F$10)</f>
        <v>0</v>
      </c>
      <c r="G76" s="273">
        <f>IF(G$10=0,0,G$10/TRE_fec!G$10)</f>
        <v>0</v>
      </c>
      <c r="H76" s="273">
        <f>IF(H$10=0,0,H$10/TRE_fec!H$10)</f>
        <v>0</v>
      </c>
      <c r="I76" s="273">
        <f>IF(I$10=0,0,I$10/TRE_fec!I$10)</f>
        <v>0</v>
      </c>
      <c r="J76" s="273">
        <f>IF(J$10=0,0,J$10/TRE_fec!J$10)</f>
        <v>0</v>
      </c>
      <c r="K76" s="273">
        <f>IF(K$10=0,0,K$10/TRE_fec!K$10)</f>
        <v>0</v>
      </c>
      <c r="L76" s="273">
        <f>IF(L$10=0,0,L$10/TRE_fec!L$10)</f>
        <v>0</v>
      </c>
      <c r="M76" s="273">
        <f>IF(M$10=0,0,M$10/TRE_fec!M$10)</f>
        <v>0</v>
      </c>
      <c r="N76" s="273">
        <f>IF(N$10=0,0,N$10/TRE_fec!N$10)</f>
        <v>0</v>
      </c>
      <c r="O76" s="273">
        <f>IF(O$10=0,0,O$10/TRE_fec!O$10)</f>
        <v>0</v>
      </c>
      <c r="P76" s="273">
        <f>IF(P$10=0,0,P$10/TRE_fec!P$10)</f>
        <v>0</v>
      </c>
      <c r="Q76" s="273">
        <f>IF(Q$10=0,0,Q$10/TRE_fec!Q$10)</f>
        <v>0</v>
      </c>
    </row>
    <row r="77" spans="1:17" x14ac:dyDescent="0.25">
      <c r="A77" s="127" t="s">
        <v>283</v>
      </c>
      <c r="B77" s="296">
        <f>IF(B$15=0,0,B$15/TRE_fec!B$15)</f>
        <v>0</v>
      </c>
      <c r="C77" s="296">
        <f>IF(C$15=0,0,C$15/TRE_fec!C$15)</f>
        <v>0</v>
      </c>
      <c r="D77" s="296">
        <f>IF(D$15=0,0,D$15/TRE_fec!D$15)</f>
        <v>0</v>
      </c>
      <c r="E77" s="296">
        <f>IF(E$15=0,0,E$15/TRE_fec!E$15)</f>
        <v>0</v>
      </c>
      <c r="F77" s="296">
        <f>IF(F$15=0,0,F$15/TRE_fec!F$15)</f>
        <v>0</v>
      </c>
      <c r="G77" s="296">
        <f>IF(G$15=0,0,G$15/TRE_fec!G$15)</f>
        <v>0</v>
      </c>
      <c r="H77" s="296">
        <f>IF(H$15=0,0,H$15/TRE_fec!H$15)</f>
        <v>0</v>
      </c>
      <c r="I77" s="296">
        <f>IF(I$15=0,0,I$15/TRE_fec!I$15)</f>
        <v>0</v>
      </c>
      <c r="J77" s="296">
        <f>IF(J$15=0,0,J$15/TRE_fec!J$15)</f>
        <v>0</v>
      </c>
      <c r="K77" s="296">
        <f>IF(K$15=0,0,K$15/TRE_fec!K$15)</f>
        <v>0</v>
      </c>
      <c r="L77" s="296">
        <f>IF(L$15=0,0,L$15/TRE_fec!L$15)</f>
        <v>0</v>
      </c>
      <c r="M77" s="296">
        <f>IF(M$15=0,0,M$15/TRE_fec!M$15)</f>
        <v>0</v>
      </c>
      <c r="N77" s="296">
        <f>IF(N$15=0,0,N$15/TRE_fec!N$15)</f>
        <v>0</v>
      </c>
      <c r="O77" s="296">
        <f>IF(O$15=0,0,O$15/TRE_fec!O$15)</f>
        <v>0</v>
      </c>
      <c r="P77" s="296">
        <f>IF(P$15=0,0,P$15/TRE_fec!P$15)</f>
        <v>0</v>
      </c>
      <c r="Q77" s="296">
        <f>IF(Q$15=0,0,Q$15/TRE_fec!Q$15)</f>
        <v>0</v>
      </c>
    </row>
    <row r="78" spans="1:17" x14ac:dyDescent="0.25">
      <c r="A78" s="127" t="s">
        <v>282</v>
      </c>
      <c r="B78" s="296">
        <f>IF(B$23=0,0,B$23/TRE_fec!B$23)</f>
        <v>0</v>
      </c>
      <c r="C78" s="296">
        <f>IF(C$23=0,0,C$23/TRE_fec!C$23)</f>
        <v>0</v>
      </c>
      <c r="D78" s="296">
        <f>IF(D$23=0,0,D$23/TRE_fec!D$23)</f>
        <v>0</v>
      </c>
      <c r="E78" s="296">
        <f>IF(E$23=0,0,E$23/TRE_fec!E$23)</f>
        <v>0</v>
      </c>
      <c r="F78" s="296">
        <f>IF(F$23=0,0,F$23/TRE_fec!F$23)</f>
        <v>0</v>
      </c>
      <c r="G78" s="296">
        <f>IF(G$23=0,0,G$23/TRE_fec!G$23)</f>
        <v>0</v>
      </c>
      <c r="H78" s="296">
        <f>IF(H$23=0,0,H$23/TRE_fec!H$23)</f>
        <v>0</v>
      </c>
      <c r="I78" s="296">
        <f>IF(I$23=0,0,I$23/TRE_fec!I$23)</f>
        <v>0</v>
      </c>
      <c r="J78" s="296">
        <f>IF(J$23=0,0,J$23/TRE_fec!J$23)</f>
        <v>0</v>
      </c>
      <c r="K78" s="296">
        <f>IF(K$23=0,0,K$23/TRE_fec!K$23)</f>
        <v>0</v>
      </c>
      <c r="L78" s="296">
        <f>IF(L$23=0,0,L$23/TRE_fec!L$23)</f>
        <v>0</v>
      </c>
      <c r="M78" s="296">
        <f>IF(M$23=0,0,M$23/TRE_fec!M$23)</f>
        <v>0</v>
      </c>
      <c r="N78" s="296">
        <f>IF(N$23=0,0,N$23/TRE_fec!N$23)</f>
        <v>0</v>
      </c>
      <c r="O78" s="296">
        <f>IF(O$23=0,0,O$23/TRE_fec!O$23)</f>
        <v>0</v>
      </c>
      <c r="P78" s="296">
        <f>IF(P$23=0,0,P$23/TRE_fec!P$23)</f>
        <v>0</v>
      </c>
      <c r="Q78" s="296">
        <f>IF(Q$23=0,0,Q$23/TRE_fec!Q$23)</f>
        <v>0</v>
      </c>
    </row>
    <row r="79" spans="1:17" x14ac:dyDescent="0.25">
      <c r="A79" s="127" t="s">
        <v>281</v>
      </c>
      <c r="B79" s="296">
        <f>IF(B$26=0,0,B$26/TRE_fec!B$26)</f>
        <v>0</v>
      </c>
      <c r="C79" s="296">
        <f>IF(C$26=0,0,C$26/TRE_fec!C$26)</f>
        <v>0</v>
      </c>
      <c r="D79" s="296">
        <f>IF(D$26=0,0,D$26/TRE_fec!D$26)</f>
        <v>0</v>
      </c>
      <c r="E79" s="296">
        <f>IF(E$26=0,0,E$26/TRE_fec!E$26)</f>
        <v>0</v>
      </c>
      <c r="F79" s="296">
        <f>IF(F$26=0,0,F$26/TRE_fec!F$26)</f>
        <v>0</v>
      </c>
      <c r="G79" s="296">
        <f>IF(G$26=0,0,G$26/TRE_fec!G$26)</f>
        <v>0</v>
      </c>
      <c r="H79" s="296">
        <f>IF(H$26=0,0,H$26/TRE_fec!H$26)</f>
        <v>0</v>
      </c>
      <c r="I79" s="296">
        <f>IF(I$26=0,0,I$26/TRE_fec!I$26)</f>
        <v>0</v>
      </c>
      <c r="J79" s="296">
        <f>IF(J$26=0,0,J$26/TRE_fec!J$26)</f>
        <v>0</v>
      </c>
      <c r="K79" s="296">
        <f>IF(K$26=0,0,K$26/TRE_fec!K$26)</f>
        <v>0</v>
      </c>
      <c r="L79" s="296">
        <f>IF(L$26=0,0,L$26/TRE_fec!L$26)</f>
        <v>0</v>
      </c>
      <c r="M79" s="296">
        <f>IF(M$26=0,0,M$26/TRE_fec!M$26)</f>
        <v>0</v>
      </c>
      <c r="N79" s="296">
        <f>IF(N$26=0,0,N$26/TRE_fec!N$26)</f>
        <v>0</v>
      </c>
      <c r="O79" s="296">
        <f>IF(O$26=0,0,O$26/TRE_fec!O$26)</f>
        <v>0</v>
      </c>
      <c r="P79" s="296">
        <f>IF(P$26=0,0,P$26/TRE_fec!P$26)</f>
        <v>0</v>
      </c>
      <c r="Q79" s="296">
        <f>IF(Q$26=0,0,Q$26/TRE_fec!Q$26)</f>
        <v>0</v>
      </c>
    </row>
    <row r="80" spans="1:17" x14ac:dyDescent="0.25">
      <c r="A80" s="127" t="s">
        <v>280</v>
      </c>
      <c r="B80" s="296">
        <f>IF(B$34=0,0,B$34/TRE_fec!B$34)</f>
        <v>0</v>
      </c>
      <c r="C80" s="296">
        <f>IF(C$34=0,0,C$34/TRE_fec!C$34)</f>
        <v>0</v>
      </c>
      <c r="D80" s="296">
        <f>IF(D$34=0,0,D$34/TRE_fec!D$34)</f>
        <v>0</v>
      </c>
      <c r="E80" s="296">
        <f>IF(E$34=0,0,E$34/TRE_fec!E$34)</f>
        <v>0</v>
      </c>
      <c r="F80" s="296">
        <f>IF(F$34=0,0,F$34/TRE_fec!F$34)</f>
        <v>0</v>
      </c>
      <c r="G80" s="296">
        <f>IF(G$34=0,0,G$34/TRE_fec!G$34)</f>
        <v>0</v>
      </c>
      <c r="H80" s="296">
        <f>IF(H$34=0,0,H$34/TRE_fec!H$34)</f>
        <v>0</v>
      </c>
      <c r="I80" s="296">
        <f>IF(I$34=0,0,I$34/TRE_fec!I$34)</f>
        <v>0</v>
      </c>
      <c r="J80" s="296">
        <f>IF(J$34=0,0,J$34/TRE_fec!J$34)</f>
        <v>0</v>
      </c>
      <c r="K80" s="296">
        <f>IF(K$34=0,0,K$34/TRE_fec!K$34)</f>
        <v>0</v>
      </c>
      <c r="L80" s="296">
        <f>IF(L$34=0,0,L$34/TRE_fec!L$34)</f>
        <v>0</v>
      </c>
      <c r="M80" s="296">
        <f>IF(M$34=0,0,M$34/TRE_fec!M$34)</f>
        <v>0</v>
      </c>
      <c r="N80" s="296">
        <f>IF(N$34=0,0,N$34/TRE_fec!N$34)</f>
        <v>0</v>
      </c>
      <c r="O80" s="296">
        <f>IF(O$34=0,0,O$34/TRE_fec!O$34)</f>
        <v>0</v>
      </c>
      <c r="P80" s="296">
        <f>IF(P$34=0,0,P$34/TRE_fec!P$34)</f>
        <v>0</v>
      </c>
      <c r="Q80" s="296">
        <f>IF(Q$34=0,0,Q$34/TRE_fec!Q$34)</f>
        <v>0</v>
      </c>
    </row>
    <row r="81" spans="1:17" x14ac:dyDescent="0.25">
      <c r="A81" s="127" t="s">
        <v>279</v>
      </c>
      <c r="B81" s="296">
        <f>IF(B$45=0,0,B$45/TRE_fec!B$45)</f>
        <v>0</v>
      </c>
      <c r="C81" s="296">
        <f>IF(C$45=0,0,C$45/TRE_fec!C$45)</f>
        <v>0</v>
      </c>
      <c r="D81" s="296">
        <f>IF(D$45=0,0,D$45/TRE_fec!D$45)</f>
        <v>0</v>
      </c>
      <c r="E81" s="296">
        <f>IF(E$45=0,0,E$45/TRE_fec!E$45)</f>
        <v>0</v>
      </c>
      <c r="F81" s="296">
        <f>IF(F$45=0,0,F$45/TRE_fec!F$45)</f>
        <v>0</v>
      </c>
      <c r="G81" s="296">
        <f>IF(G$45=0,0,G$45/TRE_fec!G$45)</f>
        <v>0</v>
      </c>
      <c r="H81" s="296">
        <f>IF(H$45=0,0,H$45/TRE_fec!H$45)</f>
        <v>0</v>
      </c>
      <c r="I81" s="296">
        <f>IF(I$45=0,0,I$45/TRE_fec!I$45)</f>
        <v>0</v>
      </c>
      <c r="J81" s="296">
        <f>IF(J$45=0,0,J$45/TRE_fec!J$45)</f>
        <v>0</v>
      </c>
      <c r="K81" s="296">
        <f>IF(K$45=0,0,K$45/TRE_fec!K$45)</f>
        <v>0</v>
      </c>
      <c r="L81" s="296">
        <f>IF(L$45=0,0,L$45/TRE_fec!L$45)</f>
        <v>0</v>
      </c>
      <c r="M81" s="296">
        <f>IF(M$45=0,0,M$45/TRE_fec!M$45)</f>
        <v>0</v>
      </c>
      <c r="N81" s="296">
        <f>IF(N$45=0,0,N$45/TRE_fec!N$45)</f>
        <v>0</v>
      </c>
      <c r="O81" s="296">
        <f>IF(O$45=0,0,O$45/TRE_fec!O$45)</f>
        <v>0</v>
      </c>
      <c r="P81" s="296">
        <f>IF(P$45=0,0,P$45/TRE_fec!P$45)</f>
        <v>0</v>
      </c>
      <c r="Q81" s="296">
        <f>IF(Q$45=0,0,Q$45/TRE_fec!Q$45)</f>
        <v>0</v>
      </c>
    </row>
    <row r="82" spans="1:17" x14ac:dyDescent="0.25">
      <c r="A82" s="72" t="s">
        <v>278</v>
      </c>
      <c r="B82" s="295">
        <f>IF(B$46=0,0,B$46/TRE_fec!B$46)</f>
        <v>0</v>
      </c>
      <c r="C82" s="295">
        <f>IF(C$46=0,0,C$46/TRE_fec!C$46)</f>
        <v>0</v>
      </c>
      <c r="D82" s="295">
        <f>IF(D$46=0,0,D$46/TRE_fec!D$46)</f>
        <v>0</v>
      </c>
      <c r="E82" s="295">
        <f>IF(E$46=0,0,E$46/TRE_fec!E$46)</f>
        <v>0</v>
      </c>
      <c r="F82" s="295">
        <f>IF(F$46=0,0,F$46/TRE_fec!F$46)</f>
        <v>0</v>
      </c>
      <c r="G82" s="295">
        <f>IF(G$46=0,0,G$46/TRE_fec!G$46)</f>
        <v>0</v>
      </c>
      <c r="H82" s="295">
        <f>IF(H$46=0,0,H$46/TRE_fec!H$46)</f>
        <v>0</v>
      </c>
      <c r="I82" s="295">
        <f>IF(I$46=0,0,I$46/TRE_fec!I$46)</f>
        <v>0</v>
      </c>
      <c r="J82" s="295">
        <f>IF(J$46=0,0,J$46/TRE_fec!J$46)</f>
        <v>0</v>
      </c>
      <c r="K82" s="295">
        <f>IF(K$46=0,0,K$46/TRE_fec!K$46)</f>
        <v>0</v>
      </c>
      <c r="L82" s="295">
        <f>IF(L$46=0,0,L$46/TRE_fec!L$46)</f>
        <v>0</v>
      </c>
      <c r="M82" s="295">
        <f>IF(M$46=0,0,M$46/TRE_fec!M$46)</f>
        <v>0</v>
      </c>
      <c r="N82" s="295">
        <f>IF(N$46=0,0,N$46/TRE_fec!N$46)</f>
        <v>0</v>
      </c>
      <c r="O82" s="295">
        <f>IF(O$46=0,0,O$46/TRE_fec!O$46)</f>
        <v>0</v>
      </c>
      <c r="P82" s="295">
        <f>IF(P$46=0,0,P$46/TRE_fec!P$46)</f>
        <v>0</v>
      </c>
      <c r="Q82" s="295">
        <f>IF(Q$46=0,0,Q$46/TRE_fec!Q$46)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 tint="0.59999389629810485"/>
    <pageSetUpPr fitToPage="1"/>
  </sheetPr>
  <dimension ref="A1:Q3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383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x14ac:dyDescent="0.25">
      <c r="A3" s="31" t="s">
        <v>78</v>
      </c>
      <c r="B3" s="46">
        <v>137.80561212074642</v>
      </c>
      <c r="C3" s="46">
        <v>134.21317526003801</v>
      </c>
      <c r="D3" s="46">
        <v>139.65891472868216</v>
      </c>
      <c r="E3" s="46">
        <v>150.65023209589259</v>
      </c>
      <c r="F3" s="46">
        <v>167.84504432195087</v>
      </c>
      <c r="G3" s="46">
        <v>170.69603765824229</v>
      </c>
      <c r="H3" s="46">
        <v>186.73371064027734</v>
      </c>
      <c r="I3" s="46">
        <v>203.28813412468054</v>
      </c>
      <c r="J3" s="46">
        <v>201.12580507548722</v>
      </c>
      <c r="K3" s="46">
        <v>169.21787823670067</v>
      </c>
      <c r="L3" s="46">
        <v>177</v>
      </c>
      <c r="M3" s="46">
        <v>164.09717355757999</v>
      </c>
      <c r="N3" s="46">
        <v>147.86334595814685</v>
      </c>
      <c r="O3" s="46">
        <v>120.31582905125956</v>
      </c>
      <c r="P3" s="46">
        <v>124.41540646006891</v>
      </c>
      <c r="Q3" s="46">
        <v>127.38917442981048</v>
      </c>
    </row>
    <row r="5" spans="1:17" x14ac:dyDescent="0.25">
      <c r="A5" s="31" t="s">
        <v>257</v>
      </c>
      <c r="B5" s="46">
        <v>60.867992097961562</v>
      </c>
      <c r="C5" s="46">
        <v>61.400795864697159</v>
      </c>
      <c r="D5" s="46">
        <v>64.643099343069522</v>
      </c>
      <c r="E5" s="46">
        <v>61.434265992468987</v>
      </c>
      <c r="F5" s="46">
        <v>71.305358982456497</v>
      </c>
      <c r="G5" s="46">
        <v>78.73714505181826</v>
      </c>
      <c r="H5" s="46">
        <v>86.941274180257409</v>
      </c>
      <c r="I5" s="46">
        <v>91.795856650732304</v>
      </c>
      <c r="J5" s="46">
        <v>94.600043336269309</v>
      </c>
      <c r="K5" s="46">
        <v>84.957295356075562</v>
      </c>
      <c r="L5" s="46">
        <v>81.382801863924215</v>
      </c>
      <c r="M5" s="46">
        <v>73.519280052117594</v>
      </c>
      <c r="N5" s="46">
        <v>67.313747099750955</v>
      </c>
      <c r="O5" s="46">
        <v>56.300773025899367</v>
      </c>
      <c r="P5" s="46">
        <v>47.719733183846664</v>
      </c>
      <c r="Q5" s="46">
        <v>47.698736888227941</v>
      </c>
    </row>
    <row r="6" spans="1:17" x14ac:dyDescent="0.25">
      <c r="A6" s="294" t="s">
        <v>256</v>
      </c>
      <c r="B6" s="293">
        <v>76.084990122451956</v>
      </c>
      <c r="C6" s="293">
        <v>75.147230287992528</v>
      </c>
      <c r="D6" s="293">
        <v>72.163549849604252</v>
      </c>
      <c r="E6" s="293">
        <v>77.132410516244605</v>
      </c>
      <c r="F6" s="293">
        <v>76.928845893051019</v>
      </c>
      <c r="G6" s="293">
        <v>87.400407153641424</v>
      </c>
      <c r="H6" s="293">
        <v>94.915227281487731</v>
      </c>
      <c r="I6" s="293">
        <v>96.864903129634797</v>
      </c>
      <c r="J6" s="293">
        <v>100.8183335053471</v>
      </c>
      <c r="K6" s="293">
        <v>101.78290607728536</v>
      </c>
      <c r="L6" s="293">
        <v>94.363943867931823</v>
      </c>
      <c r="M6" s="293">
        <v>89.186316943287579</v>
      </c>
      <c r="N6" s="293">
        <v>84.523290636081938</v>
      </c>
      <c r="O6" s="293">
        <v>79.799303371604367</v>
      </c>
      <c r="P6" s="293">
        <v>72.293401695872078</v>
      </c>
      <c r="Q6" s="293">
        <v>64.882826005867159</v>
      </c>
    </row>
    <row r="7" spans="1:17" x14ac:dyDescent="0.25">
      <c r="A7" s="292" t="s">
        <v>255</v>
      </c>
      <c r="B7" s="291"/>
      <c r="C7" s="291">
        <v>0</v>
      </c>
      <c r="D7" s="291">
        <v>0</v>
      </c>
      <c r="E7" s="291">
        <v>4.968860666640353</v>
      </c>
      <c r="F7" s="291">
        <v>4.5796627719785938</v>
      </c>
      <c r="G7" s="291">
        <v>13.948410712504737</v>
      </c>
      <c r="H7" s="291">
        <v>9.1273733515912614</v>
      </c>
      <c r="I7" s="291">
        <v>8.8875330495620748</v>
      </c>
      <c r="J7" s="291">
        <v>3.9534303757123013</v>
      </c>
      <c r="K7" s="291">
        <v>0.96457257193826251</v>
      </c>
      <c r="L7" s="291">
        <v>0</v>
      </c>
      <c r="M7" s="291">
        <v>0</v>
      </c>
      <c r="N7" s="291">
        <v>0</v>
      </c>
      <c r="O7" s="291">
        <v>0</v>
      </c>
      <c r="P7" s="291">
        <v>0</v>
      </c>
      <c r="Q7" s="291">
        <v>0</v>
      </c>
    </row>
    <row r="8" spans="1:17" x14ac:dyDescent="0.25">
      <c r="A8" s="290" t="s">
        <v>254</v>
      </c>
      <c r="B8" s="289"/>
      <c r="C8" s="289">
        <f>B6+C7-C6</f>
        <v>0.93775983445942757</v>
      </c>
      <c r="D8" s="289">
        <f t="shared" ref="D8:Q8" si="0">C6+D7-D6</f>
        <v>2.9836804383882765</v>
      </c>
      <c r="E8" s="289">
        <f t="shared" si="0"/>
        <v>0</v>
      </c>
      <c r="F8" s="289">
        <f t="shared" si="0"/>
        <v>4.783227395172176</v>
      </c>
      <c r="G8" s="289">
        <f t="shared" si="0"/>
        <v>3.4768494519143331</v>
      </c>
      <c r="H8" s="289">
        <f t="shared" si="0"/>
        <v>1.6125532237449534</v>
      </c>
      <c r="I8" s="289">
        <f t="shared" si="0"/>
        <v>6.9378572014150137</v>
      </c>
      <c r="J8" s="289">
        <f t="shared" si="0"/>
        <v>0</v>
      </c>
      <c r="K8" s="289">
        <f t="shared" si="0"/>
        <v>0</v>
      </c>
      <c r="L8" s="289">
        <f t="shared" si="0"/>
        <v>7.4189622093535377</v>
      </c>
      <c r="M8" s="289">
        <f t="shared" si="0"/>
        <v>5.1776269246442439</v>
      </c>
      <c r="N8" s="289">
        <f t="shared" si="0"/>
        <v>4.6630263072056408</v>
      </c>
      <c r="O8" s="289">
        <f t="shared" si="0"/>
        <v>4.7239872644775716</v>
      </c>
      <c r="P8" s="289">
        <f t="shared" si="0"/>
        <v>7.5059016757322894</v>
      </c>
      <c r="Q8" s="289">
        <f t="shared" si="0"/>
        <v>7.4105756900049187</v>
      </c>
    </row>
    <row r="9" spans="1:17" x14ac:dyDescent="0.25">
      <c r="A9" s="288" t="s">
        <v>253</v>
      </c>
      <c r="B9" s="287">
        <f>B6-B5</f>
        <v>15.216998024490394</v>
      </c>
      <c r="C9" s="287">
        <f t="shared" ref="C9:Q9" si="1">C6-C5</f>
        <v>13.746434423295369</v>
      </c>
      <c r="D9" s="287">
        <f t="shared" si="1"/>
        <v>7.5204505065347291</v>
      </c>
      <c r="E9" s="287">
        <f t="shared" si="1"/>
        <v>15.698144523775618</v>
      </c>
      <c r="F9" s="287">
        <f t="shared" si="1"/>
        <v>5.6234869105945222</v>
      </c>
      <c r="G9" s="287">
        <f t="shared" si="1"/>
        <v>8.6632621018231646</v>
      </c>
      <c r="H9" s="287">
        <f t="shared" si="1"/>
        <v>7.9739531012303217</v>
      </c>
      <c r="I9" s="287">
        <f t="shared" si="1"/>
        <v>5.0690464789024929</v>
      </c>
      <c r="J9" s="287">
        <f t="shared" si="1"/>
        <v>6.2182901690777896</v>
      </c>
      <c r="K9" s="287">
        <f t="shared" si="1"/>
        <v>16.825610721209799</v>
      </c>
      <c r="L9" s="287">
        <f t="shared" si="1"/>
        <v>12.981142004007609</v>
      </c>
      <c r="M9" s="287">
        <f t="shared" si="1"/>
        <v>15.667036891169985</v>
      </c>
      <c r="N9" s="287">
        <f t="shared" si="1"/>
        <v>17.209543536330983</v>
      </c>
      <c r="O9" s="287">
        <f t="shared" si="1"/>
        <v>23.498530345704999</v>
      </c>
      <c r="P9" s="287">
        <f t="shared" si="1"/>
        <v>24.573668512025414</v>
      </c>
      <c r="Q9" s="287">
        <f t="shared" si="1"/>
        <v>17.184089117639218</v>
      </c>
    </row>
    <row r="11" spans="1:17" x14ac:dyDescent="0.25">
      <c r="A11" s="31" t="s">
        <v>77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x14ac:dyDescent="0.25">
      <c r="A12" s="50" t="s">
        <v>69</v>
      </c>
      <c r="B12" s="38">
        <v>1.9822485243886381</v>
      </c>
      <c r="C12" s="38">
        <v>1.9996</v>
      </c>
      <c r="D12" s="38">
        <v>2.1051899999999999</v>
      </c>
      <c r="E12" s="38">
        <v>2.0006900000000001</v>
      </c>
      <c r="F12" s="38">
        <v>2.3043399999999998</v>
      </c>
      <c r="G12" s="38">
        <v>2.4827168940475692</v>
      </c>
      <c r="H12" s="38">
        <v>2.6991399999999999</v>
      </c>
      <c r="I12" s="38">
        <v>2.8034500000000002</v>
      </c>
      <c r="J12" s="38">
        <v>2.8890899999999999</v>
      </c>
      <c r="K12" s="38">
        <v>2.5945999999999998</v>
      </c>
      <c r="L12" s="38">
        <v>2.4854347920462287</v>
      </c>
      <c r="M12" s="38">
        <v>2.2452824471840125</v>
      </c>
      <c r="N12" s="38">
        <v>2.0557651640510217</v>
      </c>
      <c r="O12" s="38">
        <v>1.7194283914142048</v>
      </c>
      <c r="P12" s="38">
        <v>1.4573630104380937</v>
      </c>
      <c r="Q12" s="38">
        <v>1.4567217825319554</v>
      </c>
    </row>
    <row r="13" spans="1:17" x14ac:dyDescent="0.25">
      <c r="A13" s="55" t="s">
        <v>33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</row>
    <row r="14" spans="1:17" x14ac:dyDescent="0.25">
      <c r="A14" s="52" t="s">
        <v>32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</row>
    <row r="15" spans="1:17" x14ac:dyDescent="0.25">
      <c r="A15" s="53" t="s">
        <v>31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</row>
    <row r="16" spans="1:17" x14ac:dyDescent="0.25">
      <c r="A16" s="53" t="s">
        <v>30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</row>
    <row r="17" spans="1:17" x14ac:dyDescent="0.25">
      <c r="A17" s="53" t="s">
        <v>76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</row>
    <row r="18" spans="1:17" x14ac:dyDescent="0.25">
      <c r="A18" s="53" t="s">
        <v>29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</row>
    <row r="19" spans="1:17" x14ac:dyDescent="0.25">
      <c r="A19" s="53" t="s">
        <v>28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x14ac:dyDescent="0.25">
      <c r="A20" s="52" t="s">
        <v>27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</row>
    <row r="21" spans="1:17" x14ac:dyDescent="0.25">
      <c r="A21" s="53" t="s">
        <v>66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x14ac:dyDescent="0.25">
      <c r="A22" s="53" t="s">
        <v>25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</row>
    <row r="23" spans="1:17" x14ac:dyDescent="0.25">
      <c r="A23" s="52" t="s">
        <v>24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</row>
    <row r="24" spans="1:17" x14ac:dyDescent="0.25">
      <c r="A24" s="53" t="s">
        <v>23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</row>
    <row r="25" spans="1:17" x14ac:dyDescent="0.25">
      <c r="A25" s="53" t="s">
        <v>74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x14ac:dyDescent="0.25">
      <c r="A26" s="53" t="s">
        <v>73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x14ac:dyDescent="0.25">
      <c r="A27" s="53" t="s">
        <v>72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71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22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63" t="s">
        <v>21</v>
      </c>
      <c r="B30" s="62">
        <v>1.9822485243886381</v>
      </c>
      <c r="C30" s="62">
        <v>1.9996</v>
      </c>
      <c r="D30" s="62">
        <v>2.1051899999999999</v>
      </c>
      <c r="E30" s="62">
        <v>2.0006900000000001</v>
      </c>
      <c r="F30" s="62">
        <v>2.3043399999999998</v>
      </c>
      <c r="G30" s="62">
        <v>2.4827168940475692</v>
      </c>
      <c r="H30" s="62">
        <v>2.6991399999999999</v>
      </c>
      <c r="I30" s="62">
        <v>2.8034500000000002</v>
      </c>
      <c r="J30" s="62">
        <v>2.8890899999999999</v>
      </c>
      <c r="K30" s="62">
        <v>2.5945999999999998</v>
      </c>
      <c r="L30" s="62">
        <v>2.4854347920462287</v>
      </c>
      <c r="M30" s="62">
        <v>2.2452824471840125</v>
      </c>
      <c r="N30" s="62">
        <v>2.0557651640510217</v>
      </c>
      <c r="O30" s="62">
        <v>1.7194283914142048</v>
      </c>
      <c r="P30" s="62">
        <v>1.4573630104380937</v>
      </c>
      <c r="Q30" s="62">
        <v>1.4567217825319554</v>
      </c>
    </row>
    <row r="32" spans="1:17" x14ac:dyDescent="0.25">
      <c r="A32" s="31" t="s">
        <v>63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</row>
    <row r="34" spans="1:17" x14ac:dyDescent="0.25">
      <c r="A34" s="184" t="s">
        <v>252</v>
      </c>
      <c r="B34" s="190">
        <f t="shared" ref="B34:Q34" si="2">IF(B$12=0,"",B$12/B$3*1000)</f>
        <v>14.38438169449714</v>
      </c>
      <c r="C34" s="190">
        <f t="shared" si="2"/>
        <v>14.898686333333334</v>
      </c>
      <c r="D34" s="190">
        <f t="shared" si="2"/>
        <v>15.073796070159858</v>
      </c>
      <c r="E34" s="190">
        <f t="shared" si="2"/>
        <v>13.280364538213997</v>
      </c>
      <c r="F34" s="190">
        <f t="shared" si="2"/>
        <v>13.728972513361462</v>
      </c>
      <c r="G34" s="190">
        <f t="shared" si="2"/>
        <v>14.544666227216831</v>
      </c>
      <c r="H34" s="190">
        <f t="shared" si="2"/>
        <v>14.454487037959668</v>
      </c>
      <c r="I34" s="190">
        <f t="shared" si="2"/>
        <v>13.79052452850293</v>
      </c>
      <c r="J34" s="190">
        <f t="shared" si="2"/>
        <v>14.364591350750128</v>
      </c>
      <c r="K34" s="190">
        <f t="shared" si="2"/>
        <v>15.332895241545891</v>
      </c>
      <c r="L34" s="190">
        <f t="shared" si="2"/>
        <v>14.042004474837452</v>
      </c>
      <c r="M34" s="190">
        <f t="shared" si="2"/>
        <v>13.682639368533463</v>
      </c>
      <c r="N34" s="190">
        <f t="shared" si="2"/>
        <v>13.9031424639404</v>
      </c>
      <c r="O34" s="190">
        <f t="shared" si="2"/>
        <v>14.290957432389522</v>
      </c>
      <c r="P34" s="190">
        <f t="shared" si="2"/>
        <v>11.713686045030395</v>
      </c>
      <c r="Q34" s="190">
        <f t="shared" si="2"/>
        <v>11.435208596430517</v>
      </c>
    </row>
    <row r="35" spans="1:17" x14ac:dyDescent="0.25">
      <c r="A35" s="286" t="s">
        <v>251</v>
      </c>
      <c r="B35" s="285">
        <f t="shared" ref="B35:Q35" si="3">IF(B$12=0,"",B$12/B$5*1000)</f>
        <v>32.566353120345866</v>
      </c>
      <c r="C35" s="285">
        <f t="shared" si="3"/>
        <v>32.566353120345873</v>
      </c>
      <c r="D35" s="285">
        <f t="shared" si="3"/>
        <v>32.566353120345866</v>
      </c>
      <c r="E35" s="285">
        <f t="shared" si="3"/>
        <v>32.566353120345866</v>
      </c>
      <c r="F35" s="285">
        <f t="shared" si="3"/>
        <v>32.316505139072994</v>
      </c>
      <c r="G35" s="285">
        <f t="shared" si="3"/>
        <v>31.531710889614434</v>
      </c>
      <c r="H35" s="285">
        <f t="shared" si="3"/>
        <v>31.045553742446987</v>
      </c>
      <c r="I35" s="285">
        <f t="shared" si="3"/>
        <v>30.540049434547498</v>
      </c>
      <c r="J35" s="285">
        <f t="shared" si="3"/>
        <v>30.540049434547495</v>
      </c>
      <c r="K35" s="285">
        <f t="shared" si="3"/>
        <v>30.540049434547491</v>
      </c>
      <c r="L35" s="285">
        <f t="shared" si="3"/>
        <v>30.540049434547484</v>
      </c>
      <c r="M35" s="285">
        <f t="shared" si="3"/>
        <v>30.540049434547491</v>
      </c>
      <c r="N35" s="285">
        <f t="shared" si="3"/>
        <v>30.540049434547488</v>
      </c>
      <c r="O35" s="285">
        <f t="shared" si="3"/>
        <v>30.540049434547495</v>
      </c>
      <c r="P35" s="285">
        <f t="shared" si="3"/>
        <v>30.540049434547495</v>
      </c>
      <c r="Q35" s="285">
        <f t="shared" si="3"/>
        <v>30.540049434547495</v>
      </c>
    </row>
    <row r="36" spans="1:17" x14ac:dyDescent="0.25">
      <c r="A36" s="286" t="s">
        <v>250</v>
      </c>
      <c r="B36" s="285">
        <f>IF(MAE_ued!B$5=0,"",MAE_ued!B$5/B$5*1000)</f>
        <v>19.246501885753517</v>
      </c>
      <c r="C36" s="285">
        <f>IF(MAE_ued!C$5=0,"",MAE_ued!C$5/C$5*1000)</f>
        <v>19.246501885753517</v>
      </c>
      <c r="D36" s="285">
        <f>IF(MAE_ued!D$5=0,"",MAE_ued!D$5/D$5*1000)</f>
        <v>19.246501885753517</v>
      </c>
      <c r="E36" s="285">
        <f>IF(MAE_ued!E$5=0,"",MAE_ued!E$5/E$5*1000)</f>
        <v>19.246501885753514</v>
      </c>
      <c r="F36" s="285">
        <f>IF(MAE_ued!F$5=0,"",MAE_ued!F$5/F$5*1000)</f>
        <v>19.246501885753514</v>
      </c>
      <c r="G36" s="285">
        <f>IF(MAE_ued!G$5=0,"",MAE_ued!G$5/G$5*1000)</f>
        <v>19.246501885753517</v>
      </c>
      <c r="H36" s="285">
        <f>IF(MAE_ued!H$5=0,"",MAE_ued!H$5/H$5*1000)</f>
        <v>19.246501885753517</v>
      </c>
      <c r="I36" s="285">
        <f>IF(MAE_ued!I$5=0,"",MAE_ued!I$5/I$5*1000)</f>
        <v>19.246501885753517</v>
      </c>
      <c r="J36" s="285">
        <f>IF(MAE_ued!J$5=0,"",MAE_ued!J$5/J$5*1000)</f>
        <v>19.246501885753517</v>
      </c>
      <c r="K36" s="285">
        <f>IF(MAE_ued!K$5=0,"",MAE_ued!K$5/K$5*1000)</f>
        <v>19.246501885753514</v>
      </c>
      <c r="L36" s="285">
        <f>IF(MAE_ued!L$5=0,"",MAE_ued!L$5/L$5*1000)</f>
        <v>19.246501885753514</v>
      </c>
      <c r="M36" s="285">
        <f>IF(MAE_ued!M$5=0,"",MAE_ued!M$5/M$5*1000)</f>
        <v>19.246501885753517</v>
      </c>
      <c r="N36" s="285">
        <f>IF(MAE_ued!N$5=0,"",MAE_ued!N$5/N$5*1000)</f>
        <v>19.246501885753514</v>
      </c>
      <c r="O36" s="285">
        <f>IF(MAE_ued!O$5=0,"",MAE_ued!O$5/O$5*1000)</f>
        <v>19.246501885753517</v>
      </c>
      <c r="P36" s="285">
        <f>IF(MAE_ued!P$5=0,"",MAE_ued!P$5/P$5*1000)</f>
        <v>19.246501885753517</v>
      </c>
      <c r="Q36" s="285">
        <f>IF(MAE_ued!Q$5=0,"",MAE_ued!Q$5/Q$5*1000)</f>
        <v>19.246501885753517</v>
      </c>
    </row>
    <row r="37" spans="1:17" x14ac:dyDescent="0.25">
      <c r="A37" s="284" t="s">
        <v>60</v>
      </c>
      <c r="B37" s="283">
        <f t="shared" ref="B37:Q37" si="4">IF(B$12=0,"",B$32/B$12)</f>
        <v>0</v>
      </c>
      <c r="C37" s="283">
        <f t="shared" si="4"/>
        <v>0</v>
      </c>
      <c r="D37" s="283">
        <f t="shared" si="4"/>
        <v>0</v>
      </c>
      <c r="E37" s="283">
        <f t="shared" si="4"/>
        <v>0</v>
      </c>
      <c r="F37" s="283">
        <f t="shared" si="4"/>
        <v>0</v>
      </c>
      <c r="G37" s="283">
        <f t="shared" si="4"/>
        <v>0</v>
      </c>
      <c r="H37" s="283">
        <f t="shared" si="4"/>
        <v>0</v>
      </c>
      <c r="I37" s="283">
        <f t="shared" si="4"/>
        <v>0</v>
      </c>
      <c r="J37" s="283">
        <f t="shared" si="4"/>
        <v>0</v>
      </c>
      <c r="K37" s="283">
        <f t="shared" si="4"/>
        <v>0</v>
      </c>
      <c r="L37" s="283">
        <f t="shared" si="4"/>
        <v>0</v>
      </c>
      <c r="M37" s="283">
        <f t="shared" si="4"/>
        <v>0</v>
      </c>
      <c r="N37" s="283">
        <f t="shared" si="4"/>
        <v>0</v>
      </c>
      <c r="O37" s="283">
        <f t="shared" si="4"/>
        <v>0</v>
      </c>
      <c r="P37" s="283">
        <f t="shared" si="4"/>
        <v>0</v>
      </c>
      <c r="Q37" s="283">
        <f t="shared" si="4"/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theme="6" tint="0.59999389629810485"/>
    <pageSetUpPr fitToPage="1"/>
  </sheetPr>
  <dimension ref="A1:Q8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384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tr">
        <f>FBT_fec!$A$3</f>
        <v>Detailed split of energy consumption (ktoe)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6</v>
      </c>
      <c r="B5" s="96">
        <v>1.9822485243886381</v>
      </c>
      <c r="C5" s="96">
        <v>1.9996</v>
      </c>
      <c r="D5" s="96">
        <v>2.1051900000000003</v>
      </c>
      <c r="E5" s="96">
        <v>2.0006900000000001</v>
      </c>
      <c r="F5" s="96">
        <v>2.3043399999999998</v>
      </c>
      <c r="G5" s="96">
        <v>2.4827168940475692</v>
      </c>
      <c r="H5" s="96">
        <v>2.6991399999999999</v>
      </c>
      <c r="I5" s="96">
        <v>2.8034499999999998</v>
      </c>
      <c r="J5" s="96">
        <v>2.8890899999999999</v>
      </c>
      <c r="K5" s="96">
        <v>2.5945999999999998</v>
      </c>
      <c r="L5" s="96">
        <v>2.4854347920462292</v>
      </c>
      <c r="M5" s="96">
        <v>2.2452824471840125</v>
      </c>
      <c r="N5" s="96">
        <v>2.0557651640510217</v>
      </c>
      <c r="O5" s="96">
        <v>1.7194283914142048</v>
      </c>
      <c r="P5" s="96">
        <v>1.4573630104380937</v>
      </c>
      <c r="Q5" s="96">
        <v>1.4567217825319554</v>
      </c>
    </row>
    <row r="6" spans="1:17" x14ac:dyDescent="0.25">
      <c r="A6" s="132" t="s">
        <v>83</v>
      </c>
      <c r="B6" s="160">
        <v>5.4993115198477369E-2</v>
      </c>
      <c r="C6" s="160">
        <v>5.5474493635852419E-2</v>
      </c>
      <c r="D6" s="160">
        <v>5.8403855399710013E-2</v>
      </c>
      <c r="E6" s="160">
        <v>5.550473328281335E-2</v>
      </c>
      <c r="F6" s="160">
        <v>6.3928833099039878E-2</v>
      </c>
      <c r="G6" s="160">
        <v>6.8877506770586697E-2</v>
      </c>
      <c r="H6" s="160">
        <v>7.488168871388011E-2</v>
      </c>
      <c r="I6" s="160">
        <v>7.7775539699655158E-2</v>
      </c>
      <c r="J6" s="160">
        <v>8.015143269574157E-2</v>
      </c>
      <c r="K6" s="160">
        <v>7.1981456885168368E-2</v>
      </c>
      <c r="L6" s="160">
        <v>6.8952908858619072E-2</v>
      </c>
      <c r="M6" s="160">
        <v>6.2290411495799475E-2</v>
      </c>
      <c r="N6" s="160">
        <v>5.7032672289435635E-2</v>
      </c>
      <c r="O6" s="160">
        <v>4.7701750028411309E-2</v>
      </c>
      <c r="P6" s="160">
        <v>4.043132378859509E-2</v>
      </c>
      <c r="Q6" s="160">
        <v>4.0413534334005075E-2</v>
      </c>
    </row>
    <row r="7" spans="1:17" x14ac:dyDescent="0.25">
      <c r="A7" s="76" t="s">
        <v>82</v>
      </c>
      <c r="B7" s="159">
        <v>7.4790636669929217E-2</v>
      </c>
      <c r="C7" s="159">
        <v>7.5445311344759278E-2</v>
      </c>
      <c r="D7" s="159">
        <v>7.9429243343605613E-2</v>
      </c>
      <c r="E7" s="159">
        <v>7.5486437264626144E-2</v>
      </c>
      <c r="F7" s="159">
        <v>8.6943213014694237E-2</v>
      </c>
      <c r="G7" s="159">
        <v>9.3673409207997896E-2</v>
      </c>
      <c r="H7" s="159">
        <v>0.10183909665087695</v>
      </c>
      <c r="I7" s="159">
        <v>0.10577473399153102</v>
      </c>
      <c r="J7" s="159">
        <v>0.10900594846620854</v>
      </c>
      <c r="K7" s="159">
        <v>9.7894781363828967E-2</v>
      </c>
      <c r="L7" s="159">
        <v>9.3775956047721931E-2</v>
      </c>
      <c r="M7" s="159">
        <v>8.4714959634287282E-2</v>
      </c>
      <c r="N7" s="159">
        <v>7.7564434313632469E-2</v>
      </c>
      <c r="O7" s="159">
        <v>6.4874380038639379E-2</v>
      </c>
      <c r="P7" s="159">
        <v>5.4986600352489319E-2</v>
      </c>
      <c r="Q7" s="159">
        <v>5.4962406694246894E-2</v>
      </c>
    </row>
    <row r="8" spans="1:17" x14ac:dyDescent="0.25">
      <c r="A8" s="76" t="s">
        <v>81</v>
      </c>
      <c r="B8" s="159">
        <v>9.2388433533441977E-2</v>
      </c>
      <c r="C8" s="159">
        <v>9.3197149308232058E-2</v>
      </c>
      <c r="D8" s="159">
        <v>9.8118477071512819E-2</v>
      </c>
      <c r="E8" s="159">
        <v>9.3247951915126429E-2</v>
      </c>
      <c r="F8" s="159">
        <v>0.107400439606387</v>
      </c>
      <c r="G8" s="159">
        <v>0.11571421137458564</v>
      </c>
      <c r="H8" s="159">
        <v>0.12580123703931859</v>
      </c>
      <c r="I8" s="159">
        <v>0.13066290669542066</v>
      </c>
      <c r="J8" s="159">
        <v>0.13465440692884584</v>
      </c>
      <c r="K8" s="159">
        <v>0.12092884756708286</v>
      </c>
      <c r="L8" s="159">
        <v>0.11584088688248002</v>
      </c>
      <c r="M8" s="159">
        <v>0.10464789131294312</v>
      </c>
      <c r="N8" s="159">
        <v>9.5814889446251869E-2</v>
      </c>
      <c r="O8" s="159">
        <v>8.0138940047731005E-2</v>
      </c>
      <c r="P8" s="159">
        <v>6.7924623964839753E-2</v>
      </c>
      <c r="Q8" s="159">
        <v>6.7894737681128525E-2</v>
      </c>
    </row>
    <row r="9" spans="1:17" x14ac:dyDescent="0.25">
      <c r="A9" s="76" t="s">
        <v>80</v>
      </c>
      <c r="B9" s="159">
        <v>5.7192839806416457E-2</v>
      </c>
      <c r="C9" s="159">
        <v>5.7693473381286504E-2</v>
      </c>
      <c r="D9" s="159">
        <v>6.0740009615698407E-2</v>
      </c>
      <c r="E9" s="159">
        <v>5.772492261412588E-2</v>
      </c>
      <c r="F9" s="159">
        <v>6.6485986423001464E-2</v>
      </c>
      <c r="G9" s="159">
        <v>7.1632607041410154E-2</v>
      </c>
      <c r="H9" s="159">
        <v>7.7876956262435307E-2</v>
      </c>
      <c r="I9" s="159">
        <v>8.0886561287641365E-2</v>
      </c>
      <c r="J9" s="159">
        <v>8.3357490003571233E-2</v>
      </c>
      <c r="K9" s="159">
        <v>7.4860715160575089E-2</v>
      </c>
      <c r="L9" s="159">
        <v>7.1711025212963825E-2</v>
      </c>
      <c r="M9" s="159">
        <v>6.4782027955631455E-2</v>
      </c>
      <c r="N9" s="159">
        <v>5.9313979181013055E-2</v>
      </c>
      <c r="O9" s="159">
        <v>4.9609820029547759E-2</v>
      </c>
      <c r="P9" s="159">
        <v>4.2048576740138892E-2</v>
      </c>
      <c r="Q9" s="159">
        <v>4.2030075707365271E-2</v>
      </c>
    </row>
    <row r="10" spans="1:17" x14ac:dyDescent="0.25">
      <c r="A10" s="129" t="s">
        <v>79</v>
      </c>
      <c r="B10" s="158">
        <v>5.9392564414355552E-2</v>
      </c>
      <c r="C10" s="158">
        <v>5.9912453126720604E-2</v>
      </c>
      <c r="D10" s="158">
        <v>6.3076163831686807E-2</v>
      </c>
      <c r="E10" s="158">
        <v>5.994511194543841E-2</v>
      </c>
      <c r="F10" s="158">
        <v>6.9043139746963064E-2</v>
      </c>
      <c r="G10" s="158">
        <v>7.4387707312233625E-2</v>
      </c>
      <c r="H10" s="158">
        <v>8.0872223810990518E-2</v>
      </c>
      <c r="I10" s="158">
        <v>8.3997582875627572E-2</v>
      </c>
      <c r="J10" s="158">
        <v>8.6563547311400896E-2</v>
      </c>
      <c r="K10" s="158">
        <v>7.7739973435981824E-2</v>
      </c>
      <c r="L10" s="158">
        <v>7.4469141567308592E-2</v>
      </c>
      <c r="M10" s="158">
        <v>6.7273644415463435E-2</v>
      </c>
      <c r="N10" s="158">
        <v>6.1595286072590481E-2</v>
      </c>
      <c r="O10" s="158">
        <v>5.1517890030684216E-2</v>
      </c>
      <c r="P10" s="158">
        <v>4.3665829691682694E-2</v>
      </c>
      <c r="Q10" s="158">
        <v>4.3646617080725474E-2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5.9392564414355552E-2</v>
      </c>
      <c r="C14" s="157">
        <v>5.9912453126720604E-2</v>
      </c>
      <c r="D14" s="157">
        <v>6.3076163831686807E-2</v>
      </c>
      <c r="E14" s="157">
        <v>5.994511194543841E-2</v>
      </c>
      <c r="F14" s="157">
        <v>6.9043139746963064E-2</v>
      </c>
      <c r="G14" s="157">
        <v>7.4387707312233625E-2</v>
      </c>
      <c r="H14" s="157">
        <v>8.0872223810990518E-2</v>
      </c>
      <c r="I14" s="157">
        <v>8.3997582875627572E-2</v>
      </c>
      <c r="J14" s="157">
        <v>8.6563547311400896E-2</v>
      </c>
      <c r="K14" s="157">
        <v>7.7739973435981824E-2</v>
      </c>
      <c r="L14" s="157">
        <v>7.4469141567308592E-2</v>
      </c>
      <c r="M14" s="157">
        <v>6.7273644415463435E-2</v>
      </c>
      <c r="N14" s="157">
        <v>6.1595286072590481E-2</v>
      </c>
      <c r="O14" s="157">
        <v>5.1517890030684216E-2</v>
      </c>
      <c r="P14" s="157">
        <v>4.3665829691682694E-2</v>
      </c>
      <c r="Q14" s="157">
        <v>4.3646617080725474E-2</v>
      </c>
    </row>
    <row r="15" spans="1:17" x14ac:dyDescent="0.25">
      <c r="A15" s="156" t="s">
        <v>295</v>
      </c>
      <c r="B15" s="204">
        <v>0.33996561889367977</v>
      </c>
      <c r="C15" s="204">
        <v>0.34294148446873657</v>
      </c>
      <c r="D15" s="204">
        <v>0.36105070198476669</v>
      </c>
      <c r="E15" s="204">
        <v>0.34312842496587148</v>
      </c>
      <c r="F15" s="204">
        <v>0.39520593134661347</v>
      </c>
      <c r="G15" s="204">
        <v>0.42579846827379692</v>
      </c>
      <c r="H15" s="204">
        <v>0.46291612241895658</v>
      </c>
      <c r="I15" s="204">
        <v>0.48080581347963569</v>
      </c>
      <c r="J15" s="204">
        <v>0.4954935053829676</v>
      </c>
      <c r="K15" s="204">
        <v>0.44498698519833157</v>
      </c>
      <c r="L15" s="204">
        <v>0.4262646014875871</v>
      </c>
      <c r="M15" s="204">
        <v>0.3850772631970808</v>
      </c>
      <c r="N15" s="204">
        <v>0.35257409335805817</v>
      </c>
      <c r="O15" s="204">
        <v>0.29489064062276416</v>
      </c>
      <c r="P15" s="204">
        <v>0.24994510612595852</v>
      </c>
      <c r="Q15" s="204">
        <v>0.24983513230618765</v>
      </c>
    </row>
    <row r="16" spans="1:17" x14ac:dyDescent="0.25">
      <c r="A16" s="152" t="s">
        <v>301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300</v>
      </c>
      <c r="B22" s="264">
        <v>0.33996561889367977</v>
      </c>
      <c r="C22" s="264">
        <v>0.34294148446873657</v>
      </c>
      <c r="D22" s="264">
        <v>0.36105070198476669</v>
      </c>
      <c r="E22" s="264">
        <v>0.34312842496587148</v>
      </c>
      <c r="F22" s="264">
        <v>0.39520593134661347</v>
      </c>
      <c r="G22" s="264">
        <v>0.42579846827379692</v>
      </c>
      <c r="H22" s="264">
        <v>0.46291612241895658</v>
      </c>
      <c r="I22" s="264">
        <v>0.48080581347963569</v>
      </c>
      <c r="J22" s="264">
        <v>0.4954935053829676</v>
      </c>
      <c r="K22" s="264">
        <v>0.44498698519833157</v>
      </c>
      <c r="L22" s="264">
        <v>0.4262646014875871</v>
      </c>
      <c r="M22" s="264">
        <v>0.3850772631970808</v>
      </c>
      <c r="N22" s="264">
        <v>0.35257409335805817</v>
      </c>
      <c r="O22" s="264">
        <v>0.29489064062276416</v>
      </c>
      <c r="P22" s="264">
        <v>0.24994510612595852</v>
      </c>
      <c r="Q22" s="264">
        <v>0.24983513230618765</v>
      </c>
    </row>
    <row r="23" spans="1:17" x14ac:dyDescent="0.25">
      <c r="A23" s="156" t="s">
        <v>294</v>
      </c>
      <c r="B23" s="204">
        <v>0.16512615774835879</v>
      </c>
      <c r="C23" s="204">
        <v>0.1665715781705292</v>
      </c>
      <c r="D23" s="204">
        <v>0.17536748382117243</v>
      </c>
      <c r="E23" s="204">
        <v>0.16666237784056617</v>
      </c>
      <c r="F23" s="204">
        <v>0.19195716665406945</v>
      </c>
      <c r="G23" s="204">
        <v>0.20681639887584424</v>
      </c>
      <c r="H23" s="204">
        <v>0.22484497374635037</v>
      </c>
      <c r="I23" s="204">
        <v>0.23353425226153737</v>
      </c>
      <c r="J23" s="204">
        <v>0.24066827404315574</v>
      </c>
      <c r="K23" s="204">
        <v>0.21613653566776109</v>
      </c>
      <c r="L23" s="204">
        <v>0.20704280643682807</v>
      </c>
      <c r="M23" s="204">
        <v>0.18703752783858216</v>
      </c>
      <c r="N23" s="204">
        <v>0.17125027391677114</v>
      </c>
      <c r="O23" s="204">
        <v>0.14323259687391404</v>
      </c>
      <c r="P23" s="204">
        <v>0.1214019086897513</v>
      </c>
      <c r="Q23" s="204">
        <v>0.12134849283443401</v>
      </c>
    </row>
    <row r="24" spans="1:17" x14ac:dyDescent="0.25">
      <c r="A24" s="152" t="s">
        <v>299</v>
      </c>
      <c r="B24" s="151">
        <v>0</v>
      </c>
      <c r="C24" s="151">
        <v>0</v>
      </c>
      <c r="D24" s="151">
        <v>0</v>
      </c>
      <c r="E24" s="151">
        <v>0</v>
      </c>
      <c r="F24" s="151">
        <v>0</v>
      </c>
      <c r="G24" s="151">
        <v>0</v>
      </c>
      <c r="H24" s="151">
        <v>0</v>
      </c>
      <c r="I24" s="151">
        <v>0</v>
      </c>
      <c r="J24" s="151">
        <v>0</v>
      </c>
      <c r="K24" s="151">
        <v>0</v>
      </c>
      <c r="L24" s="151">
        <v>0</v>
      </c>
      <c r="M24" s="151">
        <v>0</v>
      </c>
      <c r="N24" s="151">
        <v>0</v>
      </c>
      <c r="O24" s="151">
        <v>0</v>
      </c>
      <c r="P24" s="151">
        <v>0</v>
      </c>
      <c r="Q24" s="151">
        <v>0</v>
      </c>
    </row>
    <row r="25" spans="1:17" x14ac:dyDescent="0.25">
      <c r="A25" s="152" t="s">
        <v>298</v>
      </c>
      <c r="B25" s="151">
        <v>0.16512615774835879</v>
      </c>
      <c r="C25" s="151">
        <v>0.1665715781705292</v>
      </c>
      <c r="D25" s="151">
        <v>0.17536748382117243</v>
      </c>
      <c r="E25" s="151">
        <v>0.16666237784056617</v>
      </c>
      <c r="F25" s="151">
        <v>0.19195716665406945</v>
      </c>
      <c r="G25" s="151">
        <v>0.20681639887584424</v>
      </c>
      <c r="H25" s="151">
        <v>0.22484497374635037</v>
      </c>
      <c r="I25" s="151">
        <v>0.23353425226153737</v>
      </c>
      <c r="J25" s="151">
        <v>0.24066827404315574</v>
      </c>
      <c r="K25" s="151">
        <v>0.21613653566776109</v>
      </c>
      <c r="L25" s="151">
        <v>0.20704280643682807</v>
      </c>
      <c r="M25" s="151">
        <v>0.18703752783858216</v>
      </c>
      <c r="N25" s="151">
        <v>0.17125027391677114</v>
      </c>
      <c r="O25" s="151">
        <v>0.14323259687391404</v>
      </c>
      <c r="P25" s="151">
        <v>0.1214019086897513</v>
      </c>
      <c r="Q25" s="151">
        <v>0.12134849283443401</v>
      </c>
    </row>
    <row r="26" spans="1:17" x14ac:dyDescent="0.25">
      <c r="A26" s="156" t="s">
        <v>293</v>
      </c>
      <c r="B26" s="204">
        <v>0.48566516984811398</v>
      </c>
      <c r="C26" s="204">
        <v>0.48991640638390949</v>
      </c>
      <c r="D26" s="204">
        <v>0.51578671712109547</v>
      </c>
      <c r="E26" s="204">
        <v>0.49018346423695924</v>
      </c>
      <c r="F26" s="204">
        <v>0.56457990192373364</v>
      </c>
      <c r="G26" s="204">
        <v>0.60828352610542424</v>
      </c>
      <c r="H26" s="204">
        <v>0.66130874631279513</v>
      </c>
      <c r="I26" s="204">
        <v>0.68686544782805103</v>
      </c>
      <c r="J26" s="204">
        <v>0.70784786483281081</v>
      </c>
      <c r="K26" s="204">
        <v>0.63569569314047369</v>
      </c>
      <c r="L26" s="204">
        <v>0.60894943069655305</v>
      </c>
      <c r="M26" s="204">
        <v>0.55011037599582979</v>
      </c>
      <c r="N26" s="204">
        <v>0.5036772762257975</v>
      </c>
      <c r="O26" s="204">
        <v>0.42127234374680589</v>
      </c>
      <c r="P26" s="204">
        <v>0.35706443732279791</v>
      </c>
      <c r="Q26" s="204">
        <v>0.35690733186598239</v>
      </c>
    </row>
    <row r="27" spans="1:17" x14ac:dyDescent="0.25">
      <c r="A27" s="152" t="s">
        <v>297</v>
      </c>
      <c r="B27" s="264">
        <v>0</v>
      </c>
      <c r="C27" s="264">
        <v>0</v>
      </c>
      <c r="D27" s="264">
        <v>0</v>
      </c>
      <c r="E27" s="264">
        <v>0</v>
      </c>
      <c r="F27" s="264">
        <v>0</v>
      </c>
      <c r="G27" s="264">
        <v>0</v>
      </c>
      <c r="H27" s="264">
        <v>0</v>
      </c>
      <c r="I27" s="264">
        <v>0</v>
      </c>
      <c r="J27" s="264">
        <v>0</v>
      </c>
      <c r="K27" s="264">
        <v>0</v>
      </c>
      <c r="L27" s="264">
        <v>0</v>
      </c>
      <c r="M27" s="264">
        <v>0</v>
      </c>
      <c r="N27" s="264">
        <v>0</v>
      </c>
      <c r="O27" s="264">
        <v>0</v>
      </c>
      <c r="P27" s="264">
        <v>0</v>
      </c>
      <c r="Q27" s="264">
        <v>0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125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296</v>
      </c>
      <c r="B33" s="264">
        <v>0.48566516984811398</v>
      </c>
      <c r="C33" s="264">
        <v>0.48991640638390949</v>
      </c>
      <c r="D33" s="264">
        <v>0.51578671712109547</v>
      </c>
      <c r="E33" s="264">
        <v>0.49018346423695924</v>
      </c>
      <c r="F33" s="264">
        <v>0.56457990192373364</v>
      </c>
      <c r="G33" s="264">
        <v>0.60828352610542424</v>
      </c>
      <c r="H33" s="264">
        <v>0.66130874631279513</v>
      </c>
      <c r="I33" s="264">
        <v>0.68686544782805103</v>
      </c>
      <c r="J33" s="264">
        <v>0.70784786483281081</v>
      </c>
      <c r="K33" s="264">
        <v>0.63569569314047369</v>
      </c>
      <c r="L33" s="264">
        <v>0.60894943069655305</v>
      </c>
      <c r="M33" s="264">
        <v>0.55011037599582979</v>
      </c>
      <c r="N33" s="264">
        <v>0.5036772762257975</v>
      </c>
      <c r="O33" s="264">
        <v>0.42127234374680589</v>
      </c>
      <c r="P33" s="264">
        <v>0.35706443732279791</v>
      </c>
      <c r="Q33" s="264">
        <v>0.35690733186598239</v>
      </c>
    </row>
    <row r="34" spans="1:17" x14ac:dyDescent="0.25">
      <c r="A34" s="156" t="s">
        <v>292</v>
      </c>
      <c r="B34" s="204">
        <v>0</v>
      </c>
      <c r="C34" s="204">
        <v>0</v>
      </c>
      <c r="D34" s="204">
        <v>0</v>
      </c>
      <c r="E34" s="204">
        <v>0</v>
      </c>
      <c r="F34" s="204">
        <v>0</v>
      </c>
      <c r="G34" s="204">
        <v>0</v>
      </c>
      <c r="H34" s="204">
        <v>0</v>
      </c>
      <c r="I34" s="204">
        <v>0</v>
      </c>
      <c r="J34" s="204">
        <v>0</v>
      </c>
      <c r="K34" s="204">
        <v>0</v>
      </c>
      <c r="L34" s="204">
        <v>0</v>
      </c>
      <c r="M34" s="204">
        <v>0</v>
      </c>
      <c r="N34" s="204">
        <v>0</v>
      </c>
      <c r="O34" s="204">
        <v>0</v>
      </c>
      <c r="P34" s="204">
        <v>0</v>
      </c>
      <c r="Q34" s="204">
        <v>0</v>
      </c>
    </row>
    <row r="35" spans="1:17" x14ac:dyDescent="0.25">
      <c r="A35" s="88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88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88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88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88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88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88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88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88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6" t="s">
        <v>291</v>
      </c>
      <c r="B45" s="204">
        <v>0.23311928152709471</v>
      </c>
      <c r="C45" s="204">
        <v>0.23515987506427652</v>
      </c>
      <c r="D45" s="204">
        <v>0.24757762421812576</v>
      </c>
      <c r="E45" s="204">
        <v>0.23528806283374046</v>
      </c>
      <c r="F45" s="204">
        <v>0.27099835292339214</v>
      </c>
      <c r="G45" s="204">
        <v>0.29197609253060364</v>
      </c>
      <c r="H45" s="204">
        <v>0.31742819823014168</v>
      </c>
      <c r="I45" s="204">
        <v>0.32969541495746452</v>
      </c>
      <c r="J45" s="204">
        <v>0.33976697511974924</v>
      </c>
      <c r="K45" s="204">
        <v>0.30513393270742739</v>
      </c>
      <c r="L45" s="204">
        <v>0.29229572673434551</v>
      </c>
      <c r="M45" s="204">
        <v>0.2640529804779983</v>
      </c>
      <c r="N45" s="204">
        <v>0.24176509258838277</v>
      </c>
      <c r="O45" s="204">
        <v>0.20221072499846687</v>
      </c>
      <c r="P45" s="204">
        <v>0.17139092991494301</v>
      </c>
      <c r="Q45" s="204">
        <v>0.17131551929567154</v>
      </c>
    </row>
    <row r="46" spans="1:17" x14ac:dyDescent="0.25">
      <c r="A46" s="72" t="s">
        <v>290</v>
      </c>
      <c r="B46" s="306">
        <v>0.41961470674877033</v>
      </c>
      <c r="C46" s="306">
        <v>0.42328777511569737</v>
      </c>
      <c r="D46" s="306">
        <v>0.44563972359262605</v>
      </c>
      <c r="E46" s="306">
        <v>0.42351851310073252</v>
      </c>
      <c r="F46" s="306">
        <v>0.48779703526210549</v>
      </c>
      <c r="G46" s="306">
        <v>0.5255569665550861</v>
      </c>
      <c r="H46" s="306">
        <v>0.57137075681425453</v>
      </c>
      <c r="I46" s="306">
        <v>0.59345174692343561</v>
      </c>
      <c r="J46" s="306">
        <v>0.61158055521554833</v>
      </c>
      <c r="K46" s="306">
        <v>0.54924107887336893</v>
      </c>
      <c r="L46" s="306">
        <v>0.52613230812182166</v>
      </c>
      <c r="M46" s="306">
        <v>0.47529536486039647</v>
      </c>
      <c r="N46" s="306">
        <v>0.43517716665908879</v>
      </c>
      <c r="O46" s="306">
        <v>0.36397930499724013</v>
      </c>
      <c r="P46" s="306">
        <v>0.30850367384689714</v>
      </c>
      <c r="Q46" s="306">
        <v>0.30836793473220853</v>
      </c>
    </row>
    <row r="48" spans="1:17" ht="12.75" x14ac:dyDescent="0.25">
      <c r="A48" s="98" t="str">
        <f>FBT_fec!$A$81</f>
        <v>Market shares of energy uses (%)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</row>
    <row r="50" spans="1:17" x14ac:dyDescent="0.25">
      <c r="A50" s="78" t="s">
        <v>6</v>
      </c>
      <c r="B50" s="77">
        <f t="shared" ref="B50:Q50" si="0">SUM(B$51:B$55,B$57:B$58,B$60:B$61,B$63:B$67)</f>
        <v>1</v>
      </c>
      <c r="C50" s="77">
        <f t="shared" si="0"/>
        <v>1</v>
      </c>
      <c r="D50" s="77">
        <f t="shared" si="0"/>
        <v>1</v>
      </c>
      <c r="E50" s="77">
        <f t="shared" si="0"/>
        <v>1</v>
      </c>
      <c r="F50" s="77">
        <f t="shared" si="0"/>
        <v>1</v>
      </c>
      <c r="G50" s="77">
        <f t="shared" si="0"/>
        <v>1</v>
      </c>
      <c r="H50" s="77">
        <f t="shared" si="0"/>
        <v>1</v>
      </c>
      <c r="I50" s="77">
        <f t="shared" si="0"/>
        <v>1</v>
      </c>
      <c r="J50" s="77">
        <f t="shared" si="0"/>
        <v>1</v>
      </c>
      <c r="K50" s="77">
        <f t="shared" si="0"/>
        <v>1</v>
      </c>
      <c r="L50" s="77">
        <f t="shared" si="0"/>
        <v>1</v>
      </c>
      <c r="M50" s="77">
        <f t="shared" si="0"/>
        <v>0.99999999999999989</v>
      </c>
      <c r="N50" s="77">
        <f t="shared" si="0"/>
        <v>1</v>
      </c>
      <c r="O50" s="77">
        <f t="shared" si="0"/>
        <v>1</v>
      </c>
      <c r="P50" s="77">
        <f t="shared" si="0"/>
        <v>1</v>
      </c>
      <c r="Q50" s="77">
        <f t="shared" si="0"/>
        <v>1</v>
      </c>
    </row>
    <row r="51" spans="1:17" x14ac:dyDescent="0.25">
      <c r="A51" s="132" t="s">
        <v>83</v>
      </c>
      <c r="B51" s="203">
        <f t="shared" ref="B51:Q51" si="1">IF(B$6=0,0,B$6/B$5)</f>
        <v>2.7742795377001608E-2</v>
      </c>
      <c r="C51" s="203">
        <f t="shared" si="1"/>
        <v>2.7742795377001608E-2</v>
      </c>
      <c r="D51" s="203">
        <f t="shared" si="1"/>
        <v>2.7742795377001601E-2</v>
      </c>
      <c r="E51" s="203">
        <f t="shared" si="1"/>
        <v>2.7742795377001608E-2</v>
      </c>
      <c r="F51" s="203">
        <f t="shared" si="1"/>
        <v>2.7742795377001608E-2</v>
      </c>
      <c r="G51" s="203">
        <f t="shared" si="1"/>
        <v>2.7742795377001608E-2</v>
      </c>
      <c r="H51" s="203">
        <f t="shared" si="1"/>
        <v>2.7742795377001604E-2</v>
      </c>
      <c r="I51" s="203">
        <f t="shared" si="1"/>
        <v>2.7742795377001611E-2</v>
      </c>
      <c r="J51" s="203">
        <f t="shared" si="1"/>
        <v>2.7742795377001608E-2</v>
      </c>
      <c r="K51" s="203">
        <f t="shared" si="1"/>
        <v>2.7742795377001608E-2</v>
      </c>
      <c r="L51" s="203">
        <f t="shared" si="1"/>
        <v>2.7742795377001604E-2</v>
      </c>
      <c r="M51" s="203">
        <f t="shared" si="1"/>
        <v>2.7742795377001608E-2</v>
      </c>
      <c r="N51" s="203">
        <f t="shared" si="1"/>
        <v>2.7742795377001608E-2</v>
      </c>
      <c r="O51" s="203">
        <f t="shared" si="1"/>
        <v>2.7742795377001608E-2</v>
      </c>
      <c r="P51" s="203">
        <f t="shared" si="1"/>
        <v>2.7742795377001608E-2</v>
      </c>
      <c r="Q51" s="203">
        <f t="shared" si="1"/>
        <v>2.7742795377001608E-2</v>
      </c>
    </row>
    <row r="52" spans="1:17" x14ac:dyDescent="0.25">
      <c r="A52" s="76" t="s">
        <v>82</v>
      </c>
      <c r="B52" s="202">
        <f t="shared" ref="B52:Q52" si="2">IF(B$7=0,0,B$7/B$5)</f>
        <v>3.7730201712722185E-2</v>
      </c>
      <c r="C52" s="202">
        <f t="shared" si="2"/>
        <v>3.7730201712722185E-2</v>
      </c>
      <c r="D52" s="202">
        <f t="shared" si="2"/>
        <v>3.7730201712722178E-2</v>
      </c>
      <c r="E52" s="202">
        <f t="shared" si="2"/>
        <v>3.7730201712722185E-2</v>
      </c>
      <c r="F52" s="202">
        <f t="shared" si="2"/>
        <v>3.7730201712722185E-2</v>
      </c>
      <c r="G52" s="202">
        <f t="shared" si="2"/>
        <v>3.7730201712722185E-2</v>
      </c>
      <c r="H52" s="202">
        <f t="shared" si="2"/>
        <v>3.7730201712722185E-2</v>
      </c>
      <c r="I52" s="202">
        <f t="shared" si="2"/>
        <v>3.7730201712722192E-2</v>
      </c>
      <c r="J52" s="202">
        <f t="shared" si="2"/>
        <v>3.7730201712722185E-2</v>
      </c>
      <c r="K52" s="202">
        <f t="shared" si="2"/>
        <v>3.7730201712722185E-2</v>
      </c>
      <c r="L52" s="202">
        <f t="shared" si="2"/>
        <v>3.7730201712722178E-2</v>
      </c>
      <c r="M52" s="202">
        <f t="shared" si="2"/>
        <v>3.7730201712722185E-2</v>
      </c>
      <c r="N52" s="202">
        <f t="shared" si="2"/>
        <v>3.7730201712722185E-2</v>
      </c>
      <c r="O52" s="202">
        <f t="shared" si="2"/>
        <v>3.7730201712722185E-2</v>
      </c>
      <c r="P52" s="202">
        <f t="shared" si="2"/>
        <v>3.7730201712722185E-2</v>
      </c>
      <c r="Q52" s="202">
        <f t="shared" si="2"/>
        <v>3.7730201712722185E-2</v>
      </c>
    </row>
    <row r="53" spans="1:17" x14ac:dyDescent="0.25">
      <c r="A53" s="76" t="s">
        <v>81</v>
      </c>
      <c r="B53" s="202">
        <f t="shared" ref="B53:Q53" si="3">IF(B$8=0,0,B$8/B$5)</f>
        <v>4.66078962333627E-2</v>
      </c>
      <c r="C53" s="202">
        <f t="shared" si="3"/>
        <v>4.66078962333627E-2</v>
      </c>
      <c r="D53" s="202">
        <f t="shared" si="3"/>
        <v>4.6607896233362693E-2</v>
      </c>
      <c r="E53" s="202">
        <f t="shared" si="3"/>
        <v>4.66078962333627E-2</v>
      </c>
      <c r="F53" s="202">
        <f t="shared" si="3"/>
        <v>4.66078962333627E-2</v>
      </c>
      <c r="G53" s="202">
        <f t="shared" si="3"/>
        <v>4.66078962333627E-2</v>
      </c>
      <c r="H53" s="202">
        <f t="shared" si="3"/>
        <v>4.66078962333627E-2</v>
      </c>
      <c r="I53" s="202">
        <f t="shared" si="3"/>
        <v>4.6607896233362707E-2</v>
      </c>
      <c r="J53" s="202">
        <f t="shared" si="3"/>
        <v>4.66078962333627E-2</v>
      </c>
      <c r="K53" s="202">
        <f t="shared" si="3"/>
        <v>4.66078962333627E-2</v>
      </c>
      <c r="L53" s="202">
        <f t="shared" si="3"/>
        <v>4.6607896233362686E-2</v>
      </c>
      <c r="M53" s="202">
        <f t="shared" si="3"/>
        <v>4.66078962333627E-2</v>
      </c>
      <c r="N53" s="202">
        <f t="shared" si="3"/>
        <v>4.66078962333627E-2</v>
      </c>
      <c r="O53" s="202">
        <f t="shared" si="3"/>
        <v>4.66078962333627E-2</v>
      </c>
      <c r="P53" s="202">
        <f t="shared" si="3"/>
        <v>4.66078962333627E-2</v>
      </c>
      <c r="Q53" s="202">
        <f t="shared" si="3"/>
        <v>4.66078962333627E-2</v>
      </c>
    </row>
    <row r="54" spans="1:17" x14ac:dyDescent="0.25">
      <c r="A54" s="76" t="s">
        <v>80</v>
      </c>
      <c r="B54" s="202">
        <f t="shared" ref="B54:Q54" si="4">IF(B$9=0,0,B$9/B$5)</f>
        <v>2.8852507192081669E-2</v>
      </c>
      <c r="C54" s="202">
        <f t="shared" si="4"/>
        <v>2.8852507192081669E-2</v>
      </c>
      <c r="D54" s="202">
        <f t="shared" si="4"/>
        <v>2.8852507192081663E-2</v>
      </c>
      <c r="E54" s="202">
        <f t="shared" si="4"/>
        <v>2.8852507192081669E-2</v>
      </c>
      <c r="F54" s="202">
        <f t="shared" si="4"/>
        <v>2.8852507192081666E-2</v>
      </c>
      <c r="G54" s="202">
        <f t="shared" si="4"/>
        <v>2.8852507192081669E-2</v>
      </c>
      <c r="H54" s="202">
        <f t="shared" si="4"/>
        <v>2.8852507192081666E-2</v>
      </c>
      <c r="I54" s="202">
        <f t="shared" si="4"/>
        <v>2.8852507192081676E-2</v>
      </c>
      <c r="J54" s="202">
        <f t="shared" si="4"/>
        <v>2.8852507192081669E-2</v>
      </c>
      <c r="K54" s="202">
        <f t="shared" si="4"/>
        <v>2.8852507192081669E-2</v>
      </c>
      <c r="L54" s="202">
        <f t="shared" si="4"/>
        <v>2.8852507192081666E-2</v>
      </c>
      <c r="M54" s="202">
        <f t="shared" si="4"/>
        <v>2.8852507192081669E-2</v>
      </c>
      <c r="N54" s="202">
        <f t="shared" si="4"/>
        <v>2.8852507192081669E-2</v>
      </c>
      <c r="O54" s="202">
        <f t="shared" si="4"/>
        <v>2.8852507192081669E-2</v>
      </c>
      <c r="P54" s="202">
        <f t="shared" si="4"/>
        <v>2.8852507192081669E-2</v>
      </c>
      <c r="Q54" s="202">
        <f t="shared" si="4"/>
        <v>2.8852507192081669E-2</v>
      </c>
    </row>
    <row r="55" spans="1:17" x14ac:dyDescent="0.25">
      <c r="A55" s="129" t="s">
        <v>79</v>
      </c>
      <c r="B55" s="201">
        <f t="shared" ref="B55:Q55" si="5">IF(B$10=0,0,B$10/B$5)</f>
        <v>2.9962219007161735E-2</v>
      </c>
      <c r="C55" s="201">
        <f t="shared" si="5"/>
        <v>2.9962219007161735E-2</v>
      </c>
      <c r="D55" s="201">
        <f t="shared" si="5"/>
        <v>2.9962219007161728E-2</v>
      </c>
      <c r="E55" s="201">
        <f t="shared" si="5"/>
        <v>2.9962219007161735E-2</v>
      </c>
      <c r="F55" s="201">
        <f t="shared" si="5"/>
        <v>2.9962219007161735E-2</v>
      </c>
      <c r="G55" s="201">
        <f t="shared" si="5"/>
        <v>2.9962219007161735E-2</v>
      </c>
      <c r="H55" s="201">
        <f t="shared" si="5"/>
        <v>2.9962219007161735E-2</v>
      </c>
      <c r="I55" s="201">
        <f t="shared" si="5"/>
        <v>2.9962219007161738E-2</v>
      </c>
      <c r="J55" s="201">
        <f t="shared" si="5"/>
        <v>2.9962219007161735E-2</v>
      </c>
      <c r="K55" s="201">
        <f t="shared" si="5"/>
        <v>2.9962219007161731E-2</v>
      </c>
      <c r="L55" s="201">
        <f t="shared" si="5"/>
        <v>2.9962219007161731E-2</v>
      </c>
      <c r="M55" s="201">
        <f t="shared" si="5"/>
        <v>2.9962219007161735E-2</v>
      </c>
      <c r="N55" s="201">
        <f t="shared" si="5"/>
        <v>2.9962219007161735E-2</v>
      </c>
      <c r="O55" s="201">
        <f t="shared" si="5"/>
        <v>2.9962219007161735E-2</v>
      </c>
      <c r="P55" s="201">
        <f t="shared" si="5"/>
        <v>2.9962219007161731E-2</v>
      </c>
      <c r="Q55" s="201">
        <f t="shared" si="5"/>
        <v>2.9962219007161731E-2</v>
      </c>
    </row>
    <row r="56" spans="1:17" x14ac:dyDescent="0.25">
      <c r="A56" s="127" t="s">
        <v>295</v>
      </c>
      <c r="B56" s="200">
        <f t="shared" ref="B56:Q56" si="6">IF(B$15=0,0,B$15/B$5)</f>
        <v>0.17150504324301688</v>
      </c>
      <c r="C56" s="200">
        <f t="shared" si="6"/>
        <v>0.17150504324301688</v>
      </c>
      <c r="D56" s="200">
        <f t="shared" si="6"/>
        <v>0.17150504324301685</v>
      </c>
      <c r="E56" s="200">
        <f t="shared" si="6"/>
        <v>0.17150504324301688</v>
      </c>
      <c r="F56" s="200">
        <f t="shared" si="6"/>
        <v>0.17150504324301688</v>
      </c>
      <c r="G56" s="200">
        <f t="shared" si="6"/>
        <v>0.17150504324301688</v>
      </c>
      <c r="H56" s="200">
        <f t="shared" si="6"/>
        <v>0.17150504324301688</v>
      </c>
      <c r="I56" s="200">
        <f t="shared" si="6"/>
        <v>0.17150504324301691</v>
      </c>
      <c r="J56" s="200">
        <f t="shared" si="6"/>
        <v>0.17150504324301688</v>
      </c>
      <c r="K56" s="200">
        <f t="shared" si="6"/>
        <v>0.17150504324301688</v>
      </c>
      <c r="L56" s="200">
        <f t="shared" si="6"/>
        <v>0.17150504324301685</v>
      </c>
      <c r="M56" s="200">
        <f t="shared" si="6"/>
        <v>0.17150504324301688</v>
      </c>
      <c r="N56" s="200">
        <f t="shared" si="6"/>
        <v>0.17150504324301688</v>
      </c>
      <c r="O56" s="200">
        <f t="shared" si="6"/>
        <v>0.17150504324301688</v>
      </c>
      <c r="P56" s="200">
        <f t="shared" si="6"/>
        <v>0.17150504324301688</v>
      </c>
      <c r="Q56" s="200">
        <f t="shared" si="6"/>
        <v>0.17150504324301688</v>
      </c>
    </row>
    <row r="57" spans="1:17" x14ac:dyDescent="0.25">
      <c r="A57" s="142" t="s">
        <v>301</v>
      </c>
      <c r="B57" s="199">
        <f t="shared" ref="B57:Q57" si="7">IF(B$16=0,0,B$16/B$5)</f>
        <v>0</v>
      </c>
      <c r="C57" s="199">
        <f t="shared" si="7"/>
        <v>0</v>
      </c>
      <c r="D57" s="199">
        <f t="shared" si="7"/>
        <v>0</v>
      </c>
      <c r="E57" s="199">
        <f t="shared" si="7"/>
        <v>0</v>
      </c>
      <c r="F57" s="199">
        <f t="shared" si="7"/>
        <v>0</v>
      </c>
      <c r="G57" s="199">
        <f t="shared" si="7"/>
        <v>0</v>
      </c>
      <c r="H57" s="199">
        <f t="shared" si="7"/>
        <v>0</v>
      </c>
      <c r="I57" s="199">
        <f t="shared" si="7"/>
        <v>0</v>
      </c>
      <c r="J57" s="199">
        <f t="shared" si="7"/>
        <v>0</v>
      </c>
      <c r="K57" s="199">
        <f t="shared" si="7"/>
        <v>0</v>
      </c>
      <c r="L57" s="199">
        <f t="shared" si="7"/>
        <v>0</v>
      </c>
      <c r="M57" s="199">
        <f t="shared" si="7"/>
        <v>0</v>
      </c>
      <c r="N57" s="199">
        <f t="shared" si="7"/>
        <v>0</v>
      </c>
      <c r="O57" s="199">
        <f t="shared" si="7"/>
        <v>0</v>
      </c>
      <c r="P57" s="199">
        <f t="shared" si="7"/>
        <v>0</v>
      </c>
      <c r="Q57" s="199">
        <f t="shared" si="7"/>
        <v>0</v>
      </c>
    </row>
    <row r="58" spans="1:17" x14ac:dyDescent="0.25">
      <c r="A58" s="142" t="s">
        <v>300</v>
      </c>
      <c r="B58" s="199">
        <f t="shared" ref="B58:Q58" si="8">IF(B$22=0,0,B$22/B$5)</f>
        <v>0.17150504324301688</v>
      </c>
      <c r="C58" s="199">
        <f t="shared" si="8"/>
        <v>0.17150504324301688</v>
      </c>
      <c r="D58" s="199">
        <f t="shared" si="8"/>
        <v>0.17150504324301685</v>
      </c>
      <c r="E58" s="199">
        <f t="shared" si="8"/>
        <v>0.17150504324301688</v>
      </c>
      <c r="F58" s="199">
        <f t="shared" si="8"/>
        <v>0.17150504324301688</v>
      </c>
      <c r="G58" s="199">
        <f t="shared" si="8"/>
        <v>0.17150504324301688</v>
      </c>
      <c r="H58" s="199">
        <f t="shared" si="8"/>
        <v>0.17150504324301688</v>
      </c>
      <c r="I58" s="199">
        <f t="shared" si="8"/>
        <v>0.17150504324301691</v>
      </c>
      <c r="J58" s="199">
        <f t="shared" si="8"/>
        <v>0.17150504324301688</v>
      </c>
      <c r="K58" s="199">
        <f t="shared" si="8"/>
        <v>0.17150504324301688</v>
      </c>
      <c r="L58" s="199">
        <f t="shared" si="8"/>
        <v>0.17150504324301685</v>
      </c>
      <c r="M58" s="199">
        <f t="shared" si="8"/>
        <v>0.17150504324301688</v>
      </c>
      <c r="N58" s="199">
        <f t="shared" si="8"/>
        <v>0.17150504324301688</v>
      </c>
      <c r="O58" s="199">
        <f t="shared" si="8"/>
        <v>0.17150504324301688</v>
      </c>
      <c r="P58" s="199">
        <f t="shared" si="8"/>
        <v>0.17150504324301688</v>
      </c>
      <c r="Q58" s="199">
        <f t="shared" si="8"/>
        <v>0.17150504324301688</v>
      </c>
    </row>
    <row r="59" spans="1:17" x14ac:dyDescent="0.25">
      <c r="A59" s="127" t="s">
        <v>294</v>
      </c>
      <c r="B59" s="200">
        <f t="shared" ref="B59:Q59" si="9">IF(B$23=0,0,B$23/B$5)</f>
        <v>8.3302449575179641E-2</v>
      </c>
      <c r="C59" s="200">
        <f t="shared" si="9"/>
        <v>8.3302449575179641E-2</v>
      </c>
      <c r="D59" s="200">
        <f t="shared" si="9"/>
        <v>8.3302449575179627E-2</v>
      </c>
      <c r="E59" s="200">
        <f t="shared" si="9"/>
        <v>8.3302449575179641E-2</v>
      </c>
      <c r="F59" s="200">
        <f t="shared" si="9"/>
        <v>8.3302449575179641E-2</v>
      </c>
      <c r="G59" s="200">
        <f t="shared" si="9"/>
        <v>8.3302449575179641E-2</v>
      </c>
      <c r="H59" s="200">
        <f t="shared" si="9"/>
        <v>8.3302449575179641E-2</v>
      </c>
      <c r="I59" s="200">
        <f t="shared" si="9"/>
        <v>8.3302449575179655E-2</v>
      </c>
      <c r="J59" s="200">
        <f t="shared" si="9"/>
        <v>8.3302449575179641E-2</v>
      </c>
      <c r="K59" s="200">
        <f t="shared" si="9"/>
        <v>8.3302449575179641E-2</v>
      </c>
      <c r="L59" s="200">
        <f t="shared" si="9"/>
        <v>8.3302449575179627E-2</v>
      </c>
      <c r="M59" s="200">
        <f t="shared" si="9"/>
        <v>8.3302449575179641E-2</v>
      </c>
      <c r="N59" s="200">
        <f t="shared" si="9"/>
        <v>8.3302449575179641E-2</v>
      </c>
      <c r="O59" s="200">
        <f t="shared" si="9"/>
        <v>8.3302449575179641E-2</v>
      </c>
      <c r="P59" s="200">
        <f t="shared" si="9"/>
        <v>8.3302449575179641E-2</v>
      </c>
      <c r="Q59" s="200">
        <f t="shared" si="9"/>
        <v>8.3302449575179641E-2</v>
      </c>
    </row>
    <row r="60" spans="1:17" x14ac:dyDescent="0.25">
      <c r="A60" s="142" t="s">
        <v>299</v>
      </c>
      <c r="B60" s="199">
        <f t="shared" ref="B60:Q60" si="10">IF(B$24=0,0,B$24/B$5)</f>
        <v>0</v>
      </c>
      <c r="C60" s="199">
        <f t="shared" si="10"/>
        <v>0</v>
      </c>
      <c r="D60" s="199">
        <f t="shared" si="10"/>
        <v>0</v>
      </c>
      <c r="E60" s="199">
        <f t="shared" si="10"/>
        <v>0</v>
      </c>
      <c r="F60" s="199">
        <f t="shared" si="10"/>
        <v>0</v>
      </c>
      <c r="G60" s="199">
        <f t="shared" si="10"/>
        <v>0</v>
      </c>
      <c r="H60" s="199">
        <f t="shared" si="10"/>
        <v>0</v>
      </c>
      <c r="I60" s="199">
        <f t="shared" si="10"/>
        <v>0</v>
      </c>
      <c r="J60" s="199">
        <f t="shared" si="10"/>
        <v>0</v>
      </c>
      <c r="K60" s="199">
        <f t="shared" si="10"/>
        <v>0</v>
      </c>
      <c r="L60" s="199">
        <f t="shared" si="10"/>
        <v>0</v>
      </c>
      <c r="M60" s="199">
        <f t="shared" si="10"/>
        <v>0</v>
      </c>
      <c r="N60" s="199">
        <f t="shared" si="10"/>
        <v>0</v>
      </c>
      <c r="O60" s="199">
        <f t="shared" si="10"/>
        <v>0</v>
      </c>
      <c r="P60" s="199">
        <f t="shared" si="10"/>
        <v>0</v>
      </c>
      <c r="Q60" s="199">
        <f t="shared" si="10"/>
        <v>0</v>
      </c>
    </row>
    <row r="61" spans="1:17" x14ac:dyDescent="0.25">
      <c r="A61" s="142" t="s">
        <v>298</v>
      </c>
      <c r="B61" s="199">
        <f t="shared" ref="B61:Q61" si="11">IF(B$25=0,0,B$25/B$5)</f>
        <v>8.3302449575179641E-2</v>
      </c>
      <c r="C61" s="199">
        <f t="shared" si="11"/>
        <v>8.3302449575179641E-2</v>
      </c>
      <c r="D61" s="199">
        <f t="shared" si="11"/>
        <v>8.3302449575179627E-2</v>
      </c>
      <c r="E61" s="199">
        <f t="shared" si="11"/>
        <v>8.3302449575179641E-2</v>
      </c>
      <c r="F61" s="199">
        <f t="shared" si="11"/>
        <v>8.3302449575179641E-2</v>
      </c>
      <c r="G61" s="199">
        <f t="shared" si="11"/>
        <v>8.3302449575179641E-2</v>
      </c>
      <c r="H61" s="199">
        <f t="shared" si="11"/>
        <v>8.3302449575179641E-2</v>
      </c>
      <c r="I61" s="199">
        <f t="shared" si="11"/>
        <v>8.3302449575179655E-2</v>
      </c>
      <c r="J61" s="199">
        <f t="shared" si="11"/>
        <v>8.3302449575179641E-2</v>
      </c>
      <c r="K61" s="199">
        <f t="shared" si="11"/>
        <v>8.3302449575179641E-2</v>
      </c>
      <c r="L61" s="199">
        <f t="shared" si="11"/>
        <v>8.3302449575179627E-2</v>
      </c>
      <c r="M61" s="199">
        <f t="shared" si="11"/>
        <v>8.3302449575179641E-2</v>
      </c>
      <c r="N61" s="199">
        <f t="shared" si="11"/>
        <v>8.3302449575179641E-2</v>
      </c>
      <c r="O61" s="199">
        <f t="shared" si="11"/>
        <v>8.3302449575179641E-2</v>
      </c>
      <c r="P61" s="199">
        <f t="shared" si="11"/>
        <v>8.3302449575179641E-2</v>
      </c>
      <c r="Q61" s="199">
        <f t="shared" si="11"/>
        <v>8.3302449575179641E-2</v>
      </c>
    </row>
    <row r="62" spans="1:17" x14ac:dyDescent="0.25">
      <c r="A62" s="127" t="s">
        <v>293</v>
      </c>
      <c r="B62" s="200">
        <f t="shared" ref="B62:Q62" si="12">IF(B$26=0,0,B$26/B$5)</f>
        <v>0.24500720463288125</v>
      </c>
      <c r="C62" s="200">
        <f t="shared" si="12"/>
        <v>0.24500720463288131</v>
      </c>
      <c r="D62" s="200">
        <f t="shared" si="12"/>
        <v>0.24500720463288131</v>
      </c>
      <c r="E62" s="200">
        <f t="shared" si="12"/>
        <v>0.24500720463288128</v>
      </c>
      <c r="F62" s="200">
        <f t="shared" si="12"/>
        <v>0.24500720463288128</v>
      </c>
      <c r="G62" s="200">
        <f t="shared" si="12"/>
        <v>0.24500720463288128</v>
      </c>
      <c r="H62" s="200">
        <f t="shared" si="12"/>
        <v>0.24500720463288128</v>
      </c>
      <c r="I62" s="200">
        <f t="shared" si="12"/>
        <v>0.24500720463288131</v>
      </c>
      <c r="J62" s="200">
        <f t="shared" si="12"/>
        <v>0.24500720463288123</v>
      </c>
      <c r="K62" s="200">
        <f t="shared" si="12"/>
        <v>0.24500720463288128</v>
      </c>
      <c r="L62" s="200">
        <f t="shared" si="12"/>
        <v>0.24500720463288123</v>
      </c>
      <c r="M62" s="200">
        <f t="shared" si="12"/>
        <v>0.24500720463288128</v>
      </c>
      <c r="N62" s="200">
        <f t="shared" si="12"/>
        <v>0.24500720463288131</v>
      </c>
      <c r="O62" s="200">
        <f t="shared" si="12"/>
        <v>0.24500720463288123</v>
      </c>
      <c r="P62" s="200">
        <f t="shared" si="12"/>
        <v>0.24500720463288128</v>
      </c>
      <c r="Q62" s="200">
        <f t="shared" si="12"/>
        <v>0.24500720463288128</v>
      </c>
    </row>
    <row r="63" spans="1:17" x14ac:dyDescent="0.25">
      <c r="A63" s="142" t="s">
        <v>297</v>
      </c>
      <c r="B63" s="199">
        <f t="shared" ref="B63:Q63" si="13">IF(B$27=0,0,B$27/B$5)</f>
        <v>0</v>
      </c>
      <c r="C63" s="199">
        <f t="shared" si="13"/>
        <v>0</v>
      </c>
      <c r="D63" s="199">
        <f t="shared" si="13"/>
        <v>0</v>
      </c>
      <c r="E63" s="199">
        <f t="shared" si="13"/>
        <v>0</v>
      </c>
      <c r="F63" s="199">
        <f t="shared" si="13"/>
        <v>0</v>
      </c>
      <c r="G63" s="199">
        <f t="shared" si="13"/>
        <v>0</v>
      </c>
      <c r="H63" s="199">
        <f t="shared" si="13"/>
        <v>0</v>
      </c>
      <c r="I63" s="199">
        <f t="shared" si="13"/>
        <v>0</v>
      </c>
      <c r="J63" s="199">
        <f t="shared" si="13"/>
        <v>0</v>
      </c>
      <c r="K63" s="199">
        <f t="shared" si="13"/>
        <v>0</v>
      </c>
      <c r="L63" s="199">
        <f t="shared" si="13"/>
        <v>0</v>
      </c>
      <c r="M63" s="199">
        <f t="shared" si="13"/>
        <v>0</v>
      </c>
      <c r="N63" s="199">
        <f t="shared" si="13"/>
        <v>0</v>
      </c>
      <c r="O63" s="199">
        <f t="shared" si="13"/>
        <v>0</v>
      </c>
      <c r="P63" s="199">
        <f t="shared" si="13"/>
        <v>0</v>
      </c>
      <c r="Q63" s="199">
        <f t="shared" si="13"/>
        <v>0</v>
      </c>
    </row>
    <row r="64" spans="1:17" x14ac:dyDescent="0.25">
      <c r="A64" s="142" t="s">
        <v>296</v>
      </c>
      <c r="B64" s="199">
        <f t="shared" ref="B64:Q64" si="14">IF(B$33=0,0,B$33/B$5)</f>
        <v>0.24500720463288125</v>
      </c>
      <c r="C64" s="199">
        <f t="shared" si="14"/>
        <v>0.24500720463288131</v>
      </c>
      <c r="D64" s="199">
        <f t="shared" si="14"/>
        <v>0.24500720463288131</v>
      </c>
      <c r="E64" s="199">
        <f t="shared" si="14"/>
        <v>0.24500720463288128</v>
      </c>
      <c r="F64" s="199">
        <f t="shared" si="14"/>
        <v>0.24500720463288128</v>
      </c>
      <c r="G64" s="199">
        <f t="shared" si="14"/>
        <v>0.24500720463288128</v>
      </c>
      <c r="H64" s="199">
        <f t="shared" si="14"/>
        <v>0.24500720463288128</v>
      </c>
      <c r="I64" s="199">
        <f t="shared" si="14"/>
        <v>0.24500720463288131</v>
      </c>
      <c r="J64" s="199">
        <f t="shared" si="14"/>
        <v>0.24500720463288123</v>
      </c>
      <c r="K64" s="199">
        <f t="shared" si="14"/>
        <v>0.24500720463288128</v>
      </c>
      <c r="L64" s="199">
        <f t="shared" si="14"/>
        <v>0.24500720463288123</v>
      </c>
      <c r="M64" s="199">
        <f t="shared" si="14"/>
        <v>0.24500720463288128</v>
      </c>
      <c r="N64" s="199">
        <f t="shared" si="14"/>
        <v>0.24500720463288131</v>
      </c>
      <c r="O64" s="199">
        <f t="shared" si="14"/>
        <v>0.24500720463288123</v>
      </c>
      <c r="P64" s="199">
        <f t="shared" si="14"/>
        <v>0.24500720463288128</v>
      </c>
      <c r="Q64" s="199">
        <f t="shared" si="14"/>
        <v>0.24500720463288128</v>
      </c>
    </row>
    <row r="65" spans="1:17" x14ac:dyDescent="0.25">
      <c r="A65" s="127" t="s">
        <v>292</v>
      </c>
      <c r="B65" s="200">
        <f t="shared" ref="B65:Q65" si="15">IF(B$34=0,0,B$34/B$5)</f>
        <v>0</v>
      </c>
      <c r="C65" s="200">
        <f t="shared" si="15"/>
        <v>0</v>
      </c>
      <c r="D65" s="200">
        <f t="shared" si="15"/>
        <v>0</v>
      </c>
      <c r="E65" s="200">
        <f t="shared" si="15"/>
        <v>0</v>
      </c>
      <c r="F65" s="200">
        <f t="shared" si="15"/>
        <v>0</v>
      </c>
      <c r="G65" s="200">
        <f t="shared" si="15"/>
        <v>0</v>
      </c>
      <c r="H65" s="200">
        <f t="shared" si="15"/>
        <v>0</v>
      </c>
      <c r="I65" s="200">
        <f t="shared" si="15"/>
        <v>0</v>
      </c>
      <c r="J65" s="200">
        <f t="shared" si="15"/>
        <v>0</v>
      </c>
      <c r="K65" s="200">
        <f t="shared" si="15"/>
        <v>0</v>
      </c>
      <c r="L65" s="200">
        <f t="shared" si="15"/>
        <v>0</v>
      </c>
      <c r="M65" s="200">
        <f t="shared" si="15"/>
        <v>0</v>
      </c>
      <c r="N65" s="200">
        <f t="shared" si="15"/>
        <v>0</v>
      </c>
      <c r="O65" s="200">
        <f t="shared" si="15"/>
        <v>0</v>
      </c>
      <c r="P65" s="200">
        <f t="shared" si="15"/>
        <v>0</v>
      </c>
      <c r="Q65" s="200">
        <f t="shared" si="15"/>
        <v>0</v>
      </c>
    </row>
    <row r="66" spans="1:17" x14ac:dyDescent="0.25">
      <c r="A66" s="127" t="s">
        <v>291</v>
      </c>
      <c r="B66" s="200">
        <f t="shared" ref="B66:Q66" si="16">IF(B$45=0,0,B$45/B$5)</f>
        <v>0.11760345822378301</v>
      </c>
      <c r="C66" s="200">
        <f t="shared" si="16"/>
        <v>0.11760345822378301</v>
      </c>
      <c r="D66" s="200">
        <f t="shared" si="16"/>
        <v>0.117603458223783</v>
      </c>
      <c r="E66" s="200">
        <f t="shared" si="16"/>
        <v>0.11760345822378301</v>
      </c>
      <c r="F66" s="200">
        <f t="shared" si="16"/>
        <v>0.11760345822378301</v>
      </c>
      <c r="G66" s="200">
        <f t="shared" si="16"/>
        <v>0.11760345822378301</v>
      </c>
      <c r="H66" s="200">
        <f t="shared" si="16"/>
        <v>0.11760345822378301</v>
      </c>
      <c r="I66" s="200">
        <f t="shared" si="16"/>
        <v>0.11760345822378303</v>
      </c>
      <c r="J66" s="200">
        <f t="shared" si="16"/>
        <v>0.117603458223783</v>
      </c>
      <c r="K66" s="200">
        <f t="shared" si="16"/>
        <v>0.11760345822378301</v>
      </c>
      <c r="L66" s="200">
        <f t="shared" si="16"/>
        <v>0.117603458223783</v>
      </c>
      <c r="M66" s="200">
        <f t="shared" si="16"/>
        <v>0.11760345822378301</v>
      </c>
      <c r="N66" s="200">
        <f t="shared" si="16"/>
        <v>0.11760345822378301</v>
      </c>
      <c r="O66" s="200">
        <f t="shared" si="16"/>
        <v>0.11760345822378303</v>
      </c>
      <c r="P66" s="200">
        <f t="shared" si="16"/>
        <v>0.11760345822378301</v>
      </c>
      <c r="Q66" s="200">
        <f t="shared" si="16"/>
        <v>0.11760345822378301</v>
      </c>
    </row>
    <row r="67" spans="1:17" x14ac:dyDescent="0.25">
      <c r="A67" s="72" t="s">
        <v>290</v>
      </c>
      <c r="B67" s="71">
        <f t="shared" ref="B67:Q67" si="17">IF(B$46=0,0,B$46/B$5)</f>
        <v>0.21168622480280933</v>
      </c>
      <c r="C67" s="71">
        <f t="shared" si="17"/>
        <v>0.21168622480280924</v>
      </c>
      <c r="D67" s="71">
        <f t="shared" si="17"/>
        <v>0.21168622480280924</v>
      </c>
      <c r="E67" s="71">
        <f t="shared" si="17"/>
        <v>0.21168622480280927</v>
      </c>
      <c r="F67" s="71">
        <f t="shared" si="17"/>
        <v>0.21168622480280927</v>
      </c>
      <c r="G67" s="71">
        <f t="shared" si="17"/>
        <v>0.21168622480280924</v>
      </c>
      <c r="H67" s="71">
        <f t="shared" si="17"/>
        <v>0.21168622480280924</v>
      </c>
      <c r="I67" s="71">
        <f t="shared" si="17"/>
        <v>0.21168622480280927</v>
      </c>
      <c r="J67" s="71">
        <f t="shared" si="17"/>
        <v>0.2116862248028093</v>
      </c>
      <c r="K67" s="71">
        <f t="shared" si="17"/>
        <v>0.2116862248028093</v>
      </c>
      <c r="L67" s="71">
        <f t="shared" si="17"/>
        <v>0.2116862248028093</v>
      </c>
      <c r="M67" s="71">
        <f t="shared" si="17"/>
        <v>0.21168622480280921</v>
      </c>
      <c r="N67" s="71">
        <f t="shared" si="17"/>
        <v>0.21168622480280933</v>
      </c>
      <c r="O67" s="71">
        <f t="shared" si="17"/>
        <v>0.2116862248028093</v>
      </c>
      <c r="P67" s="71">
        <f t="shared" si="17"/>
        <v>0.21168622480280924</v>
      </c>
      <c r="Q67" s="71">
        <f t="shared" si="17"/>
        <v>0.21168622480280927</v>
      </c>
    </row>
    <row r="69" spans="1:17" ht="12.75" x14ac:dyDescent="0.25">
      <c r="A69" s="98" t="str">
        <f>FBT_fec!$A$110</f>
        <v>Energy intensity (toe/physical output index)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</row>
    <row r="71" spans="1:17" x14ac:dyDescent="0.25">
      <c r="A71" s="78" t="s">
        <v>6</v>
      </c>
      <c r="B71" s="253">
        <f t="shared" ref="B71:Q71" si="18">SUM(B$72:B$82)</f>
        <v>32.566353120345866</v>
      </c>
      <c r="C71" s="253">
        <f t="shared" si="18"/>
        <v>32.566353120345873</v>
      </c>
      <c r="D71" s="253">
        <f t="shared" si="18"/>
        <v>32.566353120345866</v>
      </c>
      <c r="E71" s="253">
        <f t="shared" si="18"/>
        <v>32.566353120345866</v>
      </c>
      <c r="F71" s="253">
        <f t="shared" si="18"/>
        <v>32.316505139072987</v>
      </c>
      <c r="G71" s="253">
        <f t="shared" si="18"/>
        <v>31.531710889614434</v>
      </c>
      <c r="H71" s="253">
        <f t="shared" si="18"/>
        <v>31.045553742446984</v>
      </c>
      <c r="I71" s="253">
        <f t="shared" si="18"/>
        <v>30.540049434547491</v>
      </c>
      <c r="J71" s="253">
        <f t="shared" si="18"/>
        <v>30.540049434547491</v>
      </c>
      <c r="K71" s="253">
        <f t="shared" si="18"/>
        <v>30.540049434547495</v>
      </c>
      <c r="L71" s="253">
        <f t="shared" si="18"/>
        <v>30.540049434547488</v>
      </c>
      <c r="M71" s="253">
        <f t="shared" si="18"/>
        <v>30.540049434547488</v>
      </c>
      <c r="N71" s="253">
        <f t="shared" si="18"/>
        <v>30.540049434547491</v>
      </c>
      <c r="O71" s="253">
        <f t="shared" si="18"/>
        <v>30.540049434547491</v>
      </c>
      <c r="P71" s="253">
        <f t="shared" si="18"/>
        <v>30.540049434547491</v>
      </c>
      <c r="Q71" s="253">
        <f t="shared" si="18"/>
        <v>30.540049434547491</v>
      </c>
    </row>
    <row r="72" spans="1:17" x14ac:dyDescent="0.25">
      <c r="A72" s="132" t="s">
        <v>83</v>
      </c>
      <c r="B72" s="282">
        <f>IF(B$6=0,0,B$6/MAE!B$5*1000)</f>
        <v>0.90348167079293329</v>
      </c>
      <c r="C72" s="282">
        <f>IF(C$6=0,0,C$6/MAE!C$5*1000)</f>
        <v>0.90348167079293329</v>
      </c>
      <c r="D72" s="282">
        <f>IF(D$6=0,0,D$6/MAE!D$5*1000)</f>
        <v>0.90348167079293318</v>
      </c>
      <c r="E72" s="282">
        <f>IF(E$6=0,0,E$6/MAE!E$5*1000)</f>
        <v>0.90348167079293307</v>
      </c>
      <c r="F72" s="282">
        <f>IF(F$6=0,0,F$6/MAE!F$5*1000)</f>
        <v>0.89655018937312281</v>
      </c>
      <c r="G72" s="282">
        <f>IF(G$6=0,0,G$6/MAE!G$5*1000)</f>
        <v>0.87477780309734665</v>
      </c>
      <c r="H72" s="282">
        <f>IF(H$6=0,0,H$6/MAE!H$5*1000)</f>
        <v>0.86129044484241313</v>
      </c>
      <c r="I72" s="282">
        <f>IF(I$6=0,0,I$6/MAE!I$5*1000)</f>
        <v>0.84726634226616482</v>
      </c>
      <c r="J72" s="282">
        <f>IF(J$6=0,0,J$6/MAE!J$5*1000)</f>
        <v>0.84726634226616482</v>
      </c>
      <c r="K72" s="282">
        <f>IF(K$6=0,0,K$6/MAE!K$5*1000)</f>
        <v>0.84726634226616482</v>
      </c>
      <c r="L72" s="282">
        <f>IF(L$6=0,0,L$6/MAE!L$5*1000)</f>
        <v>0.8472663422661646</v>
      </c>
      <c r="M72" s="282">
        <f>IF(M$6=0,0,M$6/MAE!M$5*1000)</f>
        <v>0.8472663422661646</v>
      </c>
      <c r="N72" s="282">
        <f>IF(N$6=0,0,N$6/MAE!N$5*1000)</f>
        <v>0.8472663422661646</v>
      </c>
      <c r="O72" s="282">
        <f>IF(O$6=0,0,O$6/MAE!O$5*1000)</f>
        <v>0.84726634226616482</v>
      </c>
      <c r="P72" s="282">
        <f>IF(P$6=0,0,P$6/MAE!P$5*1000)</f>
        <v>0.84726634226616482</v>
      </c>
      <c r="Q72" s="282">
        <f>IF(Q$6=0,0,Q$6/MAE!Q$5*1000)</f>
        <v>0.84726634226616482</v>
      </c>
    </row>
    <row r="73" spans="1:17" x14ac:dyDescent="0.25">
      <c r="A73" s="76" t="s">
        <v>82</v>
      </c>
      <c r="B73" s="281">
        <f>IF(B$7=0,0,B$7/MAE!B$5*1000)</f>
        <v>1.2287350722783892</v>
      </c>
      <c r="C73" s="281">
        <f>IF(C$7=0,0,C$7/MAE!C$5*1000)</f>
        <v>1.2287350722783892</v>
      </c>
      <c r="D73" s="281">
        <f>IF(D$7=0,0,D$7/MAE!D$5*1000)</f>
        <v>1.2287350722783892</v>
      </c>
      <c r="E73" s="281">
        <f>IF(E$7=0,0,E$7/MAE!E$5*1000)</f>
        <v>1.228735072278389</v>
      </c>
      <c r="F73" s="281">
        <f>IF(F$7=0,0,F$7/MAE!F$5*1000)</f>
        <v>1.219308257547447</v>
      </c>
      <c r="G73" s="281">
        <f>IF(G$7=0,0,G$7/MAE!G$5*1000)</f>
        <v>1.1896978122123913</v>
      </c>
      <c r="H73" s="281">
        <f>IF(H$7=0,0,H$7/MAE!H$5*1000)</f>
        <v>1.1713550049856818</v>
      </c>
      <c r="I73" s="281">
        <f>IF(I$7=0,0,I$7/MAE!I$5*1000)</f>
        <v>1.1522822254819842</v>
      </c>
      <c r="J73" s="281">
        <f>IF(J$7=0,0,J$7/MAE!J$5*1000)</f>
        <v>1.1522822254819842</v>
      </c>
      <c r="K73" s="281">
        <f>IF(K$7=0,0,K$7/MAE!K$5*1000)</f>
        <v>1.152282225481984</v>
      </c>
      <c r="L73" s="281">
        <f>IF(L$7=0,0,L$7/MAE!L$5*1000)</f>
        <v>1.1522822254819838</v>
      </c>
      <c r="M73" s="281">
        <f>IF(M$7=0,0,M$7/MAE!M$5*1000)</f>
        <v>1.152282225481984</v>
      </c>
      <c r="N73" s="281">
        <f>IF(N$7=0,0,N$7/MAE!N$5*1000)</f>
        <v>1.152282225481984</v>
      </c>
      <c r="O73" s="281">
        <f>IF(O$7=0,0,O$7/MAE!O$5*1000)</f>
        <v>1.1522822254819842</v>
      </c>
      <c r="P73" s="281">
        <f>IF(P$7=0,0,P$7/MAE!P$5*1000)</f>
        <v>1.1522822254819842</v>
      </c>
      <c r="Q73" s="281">
        <f>IF(Q$7=0,0,Q$7/MAE!Q$5*1000)</f>
        <v>1.152282225481984</v>
      </c>
    </row>
    <row r="74" spans="1:17" x14ac:dyDescent="0.25">
      <c r="A74" s="76" t="s">
        <v>81</v>
      </c>
      <c r="B74" s="281">
        <f>IF(B$8=0,0,B$8/MAE!B$5*1000)</f>
        <v>1.5178492069321279</v>
      </c>
      <c r="C74" s="281">
        <f>IF(C$8=0,0,C$8/MAE!C$5*1000)</f>
        <v>1.5178492069321279</v>
      </c>
      <c r="D74" s="281">
        <f>IF(D$8=0,0,D$8/MAE!D$5*1000)</f>
        <v>1.5178492069321277</v>
      </c>
      <c r="E74" s="281">
        <f>IF(E$8=0,0,E$8/MAE!E$5*1000)</f>
        <v>1.5178492069321277</v>
      </c>
      <c r="F74" s="281">
        <f>IF(F$8=0,0,F$8/MAE!F$5*1000)</f>
        <v>1.5062043181468465</v>
      </c>
      <c r="G74" s="281">
        <f>IF(G$8=0,0,G$8/MAE!G$5*1000)</f>
        <v>1.4696267092035422</v>
      </c>
      <c r="H74" s="281">
        <f>IF(H$8=0,0,H$8/MAE!H$5*1000)</f>
        <v>1.4469679473352541</v>
      </c>
      <c r="I74" s="281">
        <f>IF(I$8=0,0,I$8/MAE!I$5*1000)</f>
        <v>1.4234074550071567</v>
      </c>
      <c r="J74" s="281">
        <f>IF(J$8=0,0,J$8/MAE!J$5*1000)</f>
        <v>1.4234074550071567</v>
      </c>
      <c r="K74" s="281">
        <f>IF(K$8=0,0,K$8/MAE!K$5*1000)</f>
        <v>1.4234074550071567</v>
      </c>
      <c r="L74" s="281">
        <f>IF(L$8=0,0,L$8/MAE!L$5*1000)</f>
        <v>1.4234074550071563</v>
      </c>
      <c r="M74" s="281">
        <f>IF(M$8=0,0,M$8/MAE!M$5*1000)</f>
        <v>1.4234074550071565</v>
      </c>
      <c r="N74" s="281">
        <f>IF(N$8=0,0,N$8/MAE!N$5*1000)</f>
        <v>1.4234074550071565</v>
      </c>
      <c r="O74" s="281">
        <f>IF(O$8=0,0,O$8/MAE!O$5*1000)</f>
        <v>1.4234074550071569</v>
      </c>
      <c r="P74" s="281">
        <f>IF(P$8=0,0,P$8/MAE!P$5*1000)</f>
        <v>1.4234074550071569</v>
      </c>
      <c r="Q74" s="281">
        <f>IF(Q$8=0,0,Q$8/MAE!Q$5*1000)</f>
        <v>1.4234074550071567</v>
      </c>
    </row>
    <row r="75" spans="1:17" x14ac:dyDescent="0.25">
      <c r="A75" s="76" t="s">
        <v>80</v>
      </c>
      <c r="B75" s="281">
        <f>IF(B$9=0,0,B$9/MAE!B$5*1000)</f>
        <v>0.93962093762465038</v>
      </c>
      <c r="C75" s="281">
        <f>IF(C$9=0,0,C$9/MAE!C$5*1000)</f>
        <v>0.93962093762465038</v>
      </c>
      <c r="D75" s="281">
        <f>IF(D$9=0,0,D$9/MAE!D$5*1000)</f>
        <v>0.93962093762465038</v>
      </c>
      <c r="E75" s="281">
        <f>IF(E$9=0,0,E$9/MAE!E$5*1000)</f>
        <v>0.93962093762465038</v>
      </c>
      <c r="F75" s="281">
        <f>IF(F$9=0,0,F$9/MAE!F$5*1000)</f>
        <v>0.93241219694804756</v>
      </c>
      <c r="G75" s="281">
        <f>IF(G$9=0,0,G$9/MAE!G$5*1000)</f>
        <v>0.90976891522124037</v>
      </c>
      <c r="H75" s="281">
        <f>IF(H$9=0,0,H$9/MAE!H$5*1000)</f>
        <v>0.89574206263610956</v>
      </c>
      <c r="I75" s="281">
        <f>IF(I$9=0,0,I$9/MAE!I$5*1000)</f>
        <v>0.88115699595681141</v>
      </c>
      <c r="J75" s="281">
        <f>IF(J$9=0,0,J$9/MAE!J$5*1000)</f>
        <v>0.8811569959568113</v>
      </c>
      <c r="K75" s="281">
        <f>IF(K$9=0,0,K$9/MAE!K$5*1000)</f>
        <v>0.88115699595681118</v>
      </c>
      <c r="L75" s="281">
        <f>IF(L$9=0,0,L$9/MAE!L$5*1000)</f>
        <v>0.88115699595681107</v>
      </c>
      <c r="M75" s="281">
        <f>IF(M$9=0,0,M$9/MAE!M$5*1000)</f>
        <v>0.88115699595681118</v>
      </c>
      <c r="N75" s="281">
        <f>IF(N$9=0,0,N$9/MAE!N$5*1000)</f>
        <v>0.88115699595681107</v>
      </c>
      <c r="O75" s="281">
        <f>IF(O$9=0,0,O$9/MAE!O$5*1000)</f>
        <v>0.8811569959568113</v>
      </c>
      <c r="P75" s="281">
        <f>IF(P$9=0,0,P$9/MAE!P$5*1000)</f>
        <v>0.88115699595681141</v>
      </c>
      <c r="Q75" s="281">
        <f>IF(Q$9=0,0,Q$9/MAE!Q$5*1000)</f>
        <v>0.88115699595681118</v>
      </c>
    </row>
    <row r="76" spans="1:17" x14ac:dyDescent="0.25">
      <c r="A76" s="129" t="s">
        <v>79</v>
      </c>
      <c r="B76" s="280">
        <f>IF(B$10=0,0,B$10/MAE!B$5*1000)</f>
        <v>0.97576020445636769</v>
      </c>
      <c r="C76" s="280">
        <f>IF(C$10=0,0,C$10/MAE!C$5*1000)</f>
        <v>0.9757602044563678</v>
      </c>
      <c r="D76" s="280">
        <f>IF(D$10=0,0,D$10/MAE!D$5*1000)</f>
        <v>0.97576020445636769</v>
      </c>
      <c r="E76" s="280">
        <f>IF(E$10=0,0,E$10/MAE!E$5*1000)</f>
        <v>0.97576020445636757</v>
      </c>
      <c r="F76" s="280">
        <f>IF(F$10=0,0,F$10/MAE!F$5*1000)</f>
        <v>0.96827420452297264</v>
      </c>
      <c r="G76" s="280">
        <f>IF(G$10=0,0,G$10/MAE!G$5*1000)</f>
        <v>0.94476002734513431</v>
      </c>
      <c r="H76" s="280">
        <f>IF(H$10=0,0,H$10/MAE!H$5*1000)</f>
        <v>0.93019368042980621</v>
      </c>
      <c r="I76" s="280">
        <f>IF(I$10=0,0,I$10/MAE!I$5*1000)</f>
        <v>0.91504764964745799</v>
      </c>
      <c r="J76" s="280">
        <f>IF(J$10=0,0,J$10/MAE!J$5*1000)</f>
        <v>0.91504764964745788</v>
      </c>
      <c r="K76" s="280">
        <f>IF(K$10=0,0,K$10/MAE!K$5*1000)</f>
        <v>0.91504764964745777</v>
      </c>
      <c r="L76" s="280">
        <f>IF(L$10=0,0,L$10/MAE!L$5*1000)</f>
        <v>0.91504764964745766</v>
      </c>
      <c r="M76" s="280">
        <f>IF(M$10=0,0,M$10/MAE!M$5*1000)</f>
        <v>0.91504764964745777</v>
      </c>
      <c r="N76" s="280">
        <f>IF(N$10=0,0,N$10/MAE!N$5*1000)</f>
        <v>0.91504764964745766</v>
      </c>
      <c r="O76" s="280">
        <f>IF(O$10=0,0,O$10/MAE!O$5*1000)</f>
        <v>0.91504764964745799</v>
      </c>
      <c r="P76" s="280">
        <f>IF(P$10=0,0,P$10/MAE!P$5*1000)</f>
        <v>0.91504764964745788</v>
      </c>
      <c r="Q76" s="280">
        <f>IF(Q$10=0,0,Q$10/MAE!Q$5*1000)</f>
        <v>0.91504764964745777</v>
      </c>
    </row>
    <row r="77" spans="1:17" x14ac:dyDescent="0.25">
      <c r="A77" s="127" t="s">
        <v>295</v>
      </c>
      <c r="B77" s="305">
        <f>IF(B$15=0,0,B$15/MAE!B$5*1000)</f>
        <v>5.5852938001722752</v>
      </c>
      <c r="C77" s="305">
        <f>IF(C$15=0,0,C$15/MAE!C$5*1000)</f>
        <v>5.5852938001722761</v>
      </c>
      <c r="D77" s="305">
        <f>IF(D$15=0,0,D$15/MAE!D$5*1000)</f>
        <v>5.5852938001722752</v>
      </c>
      <c r="E77" s="305">
        <f>IF(E$15=0,0,E$15/MAE!E$5*1000)</f>
        <v>5.5852938001722752</v>
      </c>
      <c r="F77" s="305">
        <f>IF(F$15=0,0,F$15/MAE!F$5*1000)</f>
        <v>5.5424436113398903</v>
      </c>
      <c r="G77" s="305">
        <f>IF(G$15=0,0,G$15/MAE!G$5*1000)</f>
        <v>5.4078474396496308</v>
      </c>
      <c r="H77" s="305">
        <f>IF(H$15=0,0,H$15/MAE!H$5*1000)</f>
        <v>5.3244690371017747</v>
      </c>
      <c r="I77" s="305">
        <f>IF(I$15=0,0,I$15/MAE!I$5*1000)</f>
        <v>5.2377724989159411</v>
      </c>
      <c r="J77" s="305">
        <f>IF(J$15=0,0,J$15/MAE!J$5*1000)</f>
        <v>5.2377724989159402</v>
      </c>
      <c r="K77" s="305">
        <f>IF(K$15=0,0,K$15/MAE!K$5*1000)</f>
        <v>5.2377724989159411</v>
      </c>
      <c r="L77" s="305">
        <f>IF(L$15=0,0,L$15/MAE!L$5*1000)</f>
        <v>5.2377724989159393</v>
      </c>
      <c r="M77" s="305">
        <f>IF(M$15=0,0,M$15/MAE!M$5*1000)</f>
        <v>5.2377724989159393</v>
      </c>
      <c r="N77" s="305">
        <f>IF(N$15=0,0,N$15/MAE!N$5*1000)</f>
        <v>5.2377724989159393</v>
      </c>
      <c r="O77" s="305">
        <f>IF(O$15=0,0,O$15/MAE!O$5*1000)</f>
        <v>5.2377724989159411</v>
      </c>
      <c r="P77" s="305">
        <f>IF(P$15=0,0,P$15/MAE!P$5*1000)</f>
        <v>5.2377724989159411</v>
      </c>
      <c r="Q77" s="305">
        <f>IF(Q$15=0,0,Q$15/MAE!Q$5*1000)</f>
        <v>5.2377724989159411</v>
      </c>
    </row>
    <row r="78" spans="1:17" x14ac:dyDescent="0.25">
      <c r="A78" s="127" t="s">
        <v>294</v>
      </c>
      <c r="B78" s="305">
        <f>IF(B$23=0,0,B$23/MAE!B$5*1000)</f>
        <v>2.7128569886551062</v>
      </c>
      <c r="C78" s="305">
        <f>IF(C$23=0,0,C$23/MAE!C$5*1000)</f>
        <v>2.7128569886551057</v>
      </c>
      <c r="D78" s="305">
        <f>IF(D$23=0,0,D$23/MAE!D$5*1000)</f>
        <v>2.7128569886551057</v>
      </c>
      <c r="E78" s="305">
        <f>IF(E$23=0,0,E$23/MAE!E$5*1000)</f>
        <v>2.7128569886551053</v>
      </c>
      <c r="F78" s="305">
        <f>IF(F$23=0,0,F$23/MAE!F$5*1000)</f>
        <v>2.6920440397936618</v>
      </c>
      <c r="G78" s="305">
        <f>IF(G$23=0,0,G$23/MAE!G$5*1000)</f>
        <v>2.6266687564012492</v>
      </c>
      <c r="H78" s="305">
        <f>IF(H$23=0,0,H$23/MAE!H$5*1000)</f>
        <v>2.5861706751637197</v>
      </c>
      <c r="I78" s="305">
        <f>IF(I$23=0,0,I$23/MAE!I$5*1000)</f>
        <v>2.5440609280448867</v>
      </c>
      <c r="J78" s="305">
        <f>IF(J$23=0,0,J$23/MAE!J$5*1000)</f>
        <v>2.5440609280448863</v>
      </c>
      <c r="K78" s="305">
        <f>IF(K$23=0,0,K$23/MAE!K$5*1000)</f>
        <v>2.5440609280448863</v>
      </c>
      <c r="L78" s="305">
        <f>IF(L$23=0,0,L$23/MAE!L$5*1000)</f>
        <v>2.5440609280448858</v>
      </c>
      <c r="M78" s="305">
        <f>IF(M$23=0,0,M$23/MAE!M$5*1000)</f>
        <v>2.5440609280448863</v>
      </c>
      <c r="N78" s="305">
        <f>IF(N$23=0,0,N$23/MAE!N$5*1000)</f>
        <v>2.5440609280448858</v>
      </c>
      <c r="O78" s="305">
        <f>IF(O$23=0,0,O$23/MAE!O$5*1000)</f>
        <v>2.5440609280448863</v>
      </c>
      <c r="P78" s="305">
        <f>IF(P$23=0,0,P$23/MAE!P$5*1000)</f>
        <v>2.5440609280448867</v>
      </c>
      <c r="Q78" s="305">
        <f>IF(Q$23=0,0,Q$23/MAE!Q$5*1000)</f>
        <v>2.5440609280448863</v>
      </c>
    </row>
    <row r="79" spans="1:17" x14ac:dyDescent="0.25">
      <c r="A79" s="127" t="s">
        <v>293</v>
      </c>
      <c r="B79" s="305">
        <f>IF(B$26=0,0,B$26/MAE!B$5*1000)</f>
        <v>7.9789911431032507</v>
      </c>
      <c r="C79" s="305">
        <f>IF(C$26=0,0,C$26/MAE!C$5*1000)</f>
        <v>7.9789911431032525</v>
      </c>
      <c r="D79" s="305">
        <f>IF(D$26=0,0,D$26/MAE!D$5*1000)</f>
        <v>7.9789911431032543</v>
      </c>
      <c r="E79" s="305">
        <f>IF(E$26=0,0,E$26/MAE!E$5*1000)</f>
        <v>7.978991143103249</v>
      </c>
      <c r="F79" s="305">
        <f>IF(F$26=0,0,F$26/MAE!F$5*1000)</f>
        <v>7.9177765876284161</v>
      </c>
      <c r="G79" s="305">
        <f>IF(G$26=0,0,G$26/MAE!G$5*1000)</f>
        <v>7.7254963423566156</v>
      </c>
      <c r="H79" s="305">
        <f>IF(H$26=0,0,H$26/MAE!H$5*1000)</f>
        <v>7.606384338716822</v>
      </c>
      <c r="I79" s="305">
        <f>IF(I$26=0,0,I$26/MAE!I$5*1000)</f>
        <v>7.4825321413084884</v>
      </c>
      <c r="J79" s="305">
        <f>IF(J$26=0,0,J$26/MAE!J$5*1000)</f>
        <v>7.4825321413084867</v>
      </c>
      <c r="K79" s="305">
        <f>IF(K$26=0,0,K$26/MAE!K$5*1000)</f>
        <v>7.4825321413084875</v>
      </c>
      <c r="L79" s="305">
        <f>IF(L$26=0,0,L$26/MAE!L$5*1000)</f>
        <v>7.4825321413084858</v>
      </c>
      <c r="M79" s="305">
        <f>IF(M$26=0,0,M$26/MAE!M$5*1000)</f>
        <v>7.4825321413084867</v>
      </c>
      <c r="N79" s="305">
        <f>IF(N$26=0,0,N$26/MAE!N$5*1000)</f>
        <v>7.4825321413084875</v>
      </c>
      <c r="O79" s="305">
        <f>IF(O$26=0,0,O$26/MAE!O$5*1000)</f>
        <v>7.4825321413084867</v>
      </c>
      <c r="P79" s="305">
        <f>IF(P$26=0,0,P$26/MAE!P$5*1000)</f>
        <v>7.4825321413084884</v>
      </c>
      <c r="Q79" s="305">
        <f>IF(Q$26=0,0,Q$26/MAE!Q$5*1000)</f>
        <v>7.4825321413084884</v>
      </c>
    </row>
    <row r="80" spans="1:17" x14ac:dyDescent="0.25">
      <c r="A80" s="127" t="s">
        <v>292</v>
      </c>
      <c r="B80" s="305">
        <f>IF(B$34=0,0,B$34/MAE!B$5*1000)</f>
        <v>0</v>
      </c>
      <c r="C80" s="305">
        <f>IF(C$34=0,0,C$34/MAE!C$5*1000)</f>
        <v>0</v>
      </c>
      <c r="D80" s="305">
        <f>IF(D$34=0,0,D$34/MAE!D$5*1000)</f>
        <v>0</v>
      </c>
      <c r="E80" s="305">
        <f>IF(E$34=0,0,E$34/MAE!E$5*1000)</f>
        <v>0</v>
      </c>
      <c r="F80" s="305">
        <f>IF(F$34=0,0,F$34/MAE!F$5*1000)</f>
        <v>0</v>
      </c>
      <c r="G80" s="305">
        <f>IF(G$34=0,0,G$34/MAE!G$5*1000)</f>
        <v>0</v>
      </c>
      <c r="H80" s="305">
        <f>IF(H$34=0,0,H$34/MAE!H$5*1000)</f>
        <v>0</v>
      </c>
      <c r="I80" s="305">
        <f>IF(I$34=0,0,I$34/MAE!I$5*1000)</f>
        <v>0</v>
      </c>
      <c r="J80" s="305">
        <f>IF(J$34=0,0,J$34/MAE!J$5*1000)</f>
        <v>0</v>
      </c>
      <c r="K80" s="305">
        <f>IF(K$34=0,0,K$34/MAE!K$5*1000)</f>
        <v>0</v>
      </c>
      <c r="L80" s="305">
        <f>IF(L$34=0,0,L$34/MAE!L$5*1000)</f>
        <v>0</v>
      </c>
      <c r="M80" s="305">
        <f>IF(M$34=0,0,M$34/MAE!M$5*1000)</f>
        <v>0</v>
      </c>
      <c r="N80" s="305">
        <f>IF(N$34=0,0,N$34/MAE!N$5*1000)</f>
        <v>0</v>
      </c>
      <c r="O80" s="305">
        <f>IF(O$34=0,0,O$34/MAE!O$5*1000)</f>
        <v>0</v>
      </c>
      <c r="P80" s="305">
        <f>IF(P$34=0,0,P$34/MAE!P$5*1000)</f>
        <v>0</v>
      </c>
      <c r="Q80" s="305">
        <f>IF(Q$34=0,0,Q$34/MAE!Q$5*1000)</f>
        <v>0</v>
      </c>
    </row>
    <row r="81" spans="1:17" x14ac:dyDescent="0.25">
      <c r="A81" s="127" t="s">
        <v>291</v>
      </c>
      <c r="B81" s="305">
        <f>IF(B$45=0,0,B$45/MAE!B$5*1000)</f>
        <v>3.8299157486895608</v>
      </c>
      <c r="C81" s="305">
        <f>IF(C$45=0,0,C$45/MAE!C$5*1000)</f>
        <v>3.8299157486895612</v>
      </c>
      <c r="D81" s="305">
        <f>IF(D$45=0,0,D$45/MAE!D$5*1000)</f>
        <v>3.8299157486895608</v>
      </c>
      <c r="E81" s="305">
        <f>IF(E$45=0,0,E$45/MAE!E$5*1000)</f>
        <v>3.8299157486895608</v>
      </c>
      <c r="F81" s="305">
        <f>IF(F$45=0,0,F$45/MAE!F$5*1000)</f>
        <v>3.8005327620616396</v>
      </c>
      <c r="G81" s="305">
        <f>IF(G$45=0,0,G$45/MAE!G$5*1000)</f>
        <v>3.7082382443311754</v>
      </c>
      <c r="H81" s="305">
        <f>IF(H$45=0,0,H$45/MAE!H$5*1000)</f>
        <v>3.6510644825840748</v>
      </c>
      <c r="I81" s="305">
        <f>IF(I$45=0,0,I$45/MAE!I$5*1000)</f>
        <v>3.5916154278280743</v>
      </c>
      <c r="J81" s="305">
        <f>IF(J$45=0,0,J$45/MAE!J$5*1000)</f>
        <v>3.5916154278280739</v>
      </c>
      <c r="K81" s="305">
        <f>IF(K$45=0,0,K$45/MAE!K$5*1000)</f>
        <v>3.5916154278280739</v>
      </c>
      <c r="L81" s="305">
        <f>IF(L$45=0,0,L$45/MAE!L$5*1000)</f>
        <v>3.5916154278280734</v>
      </c>
      <c r="M81" s="305">
        <f>IF(M$45=0,0,M$45/MAE!M$5*1000)</f>
        <v>3.5916154278280734</v>
      </c>
      <c r="N81" s="305">
        <f>IF(N$45=0,0,N$45/MAE!N$5*1000)</f>
        <v>3.5916154278280734</v>
      </c>
      <c r="O81" s="305">
        <f>IF(O$45=0,0,O$45/MAE!O$5*1000)</f>
        <v>3.5916154278280743</v>
      </c>
      <c r="P81" s="305">
        <f>IF(P$45=0,0,P$45/MAE!P$5*1000)</f>
        <v>3.5916154278280747</v>
      </c>
      <c r="Q81" s="305">
        <f>IF(Q$45=0,0,Q$45/MAE!Q$5*1000)</f>
        <v>3.5916154278280739</v>
      </c>
    </row>
    <row r="82" spans="1:17" x14ac:dyDescent="0.25">
      <c r="A82" s="72" t="s">
        <v>290</v>
      </c>
      <c r="B82" s="304">
        <f>IF(B$46=0,0,B$46/MAE!B$5*1000)</f>
        <v>6.8938483476412067</v>
      </c>
      <c r="C82" s="304">
        <f>IF(C$46=0,0,C$46/MAE!C$5*1000)</f>
        <v>6.893848347641204</v>
      </c>
      <c r="D82" s="304">
        <f>IF(D$46=0,0,D$46/MAE!D$5*1000)</f>
        <v>6.893848347641204</v>
      </c>
      <c r="E82" s="304">
        <f>IF(E$46=0,0,E$46/MAE!E$5*1000)</f>
        <v>6.8938483476412031</v>
      </c>
      <c r="F82" s="304">
        <f>IF(F$46=0,0,F$46/MAE!F$5*1000)</f>
        <v>6.840958971710946</v>
      </c>
      <c r="G82" s="304">
        <f>IF(G$46=0,0,G$46/MAE!G$5*1000)</f>
        <v>6.6748288397961097</v>
      </c>
      <c r="H82" s="304">
        <f>IF(H$46=0,0,H$46/MAE!H$5*1000)</f>
        <v>6.571916068651328</v>
      </c>
      <c r="I82" s="304">
        <f>IF(I$46=0,0,I$46/MAE!I$5*1000)</f>
        <v>6.4649077700905284</v>
      </c>
      <c r="J82" s="304">
        <f>IF(J$46=0,0,J$46/MAE!J$5*1000)</f>
        <v>6.4649077700905302</v>
      </c>
      <c r="K82" s="304">
        <f>IF(K$46=0,0,K$46/MAE!K$5*1000)</f>
        <v>6.4649077700905293</v>
      </c>
      <c r="L82" s="304">
        <f>IF(L$46=0,0,L$46/MAE!L$5*1000)</f>
        <v>6.4649077700905293</v>
      </c>
      <c r="M82" s="304">
        <f>IF(M$46=0,0,M$46/MAE!M$5*1000)</f>
        <v>6.4649077700905266</v>
      </c>
      <c r="N82" s="304">
        <f>IF(N$46=0,0,N$46/MAE!N$5*1000)</f>
        <v>6.4649077700905293</v>
      </c>
      <c r="O82" s="304">
        <f>IF(O$46=0,0,O$46/MAE!O$5*1000)</f>
        <v>6.4649077700905302</v>
      </c>
      <c r="P82" s="304">
        <f>IF(P$46=0,0,P$46/MAE!P$5*1000)</f>
        <v>6.4649077700905284</v>
      </c>
      <c r="Q82" s="304">
        <f>IF(Q$46=0,0,Q$46/MAE!Q$5*1000)</f>
        <v>6.4649077700905284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6" tint="0.59999389629810485"/>
    <pageSetUpPr fitToPage="1"/>
  </sheetPr>
  <dimension ref="A1:Q8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91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6</v>
      </c>
      <c r="B5" s="96">
        <v>1.1714959246954475</v>
      </c>
      <c r="C5" s="96">
        <v>1.1817505333966607</v>
      </c>
      <c r="D5" s="96">
        <v>1.2441535334073397</v>
      </c>
      <c r="E5" s="96">
        <v>1.1823947162739374</v>
      </c>
      <c r="F5" s="96">
        <v>1.3723787261201803</v>
      </c>
      <c r="G5" s="96">
        <v>1.5154146107186683</v>
      </c>
      <c r="H5" s="96">
        <v>1.6733153974601378</v>
      </c>
      <c r="I5" s="96">
        <v>1.766749128132679</v>
      </c>
      <c r="J5" s="96">
        <v>1.8207199124638718</v>
      </c>
      <c r="K5" s="96">
        <v>1.6351307452792267</v>
      </c>
      <c r="L5" s="96">
        <v>1.5663342495419221</v>
      </c>
      <c r="M5" s="96">
        <v>1.4149889621623222</v>
      </c>
      <c r="N5" s="96">
        <v>1.2955541604924921</v>
      </c>
      <c r="O5" s="96">
        <v>1.0835929342123529</v>
      </c>
      <c r="P5" s="96">
        <v>0.91843793471055957</v>
      </c>
      <c r="Q5" s="96">
        <v>0.91803382946733991</v>
      </c>
    </row>
    <row r="6" spans="1:17" x14ac:dyDescent="0.25">
      <c r="A6" s="76" t="s">
        <v>83</v>
      </c>
      <c r="B6" s="95">
        <v>2.6495369830037668E-2</v>
      </c>
      <c r="C6" s="95">
        <v>2.6727295220705678E-2</v>
      </c>
      <c r="D6" s="95">
        <v>2.8138645041847057E-2</v>
      </c>
      <c r="E6" s="95">
        <v>2.6741864510458915E-2</v>
      </c>
      <c r="F6" s="95">
        <v>3.1038675533491988E-2</v>
      </c>
      <c r="G6" s="95">
        <v>3.4273674974389531E-2</v>
      </c>
      <c r="H6" s="95">
        <v>3.7844869421571885E-2</v>
      </c>
      <c r="I6" s="95">
        <v>3.9958031914572187E-2</v>
      </c>
      <c r="J6" s="95">
        <v>4.1178672858111019E-2</v>
      </c>
      <c r="K6" s="95">
        <v>3.6981258665411895E-2</v>
      </c>
      <c r="L6" s="95">
        <v>3.5425309080658218E-2</v>
      </c>
      <c r="M6" s="95">
        <v>3.2002378384421867E-2</v>
      </c>
      <c r="N6" s="95">
        <v>2.9301157514496936E-2</v>
      </c>
      <c r="O6" s="95">
        <v>2.4507294419001693E-2</v>
      </c>
      <c r="P6" s="95">
        <v>2.0772033630777197E-2</v>
      </c>
      <c r="Q6" s="95">
        <v>2.0762894104430028E-2</v>
      </c>
    </row>
    <row r="7" spans="1:17" x14ac:dyDescent="0.25">
      <c r="A7" s="76" t="s">
        <v>82</v>
      </c>
      <c r="B7" s="95">
        <v>9.086744808886495E-3</v>
      </c>
      <c r="C7" s="95">
        <v>9.166285002256894E-3</v>
      </c>
      <c r="D7" s="95">
        <v>9.6503158251156178E-3</v>
      </c>
      <c r="E7" s="95">
        <v>9.1712816269080531E-3</v>
      </c>
      <c r="F7" s="95">
        <v>1.0644898545968685E-2</v>
      </c>
      <c r="G7" s="95">
        <v>1.1754360862022143E-2</v>
      </c>
      <c r="H7" s="95">
        <v>1.2979123256833841E-2</v>
      </c>
      <c r="I7" s="95">
        <v>1.3703844913363999E-2</v>
      </c>
      <c r="J7" s="95">
        <v>1.412247099136806E-2</v>
      </c>
      <c r="K7" s="95">
        <v>1.2682942806975055E-2</v>
      </c>
      <c r="L7" s="95">
        <v>1.214932063438999E-2</v>
      </c>
      <c r="M7" s="95">
        <v>1.0975406175572276E-2</v>
      </c>
      <c r="N7" s="95">
        <v>1.0049006397992296E-2</v>
      </c>
      <c r="O7" s="95">
        <v>8.4049225117534439E-3</v>
      </c>
      <c r="P7" s="95">
        <v>7.1238925886022266E-3</v>
      </c>
      <c r="Q7" s="95">
        <v>7.1207581336342977E-3</v>
      </c>
    </row>
    <row r="8" spans="1:17" x14ac:dyDescent="0.25">
      <c r="A8" s="76" t="s">
        <v>81</v>
      </c>
      <c r="B8" s="95">
        <v>6.1093979997148253E-2</v>
      </c>
      <c r="C8" s="95">
        <v>6.1628761933358034E-2</v>
      </c>
      <c r="D8" s="95">
        <v>6.4883103287900576E-2</v>
      </c>
      <c r="E8" s="95">
        <v>6.1662356327490557E-2</v>
      </c>
      <c r="F8" s="95">
        <v>7.1570098260388709E-2</v>
      </c>
      <c r="G8" s="95">
        <v>7.9029476725410858E-2</v>
      </c>
      <c r="H8" s="95">
        <v>8.7264065769521407E-2</v>
      </c>
      <c r="I8" s="95">
        <v>9.2136672111921752E-2</v>
      </c>
      <c r="J8" s="95">
        <v>9.4951270053623915E-2</v>
      </c>
      <c r="K8" s="95">
        <v>8.5272720919435718E-2</v>
      </c>
      <c r="L8" s="95">
        <v>8.168495621121323E-2</v>
      </c>
      <c r="M8" s="95">
        <v>7.3792239075013505E-2</v>
      </c>
      <c r="N8" s="95">
        <v>6.7563666503515307E-2</v>
      </c>
      <c r="O8" s="95">
        <v>5.6509803962852774E-2</v>
      </c>
      <c r="P8" s="95">
        <v>4.7896904828257265E-2</v>
      </c>
      <c r="Q8" s="95">
        <v>4.7875830578551777E-2</v>
      </c>
    </row>
    <row r="9" spans="1:17" x14ac:dyDescent="0.25">
      <c r="A9" s="76" t="s">
        <v>80</v>
      </c>
      <c r="B9" s="95">
        <v>2.6992210952590627E-2</v>
      </c>
      <c r="C9" s="95">
        <v>2.7228485407724885E-2</v>
      </c>
      <c r="D9" s="95">
        <v>2.8666300857915758E-2</v>
      </c>
      <c r="E9" s="95">
        <v>2.7243327900770706E-2</v>
      </c>
      <c r="F9" s="95">
        <v>3.162071271559367E-2</v>
      </c>
      <c r="G9" s="95">
        <v>3.4916374859596859E-2</v>
      </c>
      <c r="H9" s="95">
        <v>3.8554536337976543E-2</v>
      </c>
      <c r="I9" s="95">
        <v>4.0707324849858409E-2</v>
      </c>
      <c r="J9" s="95">
        <v>4.1950855249951818E-2</v>
      </c>
      <c r="K9" s="95">
        <v>3.7674731154628258E-2</v>
      </c>
      <c r="L9" s="95">
        <v>3.6089604406344365E-2</v>
      </c>
      <c r="M9" s="95">
        <v>3.2602486920474648E-2</v>
      </c>
      <c r="N9" s="95">
        <v>2.985061276214928E-2</v>
      </c>
      <c r="O9" s="95">
        <v>2.4966855155386228E-2</v>
      </c>
      <c r="P9" s="95">
        <v>2.1161550764262269E-2</v>
      </c>
      <c r="Q9" s="95">
        <v>2.1152239853535142E-2</v>
      </c>
    </row>
    <row r="10" spans="1:17" x14ac:dyDescent="0.25">
      <c r="A10" s="76" t="s">
        <v>79</v>
      </c>
      <c r="B10" s="95">
        <v>4.8662737028622345E-2</v>
      </c>
      <c r="C10" s="95">
        <v>4.9088702937712732E-2</v>
      </c>
      <c r="D10" s="95">
        <v>5.168085944060985E-2</v>
      </c>
      <c r="E10" s="95">
        <v>4.9115461632552752E-2</v>
      </c>
      <c r="F10" s="95">
        <v>5.7007202197671969E-2</v>
      </c>
      <c r="G10" s="95">
        <v>6.2948765878042531E-2</v>
      </c>
      <c r="H10" s="95">
        <v>6.9507802320111486E-2</v>
      </c>
      <c r="I10" s="95">
        <v>7.338894349139044E-2</v>
      </c>
      <c r="J10" s="95">
        <v>7.5630834418855764E-2</v>
      </c>
      <c r="K10" s="95">
        <v>6.7921651102306649E-2</v>
      </c>
      <c r="L10" s="95">
        <v>6.5063915356084981E-2</v>
      </c>
      <c r="M10" s="95">
        <v>5.8777187621893857E-2</v>
      </c>
      <c r="N10" s="95">
        <v>5.3815988676847962E-2</v>
      </c>
      <c r="O10" s="95">
        <v>4.5011337122113623E-2</v>
      </c>
      <c r="P10" s="95">
        <v>3.8150968135505857E-2</v>
      </c>
      <c r="Q10" s="95">
        <v>3.8134182018910695E-2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0" t="s">
        <v>21</v>
      </c>
      <c r="B14" s="89">
        <v>4.8662737028622345E-2</v>
      </c>
      <c r="C14" s="89">
        <v>4.9088702937712732E-2</v>
      </c>
      <c r="D14" s="89">
        <v>5.168085944060985E-2</v>
      </c>
      <c r="E14" s="89">
        <v>4.9115461632552752E-2</v>
      </c>
      <c r="F14" s="89">
        <v>5.7007202197671969E-2</v>
      </c>
      <c r="G14" s="89">
        <v>6.2948765878042531E-2</v>
      </c>
      <c r="H14" s="89">
        <v>6.9507802320111486E-2</v>
      </c>
      <c r="I14" s="89">
        <v>7.338894349139044E-2</v>
      </c>
      <c r="J14" s="89">
        <v>7.5630834418855764E-2</v>
      </c>
      <c r="K14" s="89">
        <v>6.7921651102306649E-2</v>
      </c>
      <c r="L14" s="89">
        <v>6.5063915356084981E-2</v>
      </c>
      <c r="M14" s="89">
        <v>5.8777187621893857E-2</v>
      </c>
      <c r="N14" s="89">
        <v>5.3815988676847962E-2</v>
      </c>
      <c r="O14" s="89">
        <v>4.5011337122113623E-2</v>
      </c>
      <c r="P14" s="89">
        <v>3.8150968135505857E-2</v>
      </c>
      <c r="Q14" s="89">
        <v>3.8134182018910695E-2</v>
      </c>
    </row>
    <row r="15" spans="1:17" x14ac:dyDescent="0.25">
      <c r="A15" s="74" t="s">
        <v>295</v>
      </c>
      <c r="B15" s="313">
        <v>0.22781327686703506</v>
      </c>
      <c r="C15" s="313">
        <v>0.22980742465873139</v>
      </c>
      <c r="D15" s="313">
        <v>0.24194253466559046</v>
      </c>
      <c r="E15" s="313">
        <v>0.22993269475919048</v>
      </c>
      <c r="F15" s="313">
        <v>0.26687766308817834</v>
      </c>
      <c r="G15" s="313">
        <v>0.2946929314924861</v>
      </c>
      <c r="H15" s="313">
        <v>0.32539888179855203</v>
      </c>
      <c r="I15" s="313">
        <v>0.34356833839308276</v>
      </c>
      <c r="J15" s="313">
        <v>0.35406368965669843</v>
      </c>
      <c r="K15" s="313">
        <v>0.31797335811043265</v>
      </c>
      <c r="L15" s="313">
        <v>0.3045949461155647</v>
      </c>
      <c r="M15" s="313">
        <v>0.27516380160237053</v>
      </c>
      <c r="N15" s="313">
        <v>0.25193808398201956</v>
      </c>
      <c r="O15" s="313">
        <v>0.21071934774084411</v>
      </c>
      <c r="P15" s="313">
        <v>0.17860271734175989</v>
      </c>
      <c r="Q15" s="313">
        <v>0.17852413359450447</v>
      </c>
    </row>
    <row r="16" spans="1:17" x14ac:dyDescent="0.25">
      <c r="A16" s="310" t="s">
        <v>301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0</v>
      </c>
      <c r="I16" s="309">
        <v>0</v>
      </c>
      <c r="J16" s="309">
        <v>0</v>
      </c>
      <c r="K16" s="309">
        <v>0</v>
      </c>
      <c r="L16" s="309">
        <v>0</v>
      </c>
      <c r="M16" s="309">
        <v>0</v>
      </c>
      <c r="N16" s="309">
        <v>0</v>
      </c>
      <c r="O16" s="309">
        <v>0</v>
      </c>
      <c r="P16" s="309">
        <v>0</v>
      </c>
      <c r="Q16" s="309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300</v>
      </c>
      <c r="B22" s="264">
        <v>0.22781327686703506</v>
      </c>
      <c r="C22" s="264">
        <v>0.22980742465873139</v>
      </c>
      <c r="D22" s="264">
        <v>0.24194253466559046</v>
      </c>
      <c r="E22" s="264">
        <v>0.22993269475919048</v>
      </c>
      <c r="F22" s="264">
        <v>0.26687766308817834</v>
      </c>
      <c r="G22" s="264">
        <v>0.2946929314924861</v>
      </c>
      <c r="H22" s="264">
        <v>0.32539888179855203</v>
      </c>
      <c r="I22" s="264">
        <v>0.34356833839308276</v>
      </c>
      <c r="J22" s="264">
        <v>0.35406368965669843</v>
      </c>
      <c r="K22" s="264">
        <v>0.31797335811043265</v>
      </c>
      <c r="L22" s="264">
        <v>0.3045949461155647</v>
      </c>
      <c r="M22" s="264">
        <v>0.27516380160237053</v>
      </c>
      <c r="N22" s="264">
        <v>0.25193808398201956</v>
      </c>
      <c r="O22" s="264">
        <v>0.21071934774084411</v>
      </c>
      <c r="P22" s="264">
        <v>0.17860271734175989</v>
      </c>
      <c r="Q22" s="264">
        <v>0.17852413359450447</v>
      </c>
    </row>
    <row r="23" spans="1:17" x14ac:dyDescent="0.25">
      <c r="A23" s="74" t="s">
        <v>294</v>
      </c>
      <c r="B23" s="313">
        <v>9.4259250005302372E-2</v>
      </c>
      <c r="C23" s="313">
        <v>9.508434184292483E-2</v>
      </c>
      <c r="D23" s="313">
        <v>0.10010532386692685</v>
      </c>
      <c r="E23" s="313">
        <v>9.5136173175495761E-2</v>
      </c>
      <c r="F23" s="313">
        <v>0.11042239816664312</v>
      </c>
      <c r="G23" s="313">
        <v>0.12193114943234085</v>
      </c>
      <c r="H23" s="313">
        <v>0.13463593945315749</v>
      </c>
      <c r="I23" s="313">
        <v>0.14215367228750833</v>
      </c>
      <c r="J23" s="313">
        <v>0.14649619328652819</v>
      </c>
      <c r="K23" s="313">
        <v>0.13156357991659173</v>
      </c>
      <c r="L23" s="313">
        <v>0.12602817347215431</v>
      </c>
      <c r="M23" s="313">
        <v>0.11385084277939356</v>
      </c>
      <c r="N23" s="313">
        <v>0.1042410485047298</v>
      </c>
      <c r="O23" s="313">
        <v>8.7186523774254038E-2</v>
      </c>
      <c r="P23" s="313">
        <v>7.3898055535056226E-2</v>
      </c>
      <c r="Q23" s="313">
        <v>7.3865540989895492E-2</v>
      </c>
    </row>
    <row r="24" spans="1:17" x14ac:dyDescent="0.25">
      <c r="A24" s="310" t="s">
        <v>299</v>
      </c>
      <c r="B24" s="312">
        <v>0</v>
      </c>
      <c r="C24" s="312">
        <v>0</v>
      </c>
      <c r="D24" s="312">
        <v>0</v>
      </c>
      <c r="E24" s="312">
        <v>0</v>
      </c>
      <c r="F24" s="312">
        <v>0</v>
      </c>
      <c r="G24" s="312">
        <v>0</v>
      </c>
      <c r="H24" s="312">
        <v>0</v>
      </c>
      <c r="I24" s="312">
        <v>0</v>
      </c>
      <c r="J24" s="312">
        <v>0</v>
      </c>
      <c r="K24" s="312">
        <v>0</v>
      </c>
      <c r="L24" s="312">
        <v>0</v>
      </c>
      <c r="M24" s="312">
        <v>0</v>
      </c>
      <c r="N24" s="312">
        <v>0</v>
      </c>
      <c r="O24" s="312">
        <v>0</v>
      </c>
      <c r="P24" s="312">
        <v>0</v>
      </c>
      <c r="Q24" s="312">
        <v>0</v>
      </c>
    </row>
    <row r="25" spans="1:17" x14ac:dyDescent="0.25">
      <c r="A25" s="149" t="s">
        <v>298</v>
      </c>
      <c r="B25" s="148">
        <v>9.4259250005302372E-2</v>
      </c>
      <c r="C25" s="148">
        <v>9.508434184292483E-2</v>
      </c>
      <c r="D25" s="148">
        <v>0.10010532386692685</v>
      </c>
      <c r="E25" s="148">
        <v>9.5136173175495761E-2</v>
      </c>
      <c r="F25" s="148">
        <v>0.11042239816664312</v>
      </c>
      <c r="G25" s="148">
        <v>0.12193114943234085</v>
      </c>
      <c r="H25" s="148">
        <v>0.13463593945315749</v>
      </c>
      <c r="I25" s="148">
        <v>0.14215367228750833</v>
      </c>
      <c r="J25" s="148">
        <v>0.14649619328652819</v>
      </c>
      <c r="K25" s="148">
        <v>0.13156357991659173</v>
      </c>
      <c r="L25" s="148">
        <v>0.12602817347215431</v>
      </c>
      <c r="M25" s="148">
        <v>0.11385084277939356</v>
      </c>
      <c r="N25" s="148">
        <v>0.1042410485047298</v>
      </c>
      <c r="O25" s="148">
        <v>8.7186523774254038E-2</v>
      </c>
      <c r="P25" s="148">
        <v>7.3898055535056226E-2</v>
      </c>
      <c r="Q25" s="148">
        <v>7.3865540989895492E-2</v>
      </c>
    </row>
    <row r="26" spans="1:17" x14ac:dyDescent="0.25">
      <c r="A26" s="127" t="s">
        <v>293</v>
      </c>
      <c r="B26" s="311">
        <v>0.28024649138405106</v>
      </c>
      <c r="C26" s="311">
        <v>0.28269960969923302</v>
      </c>
      <c r="D26" s="311">
        <v>0.29762772121560732</v>
      </c>
      <c r="E26" s="311">
        <v>0.28285371180694063</v>
      </c>
      <c r="F26" s="311">
        <v>0.32830188713228287</v>
      </c>
      <c r="G26" s="311">
        <v>0.36251908239155045</v>
      </c>
      <c r="H26" s="311">
        <v>0.4002922752283774</v>
      </c>
      <c r="I26" s="311">
        <v>0.4226435908803795</v>
      </c>
      <c r="J26" s="311">
        <v>0.43555453886339884</v>
      </c>
      <c r="K26" s="311">
        <v>0.39115770243743697</v>
      </c>
      <c r="L26" s="311">
        <v>0.37470013212628989</v>
      </c>
      <c r="M26" s="311">
        <v>0.33849515276482095</v>
      </c>
      <c r="N26" s="311">
        <v>0.30992383346994468</v>
      </c>
      <c r="O26" s="311">
        <v>0.25921824523675263</v>
      </c>
      <c r="P26" s="311">
        <v>0.21970969196803794</v>
      </c>
      <c r="Q26" s="311">
        <v>0.21961302148530307</v>
      </c>
    </row>
    <row r="27" spans="1:17" x14ac:dyDescent="0.25">
      <c r="A27" s="310" t="s">
        <v>297</v>
      </c>
      <c r="B27" s="309">
        <v>0</v>
      </c>
      <c r="C27" s="309">
        <v>0</v>
      </c>
      <c r="D27" s="309">
        <v>0</v>
      </c>
      <c r="E27" s="309">
        <v>0</v>
      </c>
      <c r="F27" s="309">
        <v>0</v>
      </c>
      <c r="G27" s="309">
        <v>0</v>
      </c>
      <c r="H27" s="309">
        <v>0</v>
      </c>
      <c r="I27" s="309">
        <v>0</v>
      </c>
      <c r="J27" s="309">
        <v>0</v>
      </c>
      <c r="K27" s="309">
        <v>0</v>
      </c>
      <c r="L27" s="309">
        <v>0</v>
      </c>
      <c r="M27" s="309">
        <v>0</v>
      </c>
      <c r="N27" s="309">
        <v>0</v>
      </c>
      <c r="O27" s="309">
        <v>0</v>
      </c>
      <c r="P27" s="309">
        <v>0</v>
      </c>
      <c r="Q27" s="309">
        <v>0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125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296</v>
      </c>
      <c r="B33" s="264">
        <v>0.28024649138405106</v>
      </c>
      <c r="C33" s="264">
        <v>0.28269960969923302</v>
      </c>
      <c r="D33" s="264">
        <v>0.29762772121560732</v>
      </c>
      <c r="E33" s="264">
        <v>0.28285371180694063</v>
      </c>
      <c r="F33" s="264">
        <v>0.32830188713228287</v>
      </c>
      <c r="G33" s="264">
        <v>0.36251908239155045</v>
      </c>
      <c r="H33" s="264">
        <v>0.4002922752283774</v>
      </c>
      <c r="I33" s="264">
        <v>0.4226435908803795</v>
      </c>
      <c r="J33" s="264">
        <v>0.43555453886339884</v>
      </c>
      <c r="K33" s="264">
        <v>0.39115770243743697</v>
      </c>
      <c r="L33" s="264">
        <v>0.37470013212628989</v>
      </c>
      <c r="M33" s="264">
        <v>0.33849515276482095</v>
      </c>
      <c r="N33" s="264">
        <v>0.30992383346994468</v>
      </c>
      <c r="O33" s="264">
        <v>0.25921824523675263</v>
      </c>
      <c r="P33" s="264">
        <v>0.21970969196803794</v>
      </c>
      <c r="Q33" s="264">
        <v>0.21961302148530307</v>
      </c>
    </row>
    <row r="34" spans="1:17" x14ac:dyDescent="0.25">
      <c r="A34" s="86" t="s">
        <v>292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  <c r="Q34" s="85">
        <v>0</v>
      </c>
    </row>
    <row r="35" spans="1:17" x14ac:dyDescent="0.25">
      <c r="A35" s="150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0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150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150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86" t="s">
        <v>291</v>
      </c>
      <c r="B45" s="85">
        <v>0.15023551000369176</v>
      </c>
      <c r="C45" s="85">
        <v>0.15155058616882275</v>
      </c>
      <c r="D45" s="85">
        <v>0.15955329990835365</v>
      </c>
      <c r="E45" s="85">
        <v>0.15163319776060313</v>
      </c>
      <c r="F45" s="85">
        <v>0.17599721304236079</v>
      </c>
      <c r="G45" s="85">
        <v>0.19434048562102516</v>
      </c>
      <c r="H45" s="85">
        <v>0.21459006970067601</v>
      </c>
      <c r="I45" s="85">
        <v>0.22657224043062202</v>
      </c>
      <c r="J45" s="85">
        <v>0.23349358615481131</v>
      </c>
      <c r="K45" s="85">
        <v>0.20969317627255413</v>
      </c>
      <c r="L45" s="85">
        <v>0.2008705449635739</v>
      </c>
      <c r="M45" s="85">
        <v>0.18146165419680449</v>
      </c>
      <c r="N45" s="85">
        <v>0.1661450423650378</v>
      </c>
      <c r="O45" s="85">
        <v>0.13896261495754761</v>
      </c>
      <c r="P45" s="85">
        <v>0.11778273284548497</v>
      </c>
      <c r="Q45" s="85">
        <v>0.11773090939818955</v>
      </c>
    </row>
    <row r="46" spans="1:17" x14ac:dyDescent="0.25">
      <c r="A46" s="86" t="s">
        <v>290</v>
      </c>
      <c r="B46" s="85">
        <v>0.24661035381808183</v>
      </c>
      <c r="C46" s="85">
        <v>0.24876904052519053</v>
      </c>
      <c r="D46" s="85">
        <v>0.26190542929747246</v>
      </c>
      <c r="E46" s="85">
        <v>0.24890464677352647</v>
      </c>
      <c r="F46" s="85">
        <v>0.28889797743760026</v>
      </c>
      <c r="G46" s="85">
        <v>0.31900830848180389</v>
      </c>
      <c r="H46" s="85">
        <v>0.35224783417335975</v>
      </c>
      <c r="I46" s="85">
        <v>0.3719164688599797</v>
      </c>
      <c r="J46" s="85">
        <v>0.38327780093052449</v>
      </c>
      <c r="K46" s="85">
        <v>0.34420962389345383</v>
      </c>
      <c r="L46" s="85">
        <v>0.32972734717564844</v>
      </c>
      <c r="M46" s="85">
        <v>0.29786781264155654</v>
      </c>
      <c r="N46" s="85">
        <v>0.27272572031575848</v>
      </c>
      <c r="O46" s="85">
        <v>0.22810598933184686</v>
      </c>
      <c r="P46" s="85">
        <v>0.19333938707281578</v>
      </c>
      <c r="Q46" s="85">
        <v>0.19325431931038542</v>
      </c>
    </row>
    <row r="48" spans="1:17" ht="12.75" x14ac:dyDescent="0.25">
      <c r="A48" s="98" t="s">
        <v>90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</row>
    <row r="50" spans="1:17" x14ac:dyDescent="0.25">
      <c r="A50" s="78" t="s">
        <v>6</v>
      </c>
      <c r="B50" s="77">
        <f t="shared" ref="B50:Q50" si="0">SUM(B$51:B$55,B$57:B$58,B$60:B$61,B$63:B$67)</f>
        <v>0.99999999999999989</v>
      </c>
      <c r="C50" s="77">
        <f t="shared" si="0"/>
        <v>1.0000000000000002</v>
      </c>
      <c r="D50" s="77">
        <f t="shared" si="0"/>
        <v>0.99999999999999989</v>
      </c>
      <c r="E50" s="77">
        <f t="shared" si="0"/>
        <v>1.0000000000000002</v>
      </c>
      <c r="F50" s="77">
        <f t="shared" si="0"/>
        <v>1</v>
      </c>
      <c r="G50" s="77">
        <f t="shared" si="0"/>
        <v>0.99999999999999989</v>
      </c>
      <c r="H50" s="77">
        <f t="shared" si="0"/>
        <v>1</v>
      </c>
      <c r="I50" s="77">
        <f t="shared" si="0"/>
        <v>1</v>
      </c>
      <c r="J50" s="77">
        <f t="shared" si="0"/>
        <v>1</v>
      </c>
      <c r="K50" s="77">
        <f t="shared" si="0"/>
        <v>1.0000000000000002</v>
      </c>
      <c r="L50" s="77">
        <f t="shared" si="0"/>
        <v>0.99999999999999989</v>
      </c>
      <c r="M50" s="77">
        <f t="shared" si="0"/>
        <v>1.0000000000000002</v>
      </c>
      <c r="N50" s="77">
        <f t="shared" si="0"/>
        <v>1</v>
      </c>
      <c r="O50" s="77">
        <f t="shared" si="0"/>
        <v>1</v>
      </c>
      <c r="P50" s="77">
        <f t="shared" si="0"/>
        <v>1</v>
      </c>
      <c r="Q50" s="77">
        <f t="shared" si="0"/>
        <v>1.0000000000000002</v>
      </c>
    </row>
    <row r="51" spans="1:17" x14ac:dyDescent="0.25">
      <c r="A51" s="76" t="s">
        <v>83</v>
      </c>
      <c r="B51" s="75">
        <f t="shared" ref="B51:Q51" si="1">IF(B$6=0,0,B$6/B$5)</f>
        <v>2.2616698250081953E-2</v>
      </c>
      <c r="C51" s="75">
        <f t="shared" si="1"/>
        <v>2.261669825008196E-2</v>
      </c>
      <c r="D51" s="75">
        <f t="shared" si="1"/>
        <v>2.2616698250081953E-2</v>
      </c>
      <c r="E51" s="75">
        <f t="shared" si="1"/>
        <v>2.261669825008196E-2</v>
      </c>
      <c r="F51" s="75">
        <f t="shared" si="1"/>
        <v>2.2616698250081956E-2</v>
      </c>
      <c r="G51" s="75">
        <f t="shared" si="1"/>
        <v>2.2616698250081953E-2</v>
      </c>
      <c r="H51" s="75">
        <f t="shared" si="1"/>
        <v>2.2616698250081953E-2</v>
      </c>
      <c r="I51" s="75">
        <f t="shared" si="1"/>
        <v>2.261669825008196E-2</v>
      </c>
      <c r="J51" s="75">
        <f t="shared" si="1"/>
        <v>2.2616698250081956E-2</v>
      </c>
      <c r="K51" s="75">
        <f t="shared" si="1"/>
        <v>2.2616698250081956E-2</v>
      </c>
      <c r="L51" s="75">
        <f t="shared" si="1"/>
        <v>2.2616698250081953E-2</v>
      </c>
      <c r="M51" s="75">
        <f t="shared" si="1"/>
        <v>2.2616698250081949E-2</v>
      </c>
      <c r="N51" s="75">
        <f t="shared" si="1"/>
        <v>2.2616698250081949E-2</v>
      </c>
      <c r="O51" s="75">
        <f t="shared" si="1"/>
        <v>2.2616698250081956E-2</v>
      </c>
      <c r="P51" s="75">
        <f t="shared" si="1"/>
        <v>2.2616698250081953E-2</v>
      </c>
      <c r="Q51" s="75">
        <f t="shared" si="1"/>
        <v>2.261669825008196E-2</v>
      </c>
    </row>
    <row r="52" spans="1:17" x14ac:dyDescent="0.25">
      <c r="A52" s="76" t="s">
        <v>82</v>
      </c>
      <c r="B52" s="75">
        <f t="shared" ref="B52:Q52" si="2">IF(B$7=0,0,B$7/B$5)</f>
        <v>7.7565313009934425E-3</v>
      </c>
      <c r="C52" s="75">
        <f t="shared" si="2"/>
        <v>7.7565313009934416E-3</v>
      </c>
      <c r="D52" s="75">
        <f t="shared" si="2"/>
        <v>7.7565313009934399E-3</v>
      </c>
      <c r="E52" s="75">
        <f t="shared" si="2"/>
        <v>7.7565313009934399E-3</v>
      </c>
      <c r="F52" s="75">
        <f t="shared" si="2"/>
        <v>7.7565313009934425E-3</v>
      </c>
      <c r="G52" s="75">
        <f t="shared" si="2"/>
        <v>7.7565313009934416E-3</v>
      </c>
      <c r="H52" s="75">
        <f t="shared" si="2"/>
        <v>7.7565313009934416E-3</v>
      </c>
      <c r="I52" s="75">
        <f t="shared" si="2"/>
        <v>7.7565313009934425E-3</v>
      </c>
      <c r="J52" s="75">
        <f t="shared" si="2"/>
        <v>7.7565313009934416E-3</v>
      </c>
      <c r="K52" s="75">
        <f t="shared" si="2"/>
        <v>7.7565313009934408E-3</v>
      </c>
      <c r="L52" s="75">
        <f t="shared" si="2"/>
        <v>7.7565313009934408E-3</v>
      </c>
      <c r="M52" s="75">
        <f t="shared" si="2"/>
        <v>7.7565313009934408E-3</v>
      </c>
      <c r="N52" s="75">
        <f t="shared" si="2"/>
        <v>7.7565313009934425E-3</v>
      </c>
      <c r="O52" s="75">
        <f t="shared" si="2"/>
        <v>7.7565313009934425E-3</v>
      </c>
      <c r="P52" s="75">
        <f t="shared" si="2"/>
        <v>7.7565313009934416E-3</v>
      </c>
      <c r="Q52" s="75">
        <f t="shared" si="2"/>
        <v>7.7565313009934416E-3</v>
      </c>
    </row>
    <row r="53" spans="1:17" x14ac:dyDescent="0.25">
      <c r="A53" s="76" t="s">
        <v>81</v>
      </c>
      <c r="B53" s="75">
        <f t="shared" ref="B53:Q53" si="3">IF(B$8=0,0,B$8/B$5)</f>
        <v>5.2150399083147288E-2</v>
      </c>
      <c r="C53" s="75">
        <f t="shared" si="3"/>
        <v>5.2150399083147288E-2</v>
      </c>
      <c r="D53" s="75">
        <f t="shared" si="3"/>
        <v>5.2150399083147281E-2</v>
      </c>
      <c r="E53" s="75">
        <f t="shared" si="3"/>
        <v>5.2150399083147302E-2</v>
      </c>
      <c r="F53" s="75">
        <f t="shared" si="3"/>
        <v>5.2150399083147302E-2</v>
      </c>
      <c r="G53" s="75">
        <f t="shared" si="3"/>
        <v>5.2150399083147295E-2</v>
      </c>
      <c r="H53" s="75">
        <f t="shared" si="3"/>
        <v>5.2150399083147288E-2</v>
      </c>
      <c r="I53" s="75">
        <f t="shared" si="3"/>
        <v>5.2150399083147295E-2</v>
      </c>
      <c r="J53" s="75">
        <f t="shared" si="3"/>
        <v>5.2150399083147295E-2</v>
      </c>
      <c r="K53" s="75">
        <f t="shared" si="3"/>
        <v>5.2150399083147281E-2</v>
      </c>
      <c r="L53" s="75">
        <f t="shared" si="3"/>
        <v>5.2150399083147274E-2</v>
      </c>
      <c r="M53" s="75">
        <f t="shared" si="3"/>
        <v>5.2150399083147295E-2</v>
      </c>
      <c r="N53" s="75">
        <f t="shared" si="3"/>
        <v>5.2150399083147281E-2</v>
      </c>
      <c r="O53" s="75">
        <f t="shared" si="3"/>
        <v>5.2150399083147295E-2</v>
      </c>
      <c r="P53" s="75">
        <f t="shared" si="3"/>
        <v>5.2150399083147302E-2</v>
      </c>
      <c r="Q53" s="75">
        <f t="shared" si="3"/>
        <v>5.2150399083147309E-2</v>
      </c>
    </row>
    <row r="54" spans="1:17" x14ac:dyDescent="0.25">
      <c r="A54" s="76" t="s">
        <v>80</v>
      </c>
      <c r="B54" s="75">
        <f t="shared" ref="B54:Q54" si="4">IF(B$9=0,0,B$9/B$5)</f>
        <v>2.3040806530853074E-2</v>
      </c>
      <c r="C54" s="75">
        <f t="shared" si="4"/>
        <v>2.3040806530853074E-2</v>
      </c>
      <c r="D54" s="75">
        <f t="shared" si="4"/>
        <v>2.304080653085307E-2</v>
      </c>
      <c r="E54" s="75">
        <f t="shared" si="4"/>
        <v>2.3040806530853074E-2</v>
      </c>
      <c r="F54" s="75">
        <f t="shared" si="4"/>
        <v>2.3040806530853074E-2</v>
      </c>
      <c r="G54" s="75">
        <f t="shared" si="4"/>
        <v>2.304080653085307E-2</v>
      </c>
      <c r="H54" s="75">
        <f t="shared" si="4"/>
        <v>2.304080653085307E-2</v>
      </c>
      <c r="I54" s="75">
        <f t="shared" si="4"/>
        <v>2.3040806530853077E-2</v>
      </c>
      <c r="J54" s="75">
        <f t="shared" si="4"/>
        <v>2.3040806530853077E-2</v>
      </c>
      <c r="K54" s="75">
        <f t="shared" si="4"/>
        <v>2.304080653085307E-2</v>
      </c>
      <c r="L54" s="75">
        <f t="shared" si="4"/>
        <v>2.3040806530853074E-2</v>
      </c>
      <c r="M54" s="75">
        <f t="shared" si="4"/>
        <v>2.3040806530853074E-2</v>
      </c>
      <c r="N54" s="75">
        <f t="shared" si="4"/>
        <v>2.304080653085307E-2</v>
      </c>
      <c r="O54" s="75">
        <f t="shared" si="4"/>
        <v>2.3040806530853074E-2</v>
      </c>
      <c r="P54" s="75">
        <f t="shared" si="4"/>
        <v>2.3040806530853074E-2</v>
      </c>
      <c r="Q54" s="75">
        <f t="shared" si="4"/>
        <v>2.3040806530853074E-2</v>
      </c>
    </row>
    <row r="55" spans="1:17" x14ac:dyDescent="0.25">
      <c r="A55" s="76" t="s">
        <v>79</v>
      </c>
      <c r="B55" s="75">
        <f t="shared" ref="B55:Q55" si="5">IF(B$10=0,0,B$10/B$5)</f>
        <v>4.1538972524614748E-2</v>
      </c>
      <c r="C55" s="75">
        <f t="shared" si="5"/>
        <v>4.1538972524614762E-2</v>
      </c>
      <c r="D55" s="75">
        <f t="shared" si="5"/>
        <v>4.1538972524614755E-2</v>
      </c>
      <c r="E55" s="75">
        <f t="shared" si="5"/>
        <v>4.1538972524614762E-2</v>
      </c>
      <c r="F55" s="75">
        <f t="shared" si="5"/>
        <v>4.1538972524614755E-2</v>
      </c>
      <c r="G55" s="75">
        <f t="shared" si="5"/>
        <v>4.1538972524614755E-2</v>
      </c>
      <c r="H55" s="75">
        <f t="shared" si="5"/>
        <v>4.1538972524614755E-2</v>
      </c>
      <c r="I55" s="75">
        <f t="shared" si="5"/>
        <v>4.1538972524614762E-2</v>
      </c>
      <c r="J55" s="75">
        <f t="shared" si="5"/>
        <v>4.1538972524614762E-2</v>
      </c>
      <c r="K55" s="75">
        <f t="shared" si="5"/>
        <v>4.1538972524614755E-2</v>
      </c>
      <c r="L55" s="75">
        <f t="shared" si="5"/>
        <v>4.1538972524614762E-2</v>
      </c>
      <c r="M55" s="75">
        <f t="shared" si="5"/>
        <v>4.1538972524614762E-2</v>
      </c>
      <c r="N55" s="75">
        <f t="shared" si="5"/>
        <v>4.1538972524614755E-2</v>
      </c>
      <c r="O55" s="75">
        <f t="shared" si="5"/>
        <v>4.1538972524614769E-2</v>
      </c>
      <c r="P55" s="75">
        <f t="shared" si="5"/>
        <v>4.1538972524614755E-2</v>
      </c>
      <c r="Q55" s="75">
        <f t="shared" si="5"/>
        <v>4.1538972524614748E-2</v>
      </c>
    </row>
    <row r="56" spans="1:17" x14ac:dyDescent="0.25">
      <c r="A56" s="74" t="s">
        <v>295</v>
      </c>
      <c r="B56" s="73">
        <f t="shared" ref="B56:Q56" si="6">IF(B$15=0,0,B$15/B$5)</f>
        <v>0.19446356753333088</v>
      </c>
      <c r="C56" s="73">
        <f t="shared" si="6"/>
        <v>0.19446356753333094</v>
      </c>
      <c r="D56" s="73">
        <f t="shared" si="6"/>
        <v>0.19446356753333088</v>
      </c>
      <c r="E56" s="73">
        <f t="shared" si="6"/>
        <v>0.19446356753333091</v>
      </c>
      <c r="F56" s="73">
        <f t="shared" si="6"/>
        <v>0.19446356753333091</v>
      </c>
      <c r="G56" s="73">
        <f t="shared" si="6"/>
        <v>0.19446356753333088</v>
      </c>
      <c r="H56" s="73">
        <f t="shared" si="6"/>
        <v>0.19446356753333094</v>
      </c>
      <c r="I56" s="73">
        <f t="shared" si="6"/>
        <v>0.19446356753333094</v>
      </c>
      <c r="J56" s="73">
        <f t="shared" si="6"/>
        <v>0.19446356753333088</v>
      </c>
      <c r="K56" s="73">
        <f t="shared" si="6"/>
        <v>0.19446356753333094</v>
      </c>
      <c r="L56" s="73">
        <f t="shared" si="6"/>
        <v>0.19446356753333088</v>
      </c>
      <c r="M56" s="73">
        <f t="shared" si="6"/>
        <v>0.19446356753333088</v>
      </c>
      <c r="N56" s="73">
        <f t="shared" si="6"/>
        <v>0.19446356753333091</v>
      </c>
      <c r="O56" s="73">
        <f t="shared" si="6"/>
        <v>0.19446356753333094</v>
      </c>
      <c r="P56" s="73">
        <f t="shared" si="6"/>
        <v>0.19446356753333094</v>
      </c>
      <c r="Q56" s="73">
        <f t="shared" si="6"/>
        <v>0.19446356753333094</v>
      </c>
    </row>
    <row r="57" spans="1:17" x14ac:dyDescent="0.25">
      <c r="A57" s="142" t="s">
        <v>301</v>
      </c>
      <c r="B57" s="199">
        <f t="shared" ref="B57:Q57" si="7">IF(B$16=0,0,B$16/B$5)</f>
        <v>0</v>
      </c>
      <c r="C57" s="199">
        <f t="shared" si="7"/>
        <v>0</v>
      </c>
      <c r="D57" s="199">
        <f t="shared" si="7"/>
        <v>0</v>
      </c>
      <c r="E57" s="199">
        <f t="shared" si="7"/>
        <v>0</v>
      </c>
      <c r="F57" s="199">
        <f t="shared" si="7"/>
        <v>0</v>
      </c>
      <c r="G57" s="199">
        <f t="shared" si="7"/>
        <v>0</v>
      </c>
      <c r="H57" s="199">
        <f t="shared" si="7"/>
        <v>0</v>
      </c>
      <c r="I57" s="199">
        <f t="shared" si="7"/>
        <v>0</v>
      </c>
      <c r="J57" s="199">
        <f t="shared" si="7"/>
        <v>0</v>
      </c>
      <c r="K57" s="199">
        <f t="shared" si="7"/>
        <v>0</v>
      </c>
      <c r="L57" s="199">
        <f t="shared" si="7"/>
        <v>0</v>
      </c>
      <c r="M57" s="199">
        <f t="shared" si="7"/>
        <v>0</v>
      </c>
      <c r="N57" s="199">
        <f t="shared" si="7"/>
        <v>0</v>
      </c>
      <c r="O57" s="199">
        <f t="shared" si="7"/>
        <v>0</v>
      </c>
      <c r="P57" s="199">
        <f t="shared" si="7"/>
        <v>0</v>
      </c>
      <c r="Q57" s="199">
        <f t="shared" si="7"/>
        <v>0</v>
      </c>
    </row>
    <row r="58" spans="1:17" x14ac:dyDescent="0.25">
      <c r="A58" s="142" t="s">
        <v>300</v>
      </c>
      <c r="B58" s="199">
        <f t="shared" ref="B58:Q58" si="8">IF(B$22=0,0,B$22/B$5)</f>
        <v>0.19446356753333088</v>
      </c>
      <c r="C58" s="199">
        <f t="shared" si="8"/>
        <v>0.19446356753333094</v>
      </c>
      <c r="D58" s="199">
        <f t="shared" si="8"/>
        <v>0.19446356753333088</v>
      </c>
      <c r="E58" s="199">
        <f t="shared" si="8"/>
        <v>0.19446356753333091</v>
      </c>
      <c r="F58" s="199">
        <f t="shared" si="8"/>
        <v>0.19446356753333091</v>
      </c>
      <c r="G58" s="199">
        <f t="shared" si="8"/>
        <v>0.19446356753333088</v>
      </c>
      <c r="H58" s="199">
        <f t="shared" si="8"/>
        <v>0.19446356753333094</v>
      </c>
      <c r="I58" s="199">
        <f t="shared" si="8"/>
        <v>0.19446356753333094</v>
      </c>
      <c r="J58" s="199">
        <f t="shared" si="8"/>
        <v>0.19446356753333088</v>
      </c>
      <c r="K58" s="199">
        <f t="shared" si="8"/>
        <v>0.19446356753333094</v>
      </c>
      <c r="L58" s="199">
        <f t="shared" si="8"/>
        <v>0.19446356753333088</v>
      </c>
      <c r="M58" s="199">
        <f t="shared" si="8"/>
        <v>0.19446356753333088</v>
      </c>
      <c r="N58" s="199">
        <f t="shared" si="8"/>
        <v>0.19446356753333091</v>
      </c>
      <c r="O58" s="199">
        <f t="shared" si="8"/>
        <v>0.19446356753333094</v>
      </c>
      <c r="P58" s="199">
        <f t="shared" si="8"/>
        <v>0.19446356753333094</v>
      </c>
      <c r="Q58" s="199">
        <f t="shared" si="8"/>
        <v>0.19446356753333094</v>
      </c>
    </row>
    <row r="59" spans="1:17" x14ac:dyDescent="0.25">
      <c r="A59" s="127" t="s">
        <v>294</v>
      </c>
      <c r="B59" s="200">
        <f t="shared" ref="B59:Q59" si="9">IF(B$23=0,0,B$23/B$5)</f>
        <v>8.0460587201621594E-2</v>
      </c>
      <c r="C59" s="200">
        <f t="shared" si="9"/>
        <v>8.0460587201621581E-2</v>
      </c>
      <c r="D59" s="200">
        <f t="shared" si="9"/>
        <v>8.0460587201621567E-2</v>
      </c>
      <c r="E59" s="200">
        <f t="shared" si="9"/>
        <v>8.0460587201621594E-2</v>
      </c>
      <c r="F59" s="200">
        <f t="shared" si="9"/>
        <v>8.0460587201621594E-2</v>
      </c>
      <c r="G59" s="200">
        <f t="shared" si="9"/>
        <v>8.0460587201621581E-2</v>
      </c>
      <c r="H59" s="200">
        <f t="shared" si="9"/>
        <v>8.0460587201621581E-2</v>
      </c>
      <c r="I59" s="200">
        <f t="shared" si="9"/>
        <v>8.0460587201621581E-2</v>
      </c>
      <c r="J59" s="200">
        <f t="shared" si="9"/>
        <v>8.0460587201621594E-2</v>
      </c>
      <c r="K59" s="200">
        <f t="shared" si="9"/>
        <v>8.0460587201621594E-2</v>
      </c>
      <c r="L59" s="200">
        <f t="shared" si="9"/>
        <v>8.0460587201621567E-2</v>
      </c>
      <c r="M59" s="200">
        <f t="shared" si="9"/>
        <v>8.0460587201621594E-2</v>
      </c>
      <c r="N59" s="200">
        <f t="shared" si="9"/>
        <v>8.0460587201621581E-2</v>
      </c>
      <c r="O59" s="200">
        <f t="shared" si="9"/>
        <v>8.0460587201621594E-2</v>
      </c>
      <c r="P59" s="200">
        <f t="shared" si="9"/>
        <v>8.0460587201621608E-2</v>
      </c>
      <c r="Q59" s="200">
        <f t="shared" si="9"/>
        <v>8.0460587201621581E-2</v>
      </c>
    </row>
    <row r="60" spans="1:17" x14ac:dyDescent="0.25">
      <c r="A60" s="142" t="s">
        <v>299</v>
      </c>
      <c r="B60" s="199">
        <f t="shared" ref="B60:Q60" si="10">IF(B$24=0,0,B$24/B$5)</f>
        <v>0</v>
      </c>
      <c r="C60" s="199">
        <f t="shared" si="10"/>
        <v>0</v>
      </c>
      <c r="D60" s="199">
        <f t="shared" si="10"/>
        <v>0</v>
      </c>
      <c r="E60" s="199">
        <f t="shared" si="10"/>
        <v>0</v>
      </c>
      <c r="F60" s="199">
        <f t="shared" si="10"/>
        <v>0</v>
      </c>
      <c r="G60" s="199">
        <f t="shared" si="10"/>
        <v>0</v>
      </c>
      <c r="H60" s="199">
        <f t="shared" si="10"/>
        <v>0</v>
      </c>
      <c r="I60" s="199">
        <f t="shared" si="10"/>
        <v>0</v>
      </c>
      <c r="J60" s="199">
        <f t="shared" si="10"/>
        <v>0</v>
      </c>
      <c r="K60" s="199">
        <f t="shared" si="10"/>
        <v>0</v>
      </c>
      <c r="L60" s="199">
        <f t="shared" si="10"/>
        <v>0</v>
      </c>
      <c r="M60" s="199">
        <f t="shared" si="10"/>
        <v>0</v>
      </c>
      <c r="N60" s="199">
        <f t="shared" si="10"/>
        <v>0</v>
      </c>
      <c r="O60" s="199">
        <f t="shared" si="10"/>
        <v>0</v>
      </c>
      <c r="P60" s="199">
        <f t="shared" si="10"/>
        <v>0</v>
      </c>
      <c r="Q60" s="199">
        <f t="shared" si="10"/>
        <v>0</v>
      </c>
    </row>
    <row r="61" spans="1:17" x14ac:dyDescent="0.25">
      <c r="A61" s="142" t="s">
        <v>298</v>
      </c>
      <c r="B61" s="199">
        <f t="shared" ref="B61:Q61" si="11">IF(B$25=0,0,B$25/B$5)</f>
        <v>8.0460587201621594E-2</v>
      </c>
      <c r="C61" s="199">
        <f t="shared" si="11"/>
        <v>8.0460587201621581E-2</v>
      </c>
      <c r="D61" s="199">
        <f t="shared" si="11"/>
        <v>8.0460587201621567E-2</v>
      </c>
      <c r="E61" s="199">
        <f t="shared" si="11"/>
        <v>8.0460587201621594E-2</v>
      </c>
      <c r="F61" s="199">
        <f t="shared" si="11"/>
        <v>8.0460587201621594E-2</v>
      </c>
      <c r="G61" s="199">
        <f t="shared" si="11"/>
        <v>8.0460587201621581E-2</v>
      </c>
      <c r="H61" s="199">
        <f t="shared" si="11"/>
        <v>8.0460587201621581E-2</v>
      </c>
      <c r="I61" s="199">
        <f t="shared" si="11"/>
        <v>8.0460587201621581E-2</v>
      </c>
      <c r="J61" s="199">
        <f t="shared" si="11"/>
        <v>8.0460587201621594E-2</v>
      </c>
      <c r="K61" s="199">
        <f t="shared" si="11"/>
        <v>8.0460587201621594E-2</v>
      </c>
      <c r="L61" s="199">
        <f t="shared" si="11"/>
        <v>8.0460587201621567E-2</v>
      </c>
      <c r="M61" s="199">
        <f t="shared" si="11"/>
        <v>8.0460587201621594E-2</v>
      </c>
      <c r="N61" s="199">
        <f t="shared" si="11"/>
        <v>8.0460587201621581E-2</v>
      </c>
      <c r="O61" s="199">
        <f t="shared" si="11"/>
        <v>8.0460587201621594E-2</v>
      </c>
      <c r="P61" s="199">
        <f t="shared" si="11"/>
        <v>8.0460587201621608E-2</v>
      </c>
      <c r="Q61" s="199">
        <f t="shared" si="11"/>
        <v>8.0460587201621581E-2</v>
      </c>
    </row>
    <row r="62" spans="1:17" x14ac:dyDescent="0.25">
      <c r="A62" s="127" t="s">
        <v>293</v>
      </c>
      <c r="B62" s="200">
        <f t="shared" ref="B62:Q62" si="12">IF(B$26=0,0,B$26/B$5)</f>
        <v>0.23922105529893878</v>
      </c>
      <c r="C62" s="200">
        <f t="shared" si="12"/>
        <v>0.23922105529893883</v>
      </c>
      <c r="D62" s="200">
        <f t="shared" si="12"/>
        <v>0.23922105529893881</v>
      </c>
      <c r="E62" s="200">
        <f t="shared" si="12"/>
        <v>0.23922105529893881</v>
      </c>
      <c r="F62" s="200">
        <f t="shared" si="12"/>
        <v>0.23922105529893881</v>
      </c>
      <c r="G62" s="200">
        <f t="shared" si="12"/>
        <v>0.23922105529893886</v>
      </c>
      <c r="H62" s="200">
        <f t="shared" si="12"/>
        <v>0.23922105529893881</v>
      </c>
      <c r="I62" s="200">
        <f t="shared" si="12"/>
        <v>0.23922105529893878</v>
      </c>
      <c r="J62" s="200">
        <f t="shared" si="12"/>
        <v>0.23922105529893878</v>
      </c>
      <c r="K62" s="200">
        <f t="shared" si="12"/>
        <v>0.23922105529893883</v>
      </c>
      <c r="L62" s="200">
        <f t="shared" si="12"/>
        <v>0.23922105529893875</v>
      </c>
      <c r="M62" s="200">
        <f t="shared" si="12"/>
        <v>0.23922105529893883</v>
      </c>
      <c r="N62" s="200">
        <f t="shared" si="12"/>
        <v>0.23922105529893881</v>
      </c>
      <c r="O62" s="200">
        <f t="shared" si="12"/>
        <v>0.23922105529893881</v>
      </c>
      <c r="P62" s="200">
        <f t="shared" si="12"/>
        <v>0.23922105529893883</v>
      </c>
      <c r="Q62" s="200">
        <f t="shared" si="12"/>
        <v>0.23922105529893881</v>
      </c>
    </row>
    <row r="63" spans="1:17" x14ac:dyDescent="0.25">
      <c r="A63" s="142" t="s">
        <v>297</v>
      </c>
      <c r="B63" s="199">
        <f t="shared" ref="B63:Q63" si="13">IF(B$27=0,0,B$27/B$5)</f>
        <v>0</v>
      </c>
      <c r="C63" s="199">
        <f t="shared" si="13"/>
        <v>0</v>
      </c>
      <c r="D63" s="199">
        <f t="shared" si="13"/>
        <v>0</v>
      </c>
      <c r="E63" s="199">
        <f t="shared" si="13"/>
        <v>0</v>
      </c>
      <c r="F63" s="199">
        <f t="shared" si="13"/>
        <v>0</v>
      </c>
      <c r="G63" s="199">
        <f t="shared" si="13"/>
        <v>0</v>
      </c>
      <c r="H63" s="199">
        <f t="shared" si="13"/>
        <v>0</v>
      </c>
      <c r="I63" s="199">
        <f t="shared" si="13"/>
        <v>0</v>
      </c>
      <c r="J63" s="199">
        <f t="shared" si="13"/>
        <v>0</v>
      </c>
      <c r="K63" s="199">
        <f t="shared" si="13"/>
        <v>0</v>
      </c>
      <c r="L63" s="199">
        <f t="shared" si="13"/>
        <v>0</v>
      </c>
      <c r="M63" s="199">
        <f t="shared" si="13"/>
        <v>0</v>
      </c>
      <c r="N63" s="199">
        <f t="shared" si="13"/>
        <v>0</v>
      </c>
      <c r="O63" s="199">
        <f t="shared" si="13"/>
        <v>0</v>
      </c>
      <c r="P63" s="199">
        <f t="shared" si="13"/>
        <v>0</v>
      </c>
      <c r="Q63" s="199">
        <f t="shared" si="13"/>
        <v>0</v>
      </c>
    </row>
    <row r="64" spans="1:17" x14ac:dyDescent="0.25">
      <c r="A64" s="142" t="s">
        <v>296</v>
      </c>
      <c r="B64" s="199">
        <f t="shared" ref="B64:Q64" si="14">IF(B$33=0,0,B$33/B$5)</f>
        <v>0.23922105529893878</v>
      </c>
      <c r="C64" s="199">
        <f t="shared" si="14"/>
        <v>0.23922105529893883</v>
      </c>
      <c r="D64" s="199">
        <f t="shared" si="14"/>
        <v>0.23922105529893881</v>
      </c>
      <c r="E64" s="199">
        <f t="shared" si="14"/>
        <v>0.23922105529893881</v>
      </c>
      <c r="F64" s="199">
        <f t="shared" si="14"/>
        <v>0.23922105529893881</v>
      </c>
      <c r="G64" s="199">
        <f t="shared" si="14"/>
        <v>0.23922105529893886</v>
      </c>
      <c r="H64" s="199">
        <f t="shared" si="14"/>
        <v>0.23922105529893881</v>
      </c>
      <c r="I64" s="199">
        <f t="shared" si="14"/>
        <v>0.23922105529893878</v>
      </c>
      <c r="J64" s="199">
        <f t="shared" si="14"/>
        <v>0.23922105529893878</v>
      </c>
      <c r="K64" s="199">
        <f t="shared" si="14"/>
        <v>0.23922105529893883</v>
      </c>
      <c r="L64" s="199">
        <f t="shared" si="14"/>
        <v>0.23922105529893875</v>
      </c>
      <c r="M64" s="199">
        <f t="shared" si="14"/>
        <v>0.23922105529893883</v>
      </c>
      <c r="N64" s="199">
        <f t="shared" si="14"/>
        <v>0.23922105529893881</v>
      </c>
      <c r="O64" s="199">
        <f t="shared" si="14"/>
        <v>0.23922105529893881</v>
      </c>
      <c r="P64" s="199">
        <f t="shared" si="14"/>
        <v>0.23922105529893883</v>
      </c>
      <c r="Q64" s="199">
        <f t="shared" si="14"/>
        <v>0.23922105529893881</v>
      </c>
    </row>
    <row r="65" spans="1:17" x14ac:dyDescent="0.25">
      <c r="A65" s="127" t="s">
        <v>292</v>
      </c>
      <c r="B65" s="200">
        <f t="shared" ref="B65:Q65" si="15">IF(B$34=0,0,B$34/B$5)</f>
        <v>0</v>
      </c>
      <c r="C65" s="200">
        <f t="shared" si="15"/>
        <v>0</v>
      </c>
      <c r="D65" s="200">
        <f t="shared" si="15"/>
        <v>0</v>
      </c>
      <c r="E65" s="200">
        <f t="shared" si="15"/>
        <v>0</v>
      </c>
      <c r="F65" s="200">
        <f t="shared" si="15"/>
        <v>0</v>
      </c>
      <c r="G65" s="200">
        <f t="shared" si="15"/>
        <v>0</v>
      </c>
      <c r="H65" s="200">
        <f t="shared" si="15"/>
        <v>0</v>
      </c>
      <c r="I65" s="200">
        <f t="shared" si="15"/>
        <v>0</v>
      </c>
      <c r="J65" s="200">
        <f t="shared" si="15"/>
        <v>0</v>
      </c>
      <c r="K65" s="200">
        <f t="shared" si="15"/>
        <v>0</v>
      </c>
      <c r="L65" s="200">
        <f t="shared" si="15"/>
        <v>0</v>
      </c>
      <c r="M65" s="200">
        <f t="shared" si="15"/>
        <v>0</v>
      </c>
      <c r="N65" s="200">
        <f t="shared" si="15"/>
        <v>0</v>
      </c>
      <c r="O65" s="200">
        <f t="shared" si="15"/>
        <v>0</v>
      </c>
      <c r="P65" s="200">
        <f t="shared" si="15"/>
        <v>0</v>
      </c>
      <c r="Q65" s="200">
        <f t="shared" si="15"/>
        <v>0</v>
      </c>
    </row>
    <row r="66" spans="1:17" x14ac:dyDescent="0.25">
      <c r="A66" s="127" t="s">
        <v>291</v>
      </c>
      <c r="B66" s="200">
        <f t="shared" ref="B66:Q66" si="16">IF(B$45=0,0,B$45/B$5)</f>
        <v>0.12824245209623611</v>
      </c>
      <c r="C66" s="200">
        <f t="shared" si="16"/>
        <v>0.12824245209623614</v>
      </c>
      <c r="D66" s="200">
        <f t="shared" si="16"/>
        <v>0.12824245209623611</v>
      </c>
      <c r="E66" s="200">
        <f t="shared" si="16"/>
        <v>0.12824245209623614</v>
      </c>
      <c r="F66" s="200">
        <f t="shared" si="16"/>
        <v>0.12824245209623614</v>
      </c>
      <c r="G66" s="200">
        <f t="shared" si="16"/>
        <v>0.12824245209623614</v>
      </c>
      <c r="H66" s="200">
        <f t="shared" si="16"/>
        <v>0.12824245209623611</v>
      </c>
      <c r="I66" s="200">
        <f t="shared" si="16"/>
        <v>0.12824245209623611</v>
      </c>
      <c r="J66" s="200">
        <f t="shared" si="16"/>
        <v>0.12824245209623614</v>
      </c>
      <c r="K66" s="200">
        <f t="shared" si="16"/>
        <v>0.12824245209623614</v>
      </c>
      <c r="L66" s="200">
        <f t="shared" si="16"/>
        <v>0.12824245209623611</v>
      </c>
      <c r="M66" s="200">
        <f t="shared" si="16"/>
        <v>0.12824245209623614</v>
      </c>
      <c r="N66" s="200">
        <f t="shared" si="16"/>
        <v>0.12824245209623611</v>
      </c>
      <c r="O66" s="200">
        <f t="shared" si="16"/>
        <v>0.12824245209623611</v>
      </c>
      <c r="P66" s="200">
        <f t="shared" si="16"/>
        <v>0.12824245209623611</v>
      </c>
      <c r="Q66" s="200">
        <f t="shared" si="16"/>
        <v>0.12824245209623614</v>
      </c>
    </row>
    <row r="67" spans="1:17" x14ac:dyDescent="0.25">
      <c r="A67" s="72" t="s">
        <v>290</v>
      </c>
      <c r="B67" s="71">
        <f t="shared" ref="B67:Q67" si="17">IF(B$46=0,0,B$46/B$5)</f>
        <v>0.2105089301801821</v>
      </c>
      <c r="C67" s="71">
        <f t="shared" si="17"/>
        <v>0.21050893018018205</v>
      </c>
      <c r="D67" s="71">
        <f t="shared" si="17"/>
        <v>0.21050893018018205</v>
      </c>
      <c r="E67" s="71">
        <f t="shared" si="17"/>
        <v>0.21050893018018205</v>
      </c>
      <c r="F67" s="71">
        <f t="shared" si="17"/>
        <v>0.21050893018018207</v>
      </c>
      <c r="G67" s="71">
        <f t="shared" si="17"/>
        <v>0.21050893018018205</v>
      </c>
      <c r="H67" s="71">
        <f t="shared" si="17"/>
        <v>0.21050893018018207</v>
      </c>
      <c r="I67" s="71">
        <f t="shared" si="17"/>
        <v>0.21050893018018207</v>
      </c>
      <c r="J67" s="71">
        <f t="shared" si="17"/>
        <v>0.21050893018018213</v>
      </c>
      <c r="K67" s="71">
        <f t="shared" si="17"/>
        <v>0.21050893018018207</v>
      </c>
      <c r="L67" s="71">
        <f t="shared" si="17"/>
        <v>0.21050893018018213</v>
      </c>
      <c r="M67" s="71">
        <f t="shared" si="17"/>
        <v>0.21050893018018205</v>
      </c>
      <c r="N67" s="71">
        <f t="shared" si="17"/>
        <v>0.21050893018018213</v>
      </c>
      <c r="O67" s="71">
        <f t="shared" si="17"/>
        <v>0.2105089301801821</v>
      </c>
      <c r="P67" s="71">
        <f t="shared" si="17"/>
        <v>0.21050893018018205</v>
      </c>
      <c r="Q67" s="71">
        <f t="shared" si="17"/>
        <v>0.21050893018018205</v>
      </c>
    </row>
    <row r="69" spans="1:17" ht="12.75" x14ac:dyDescent="0.25">
      <c r="A69" s="98" t="s">
        <v>128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</row>
    <row r="71" spans="1:17" x14ac:dyDescent="0.25">
      <c r="A71" s="78" t="s">
        <v>6</v>
      </c>
      <c r="B71" s="253">
        <f>IF(B$5=0,0,B$5/MAE_fec!B$5)</f>
        <v>0.59099346539140862</v>
      </c>
      <c r="C71" s="253">
        <f>IF(C$5=0,0,C$5/MAE_fec!C$5)</f>
        <v>0.59099346539140862</v>
      </c>
      <c r="D71" s="253">
        <f>IF(D$5=0,0,D$5/MAE_fec!D$5)</f>
        <v>0.59099346539140862</v>
      </c>
      <c r="E71" s="253">
        <f>IF(E$5=0,0,E$5/MAE_fec!E$5)</f>
        <v>0.59099346539140862</v>
      </c>
      <c r="F71" s="253">
        <f>IF(F$5=0,0,F$5/MAE_fec!F$5)</f>
        <v>0.59556260192514143</v>
      </c>
      <c r="G71" s="253">
        <f>IF(G$5=0,0,G$5/MAE_fec!G$5)</f>
        <v>0.61038558780179342</v>
      </c>
      <c r="H71" s="253">
        <f>IF(H$5=0,0,H$5/MAE_fec!H$5)</f>
        <v>0.6199439071186148</v>
      </c>
      <c r="I71" s="253">
        <f>IF(I$5=0,0,I$5/MAE_fec!I$5)</f>
        <v>0.63020532848193445</v>
      </c>
      <c r="J71" s="253">
        <f>IF(J$5=0,0,J$5/MAE_fec!J$5)</f>
        <v>0.63020532848193433</v>
      </c>
      <c r="K71" s="253">
        <f>IF(K$5=0,0,K$5/MAE_fec!K$5)</f>
        <v>0.63020532848193433</v>
      </c>
      <c r="L71" s="253">
        <f>IF(L$5=0,0,L$5/MAE_fec!L$5)</f>
        <v>0.63020532848193433</v>
      </c>
      <c r="M71" s="253">
        <f>IF(M$5=0,0,M$5/MAE_fec!M$5)</f>
        <v>0.63020532848193445</v>
      </c>
      <c r="N71" s="253">
        <f>IF(N$5=0,0,N$5/MAE_fec!N$5)</f>
        <v>0.63020532848193445</v>
      </c>
      <c r="O71" s="253">
        <f>IF(O$5=0,0,O$5/MAE_fec!O$5)</f>
        <v>0.63020532848193433</v>
      </c>
      <c r="P71" s="253">
        <f>IF(P$5=0,0,P$5/MAE_fec!P$5)</f>
        <v>0.63020532848193433</v>
      </c>
      <c r="Q71" s="253">
        <f>IF(Q$5=0,0,Q$5/MAE_fec!Q$5)</f>
        <v>0.63020532848193433</v>
      </c>
    </row>
    <row r="72" spans="1:17" x14ac:dyDescent="0.25">
      <c r="A72" s="76" t="s">
        <v>83</v>
      </c>
      <c r="B72" s="308">
        <f>IF(B$6=0,0,B$6/MAE_fec!B$6)</f>
        <v>0.48179430705848181</v>
      </c>
      <c r="C72" s="308">
        <f>IF(C$6=0,0,C$6/MAE_fec!C$6)</f>
        <v>0.48179430705848186</v>
      </c>
      <c r="D72" s="308">
        <f>IF(D$6=0,0,D$6/MAE_fec!D$6)</f>
        <v>0.48179430705848181</v>
      </c>
      <c r="E72" s="308">
        <f>IF(E$6=0,0,E$6/MAE_fec!E$6)</f>
        <v>0.48179430705848192</v>
      </c>
      <c r="F72" s="308">
        <f>IF(F$6=0,0,F$6/MAE_fec!F$6)</f>
        <v>0.48551919421720441</v>
      </c>
      <c r="G72" s="308">
        <f>IF(G$6=0,0,G$6/MAE_fec!G$6)</f>
        <v>0.49760330449454782</v>
      </c>
      <c r="H72" s="308">
        <f>IF(H$6=0,0,H$6/MAE_fec!H$6)</f>
        <v>0.50539551219491852</v>
      </c>
      <c r="I72" s="308">
        <f>IF(I$6=0,0,I$6/MAE_fec!I$6)</f>
        <v>0.51376090823512932</v>
      </c>
      <c r="J72" s="308">
        <f>IF(J$6=0,0,J$6/MAE_fec!J$6)</f>
        <v>0.51376090823512921</v>
      </c>
      <c r="K72" s="308">
        <f>IF(K$6=0,0,K$6/MAE_fec!K$6)</f>
        <v>0.51376090823512921</v>
      </c>
      <c r="L72" s="308">
        <f>IF(L$6=0,0,L$6/MAE_fec!L$6)</f>
        <v>0.51376090823512921</v>
      </c>
      <c r="M72" s="308">
        <f>IF(M$6=0,0,M$6/MAE_fec!M$6)</f>
        <v>0.5137609082351291</v>
      </c>
      <c r="N72" s="308">
        <f>IF(N$6=0,0,N$6/MAE_fec!N$6)</f>
        <v>0.51376090823512921</v>
      </c>
      <c r="O72" s="308">
        <f>IF(O$6=0,0,O$6/MAE_fec!O$6)</f>
        <v>0.51376090823512921</v>
      </c>
      <c r="P72" s="308">
        <f>IF(P$6=0,0,P$6/MAE_fec!P$6)</f>
        <v>0.51376090823512921</v>
      </c>
      <c r="Q72" s="308">
        <f>IF(Q$6=0,0,Q$6/MAE_fec!Q$6)</f>
        <v>0.51376090823512932</v>
      </c>
    </row>
    <row r="73" spans="1:17" x14ac:dyDescent="0.25">
      <c r="A73" s="76" t="s">
        <v>82</v>
      </c>
      <c r="B73" s="308">
        <f>IF(B$7=0,0,B$7/MAE_fec!B$7)</f>
        <v>0.12149575419432106</v>
      </c>
      <c r="C73" s="308">
        <f>IF(C$7=0,0,C$7/MAE_fec!C$7)</f>
        <v>0.12149575419432104</v>
      </c>
      <c r="D73" s="308">
        <f>IF(D$7=0,0,D$7/MAE_fec!D$7)</f>
        <v>0.12149575419432103</v>
      </c>
      <c r="E73" s="308">
        <f>IF(E$7=0,0,E$7/MAE_fec!E$7)</f>
        <v>0.12149575419432103</v>
      </c>
      <c r="F73" s="308">
        <f>IF(F$7=0,0,F$7/MAE_fec!F$7)</f>
        <v>0.12243507200693854</v>
      </c>
      <c r="G73" s="308">
        <f>IF(G$7=0,0,G$7/MAE_fec!G$7)</f>
        <v>0.12548236432734156</v>
      </c>
      <c r="H73" s="308">
        <f>IF(H$7=0,0,H$7/MAE_fec!H$7)</f>
        <v>0.1274473525754912</v>
      </c>
      <c r="I73" s="308">
        <f>IF(I$7=0,0,I$7/MAE_fec!I$7)</f>
        <v>0.12955688373048721</v>
      </c>
      <c r="J73" s="308">
        <f>IF(J$7=0,0,J$7/MAE_fec!J$7)</f>
        <v>0.12955688373048721</v>
      </c>
      <c r="K73" s="308">
        <f>IF(K$7=0,0,K$7/MAE_fec!K$7)</f>
        <v>0.12955688373048721</v>
      </c>
      <c r="L73" s="308">
        <f>IF(L$7=0,0,L$7/MAE_fec!L$7)</f>
        <v>0.12955688373048721</v>
      </c>
      <c r="M73" s="308">
        <f>IF(M$7=0,0,M$7/MAE_fec!M$7)</f>
        <v>0.12955688373048721</v>
      </c>
      <c r="N73" s="308">
        <f>IF(N$7=0,0,N$7/MAE_fec!N$7)</f>
        <v>0.12955688373048724</v>
      </c>
      <c r="O73" s="308">
        <f>IF(O$7=0,0,O$7/MAE_fec!O$7)</f>
        <v>0.12955688373048724</v>
      </c>
      <c r="P73" s="308">
        <f>IF(P$7=0,0,P$7/MAE_fec!P$7)</f>
        <v>0.12955688373048724</v>
      </c>
      <c r="Q73" s="308">
        <f>IF(Q$7=0,0,Q$7/MAE_fec!Q$7)</f>
        <v>0.12955688373048724</v>
      </c>
    </row>
    <row r="74" spans="1:17" x14ac:dyDescent="0.25">
      <c r="A74" s="76" t="s">
        <v>81</v>
      </c>
      <c r="B74" s="308">
        <f>IF(B$8=0,0,B$8/MAE_fec!B$8)</f>
        <v>0.66127303668412096</v>
      </c>
      <c r="C74" s="308">
        <f>IF(C$8=0,0,C$8/MAE_fec!C$8)</f>
        <v>0.66127303668412096</v>
      </c>
      <c r="D74" s="308">
        <f>IF(D$8=0,0,D$8/MAE_fec!D$8)</f>
        <v>0.66127303668412096</v>
      </c>
      <c r="E74" s="308">
        <f>IF(E$8=0,0,E$8/MAE_fec!E$8)</f>
        <v>0.66127303668412107</v>
      </c>
      <c r="F74" s="308">
        <f>IF(F$8=0,0,F$8/MAE_fec!F$8)</f>
        <v>0.66638552433013043</v>
      </c>
      <c r="G74" s="308">
        <f>IF(G$8=0,0,G$8/MAE_fec!G$8)</f>
        <v>0.68297122528519549</v>
      </c>
      <c r="H74" s="308">
        <f>IF(H$8=0,0,H$8/MAE_fec!H$8)</f>
        <v>0.69366619775167582</v>
      </c>
      <c r="I74" s="308">
        <f>IF(I$8=0,0,I$8/MAE_fec!I$8)</f>
        <v>0.70514788352822444</v>
      </c>
      <c r="J74" s="308">
        <f>IF(J$8=0,0,J$8/MAE_fec!J$8)</f>
        <v>0.70514788352822433</v>
      </c>
      <c r="K74" s="308">
        <f>IF(K$8=0,0,K$8/MAE_fec!K$8)</f>
        <v>0.70514788352822422</v>
      </c>
      <c r="L74" s="308">
        <f>IF(L$8=0,0,L$8/MAE_fec!L$8)</f>
        <v>0.70514788352822433</v>
      </c>
      <c r="M74" s="308">
        <f>IF(M$8=0,0,M$8/MAE_fec!M$8)</f>
        <v>0.70514788352822444</v>
      </c>
      <c r="N74" s="308">
        <f>IF(N$8=0,0,N$8/MAE_fec!N$8)</f>
        <v>0.70514788352822433</v>
      </c>
      <c r="O74" s="308">
        <f>IF(O$8=0,0,O$8/MAE_fec!O$8)</f>
        <v>0.70514788352822433</v>
      </c>
      <c r="P74" s="308">
        <f>IF(P$8=0,0,P$8/MAE_fec!P$8)</f>
        <v>0.70514788352822444</v>
      </c>
      <c r="Q74" s="308">
        <f>IF(Q$8=0,0,Q$8/MAE_fec!Q$8)</f>
        <v>0.70514788352822455</v>
      </c>
    </row>
    <row r="75" spans="1:17" x14ac:dyDescent="0.25">
      <c r="A75" s="76" t="s">
        <v>80</v>
      </c>
      <c r="B75" s="308">
        <f>IF(B$9=0,0,B$9/MAE_fec!B$9)</f>
        <v>0.47195087783632622</v>
      </c>
      <c r="C75" s="308">
        <f>IF(C$9=0,0,C$9/MAE_fec!C$9)</f>
        <v>0.47195087783632622</v>
      </c>
      <c r="D75" s="308">
        <f>IF(D$9=0,0,D$9/MAE_fec!D$9)</f>
        <v>0.47195087783632622</v>
      </c>
      <c r="E75" s="308">
        <f>IF(E$9=0,0,E$9/MAE_fec!E$9)</f>
        <v>0.47195087783632617</v>
      </c>
      <c r="F75" s="308">
        <f>IF(F$9=0,0,F$9/MAE_fec!F$9)</f>
        <v>0.4755996626780013</v>
      </c>
      <c r="G75" s="308">
        <f>IF(G$9=0,0,G$9/MAE_fec!G$9)</f>
        <v>0.48743688526388579</v>
      </c>
      <c r="H75" s="308">
        <f>IF(H$9=0,0,H$9/MAE_fec!H$9)</f>
        <v>0.49506989215208569</v>
      </c>
      <c r="I75" s="308">
        <f>IF(I$9=0,0,I$9/MAE_fec!I$9)</f>
        <v>0.50326437670033664</v>
      </c>
      <c r="J75" s="308">
        <f>IF(J$9=0,0,J$9/MAE_fec!J$9)</f>
        <v>0.50326437670033664</v>
      </c>
      <c r="K75" s="308">
        <f>IF(K$9=0,0,K$9/MAE_fec!K$9)</f>
        <v>0.50326437670033652</v>
      </c>
      <c r="L75" s="308">
        <f>IF(L$9=0,0,L$9/MAE_fec!L$9)</f>
        <v>0.50326437670033664</v>
      </c>
      <c r="M75" s="308">
        <f>IF(M$9=0,0,M$9/MAE_fec!M$9)</f>
        <v>0.50326437670033664</v>
      </c>
      <c r="N75" s="308">
        <f>IF(N$9=0,0,N$9/MAE_fec!N$9)</f>
        <v>0.50326437670033664</v>
      </c>
      <c r="O75" s="308">
        <f>IF(O$9=0,0,O$9/MAE_fec!O$9)</f>
        <v>0.50326437670033664</v>
      </c>
      <c r="P75" s="308">
        <f>IF(P$9=0,0,P$9/MAE_fec!P$9)</f>
        <v>0.50326437670033652</v>
      </c>
      <c r="Q75" s="308">
        <f>IF(Q$9=0,0,Q$9/MAE_fec!Q$9)</f>
        <v>0.50326437670033664</v>
      </c>
    </row>
    <row r="76" spans="1:17" x14ac:dyDescent="0.25">
      <c r="A76" s="76" t="s">
        <v>79</v>
      </c>
      <c r="B76" s="308">
        <f>IF(B$10=0,0,B$10/MAE_fec!B$10)</f>
        <v>0.81934056069921535</v>
      </c>
      <c r="C76" s="308">
        <f>IF(C$10=0,0,C$10/MAE_fec!C$10)</f>
        <v>0.81934056069921557</v>
      </c>
      <c r="D76" s="308">
        <f>IF(D$10=0,0,D$10/MAE_fec!D$10)</f>
        <v>0.81934056069921557</v>
      </c>
      <c r="E76" s="308">
        <f>IF(E$10=0,0,E$10/MAE_fec!E$10)</f>
        <v>0.81934056069921557</v>
      </c>
      <c r="F76" s="308">
        <f>IF(F$10=0,0,F$10/MAE_fec!F$10)</f>
        <v>0.82567511278598094</v>
      </c>
      <c r="G76" s="308">
        <f>IF(G$10=0,0,G$10/MAE_fec!G$10)</f>
        <v>0.84622537987119983</v>
      </c>
      <c r="H76" s="308">
        <f>IF(H$10=0,0,H$10/MAE_fec!H$10)</f>
        <v>0.85947682708170303</v>
      </c>
      <c r="I76" s="308">
        <f>IF(I$10=0,0,I$10/MAE_fec!I$10)</f>
        <v>0.87370303976550145</v>
      </c>
      <c r="J76" s="308">
        <f>IF(J$10=0,0,J$10/MAE_fec!J$10)</f>
        <v>0.87370303976550145</v>
      </c>
      <c r="K76" s="308">
        <f>IF(K$10=0,0,K$10/MAE_fec!K$10)</f>
        <v>0.87370303976550134</v>
      </c>
      <c r="L76" s="308">
        <f>IF(L$10=0,0,L$10/MAE_fec!L$10)</f>
        <v>0.87370303976550157</v>
      </c>
      <c r="M76" s="308">
        <f>IF(M$10=0,0,M$10/MAE_fec!M$10)</f>
        <v>0.87370303976550145</v>
      </c>
      <c r="N76" s="308">
        <f>IF(N$10=0,0,N$10/MAE_fec!N$10)</f>
        <v>0.87370303976550145</v>
      </c>
      <c r="O76" s="308">
        <f>IF(O$10=0,0,O$10/MAE_fec!O$10)</f>
        <v>0.87370303976550145</v>
      </c>
      <c r="P76" s="308">
        <f>IF(P$10=0,0,P$10/MAE_fec!P$10)</f>
        <v>0.87370303976550145</v>
      </c>
      <c r="Q76" s="308">
        <f>IF(Q$10=0,0,Q$10/MAE_fec!Q$10)</f>
        <v>0.87370303976550123</v>
      </c>
    </row>
    <row r="77" spans="1:17" x14ac:dyDescent="0.25">
      <c r="A77" s="74" t="s">
        <v>295</v>
      </c>
      <c r="B77" s="307">
        <f>IF(B$15=0,0,B$15/MAE_fec!B$15)</f>
        <v>0.6701068114134241</v>
      </c>
      <c r="C77" s="307">
        <f>IF(C$15=0,0,C$15/MAE_fec!C$15)</f>
        <v>0.67010681141342421</v>
      </c>
      <c r="D77" s="307">
        <f>IF(D$15=0,0,D$15/MAE_fec!D$15)</f>
        <v>0.67010681141342421</v>
      </c>
      <c r="E77" s="307">
        <f>IF(E$15=0,0,E$15/MAE_fec!E$15)</f>
        <v>0.6701068114134241</v>
      </c>
      <c r="F77" s="307">
        <f>IF(F$15=0,0,F$15/MAE_fec!F$15)</f>
        <v>0.6752875954539117</v>
      </c>
      <c r="G77" s="307">
        <f>IF(G$15=0,0,G$15/MAE_fec!G$15)</f>
        <v>0.69209486047984714</v>
      </c>
      <c r="H77" s="307">
        <f>IF(H$15=0,0,H$15/MAE_fec!H$15)</f>
        <v>0.70293270430545463</v>
      </c>
      <c r="I77" s="307">
        <f>IF(I$15=0,0,I$15/MAE_fec!I$15)</f>
        <v>0.71456777093988788</v>
      </c>
      <c r="J77" s="307">
        <f>IF(J$15=0,0,J$15/MAE_fec!J$15)</f>
        <v>0.71456777093988777</v>
      </c>
      <c r="K77" s="307">
        <f>IF(K$15=0,0,K$15/MAE_fec!K$15)</f>
        <v>0.71456777093988777</v>
      </c>
      <c r="L77" s="307">
        <f>IF(L$15=0,0,L$15/MAE_fec!L$15)</f>
        <v>0.71456777093988777</v>
      </c>
      <c r="M77" s="307">
        <f>IF(M$15=0,0,M$15/MAE_fec!M$15)</f>
        <v>0.71456777093988777</v>
      </c>
      <c r="N77" s="307">
        <f>IF(N$15=0,0,N$15/MAE_fec!N$15)</f>
        <v>0.71456777093988788</v>
      </c>
      <c r="O77" s="307">
        <f>IF(O$15=0,0,O$15/MAE_fec!O$15)</f>
        <v>0.71456777093988777</v>
      </c>
      <c r="P77" s="307">
        <f>IF(P$15=0,0,P$15/MAE_fec!P$15)</f>
        <v>0.71456777093988788</v>
      </c>
      <c r="Q77" s="307">
        <f>IF(Q$15=0,0,Q$15/MAE_fec!Q$15)</f>
        <v>0.71456777093988788</v>
      </c>
    </row>
    <row r="78" spans="1:17" x14ac:dyDescent="0.25">
      <c r="A78" s="127" t="s">
        <v>294</v>
      </c>
      <c r="B78" s="305">
        <f>IF(B$23=0,0,B$23/MAE_fec!B$23)</f>
        <v>0.57083172824106498</v>
      </c>
      <c r="C78" s="305">
        <f>IF(C$23=0,0,C$23/MAE_fec!C$23)</f>
        <v>0.57083172824106498</v>
      </c>
      <c r="D78" s="305">
        <f>IF(D$23=0,0,D$23/MAE_fec!D$23)</f>
        <v>0.57083172824106487</v>
      </c>
      <c r="E78" s="305">
        <f>IF(E$23=0,0,E$23/MAE_fec!E$23)</f>
        <v>0.57083172824106498</v>
      </c>
      <c r="F78" s="305">
        <f>IF(F$23=0,0,F$23/MAE_fec!F$23)</f>
        <v>0.57524498871999885</v>
      </c>
      <c r="G78" s="305">
        <f>IF(G$23=0,0,G$23/MAE_fec!G$23)</f>
        <v>0.58956228855690695</v>
      </c>
      <c r="H78" s="305">
        <f>IF(H$23=0,0,H$23/MAE_fec!H$23)</f>
        <v>0.59879452588983151</v>
      </c>
      <c r="I78" s="305">
        <f>IF(I$23=0,0,I$23/MAE_fec!I$23)</f>
        <v>0.60870587894879336</v>
      </c>
      <c r="J78" s="305">
        <f>IF(J$23=0,0,J$23/MAE_fec!J$23)</f>
        <v>0.60870587894879336</v>
      </c>
      <c r="K78" s="305">
        <f>IF(K$23=0,0,K$23/MAE_fec!K$23)</f>
        <v>0.60870587894879336</v>
      </c>
      <c r="L78" s="305">
        <f>IF(L$23=0,0,L$23/MAE_fec!L$23)</f>
        <v>0.60870587894879324</v>
      </c>
      <c r="M78" s="305">
        <f>IF(M$23=0,0,M$23/MAE_fec!M$23)</f>
        <v>0.60870587894879336</v>
      </c>
      <c r="N78" s="305">
        <f>IF(N$23=0,0,N$23/MAE_fec!N$23)</f>
        <v>0.60870587894879336</v>
      </c>
      <c r="O78" s="305">
        <f>IF(O$23=0,0,O$23/MAE_fec!O$23)</f>
        <v>0.60870587894879336</v>
      </c>
      <c r="P78" s="305">
        <f>IF(P$23=0,0,P$23/MAE_fec!P$23)</f>
        <v>0.60870587894879336</v>
      </c>
      <c r="Q78" s="305">
        <f>IF(Q$23=0,0,Q$23/MAE_fec!Q$23)</f>
        <v>0.60870587894879324</v>
      </c>
    </row>
    <row r="79" spans="1:17" x14ac:dyDescent="0.25">
      <c r="A79" s="127" t="s">
        <v>293</v>
      </c>
      <c r="B79" s="305">
        <f>IF(B$26=0,0,B$26/MAE_fec!B$26)</f>
        <v>0.57703642093933738</v>
      </c>
      <c r="C79" s="305">
        <f>IF(C$26=0,0,C$26/MAE_fec!C$26)</f>
        <v>0.57703642093933727</v>
      </c>
      <c r="D79" s="305">
        <f>IF(D$26=0,0,D$26/MAE_fec!D$26)</f>
        <v>0.57703642093933727</v>
      </c>
      <c r="E79" s="305">
        <f>IF(E$26=0,0,E$26/MAE_fec!E$26)</f>
        <v>0.57703642093933738</v>
      </c>
      <c r="F79" s="305">
        <f>IF(F$26=0,0,F$26/MAE_fec!F$26)</f>
        <v>0.58149765164086831</v>
      </c>
      <c r="G79" s="305">
        <f>IF(G$26=0,0,G$26/MAE_fec!G$26)</f>
        <v>0.59597057430209066</v>
      </c>
      <c r="H79" s="305">
        <f>IF(H$26=0,0,H$26/MAE_fec!H$26)</f>
        <v>0.60530316204080803</v>
      </c>
      <c r="I79" s="305">
        <f>IF(I$26=0,0,I$26/MAE_fec!I$26)</f>
        <v>0.61532224719823658</v>
      </c>
      <c r="J79" s="305">
        <f>IF(J$26=0,0,J$26/MAE_fec!J$26)</f>
        <v>0.61532224719823669</v>
      </c>
      <c r="K79" s="305">
        <f>IF(K$26=0,0,K$26/MAE_fec!K$26)</f>
        <v>0.61532224719823669</v>
      </c>
      <c r="L79" s="305">
        <f>IF(L$26=0,0,L$26/MAE_fec!L$26)</f>
        <v>0.61532224719823658</v>
      </c>
      <c r="M79" s="305">
        <f>IF(M$26=0,0,M$26/MAE_fec!M$26)</f>
        <v>0.6153222471982368</v>
      </c>
      <c r="N79" s="305">
        <f>IF(N$26=0,0,N$26/MAE_fec!N$26)</f>
        <v>0.61532224719823658</v>
      </c>
      <c r="O79" s="305">
        <f>IF(O$26=0,0,O$26/MAE_fec!O$26)</f>
        <v>0.61532224719823669</v>
      </c>
      <c r="P79" s="305">
        <f>IF(P$26=0,0,P$26/MAE_fec!P$26)</f>
        <v>0.61532224719823669</v>
      </c>
      <c r="Q79" s="305">
        <f>IF(Q$26=0,0,Q$26/MAE_fec!Q$26)</f>
        <v>0.61532224719823658</v>
      </c>
    </row>
    <row r="80" spans="1:17" x14ac:dyDescent="0.25">
      <c r="A80" s="127" t="s">
        <v>292</v>
      </c>
      <c r="B80" s="305">
        <f>IF(B$34=0,0,B$34/MAE_fec!B$34)</f>
        <v>0</v>
      </c>
      <c r="C80" s="305">
        <f>IF(C$34=0,0,C$34/MAE_fec!C$34)</f>
        <v>0</v>
      </c>
      <c r="D80" s="305">
        <f>IF(D$34=0,0,D$34/MAE_fec!D$34)</f>
        <v>0</v>
      </c>
      <c r="E80" s="305">
        <f>IF(E$34=0,0,E$34/MAE_fec!E$34)</f>
        <v>0</v>
      </c>
      <c r="F80" s="305">
        <f>IF(F$34=0,0,F$34/MAE_fec!F$34)</f>
        <v>0</v>
      </c>
      <c r="G80" s="305">
        <f>IF(G$34=0,0,G$34/MAE_fec!G$34)</f>
        <v>0</v>
      </c>
      <c r="H80" s="305">
        <f>IF(H$34=0,0,H$34/MAE_fec!H$34)</f>
        <v>0</v>
      </c>
      <c r="I80" s="305">
        <f>IF(I$34=0,0,I$34/MAE_fec!I$34)</f>
        <v>0</v>
      </c>
      <c r="J80" s="305">
        <f>IF(J$34=0,0,J$34/MAE_fec!J$34)</f>
        <v>0</v>
      </c>
      <c r="K80" s="305">
        <f>IF(K$34=0,0,K$34/MAE_fec!K$34)</f>
        <v>0</v>
      </c>
      <c r="L80" s="305">
        <f>IF(L$34=0,0,L$34/MAE_fec!L$34)</f>
        <v>0</v>
      </c>
      <c r="M80" s="305">
        <f>IF(M$34=0,0,M$34/MAE_fec!M$34)</f>
        <v>0</v>
      </c>
      <c r="N80" s="305">
        <f>IF(N$34=0,0,N$34/MAE_fec!N$34)</f>
        <v>0</v>
      </c>
      <c r="O80" s="305">
        <f>IF(O$34=0,0,O$34/MAE_fec!O$34)</f>
        <v>0</v>
      </c>
      <c r="P80" s="305">
        <f>IF(P$34=0,0,P$34/MAE_fec!P$34)</f>
        <v>0</v>
      </c>
      <c r="Q80" s="305">
        <f>IF(Q$34=0,0,Q$34/MAE_fec!Q$34)</f>
        <v>0</v>
      </c>
    </row>
    <row r="81" spans="1:17" x14ac:dyDescent="0.25">
      <c r="A81" s="127" t="s">
        <v>291</v>
      </c>
      <c r="B81" s="305">
        <f>IF(B$45=0,0,B$45/MAE_fec!B$45)</f>
        <v>0.64445767428392819</v>
      </c>
      <c r="C81" s="305">
        <f>IF(C$45=0,0,C$45/MAE_fec!C$45)</f>
        <v>0.64445767428392808</v>
      </c>
      <c r="D81" s="305">
        <f>IF(D$45=0,0,D$45/MAE_fec!D$45)</f>
        <v>0.64445767428392808</v>
      </c>
      <c r="E81" s="305">
        <f>IF(E$45=0,0,E$45/MAE_fec!E$45)</f>
        <v>0.64445767428392819</v>
      </c>
      <c r="F81" s="305">
        <f>IF(F$45=0,0,F$45/MAE_fec!F$45)</f>
        <v>0.64944015763857066</v>
      </c>
      <c r="G81" s="305">
        <f>IF(G$45=0,0,G$45/MAE_fec!G$45)</f>
        <v>0.66560410455748276</v>
      </c>
      <c r="H81" s="305">
        <f>IF(H$45=0,0,H$45/MAE_fec!H$45)</f>
        <v>0.67602711698944273</v>
      </c>
      <c r="I81" s="305">
        <f>IF(I$45=0,0,I$45/MAE_fec!I$45)</f>
        <v>0.68721683757674679</v>
      </c>
      <c r="J81" s="305">
        <f>IF(J$45=0,0,J$45/MAE_fec!J$45)</f>
        <v>0.6872168375767469</v>
      </c>
      <c r="K81" s="305">
        <f>IF(K$45=0,0,K$45/MAE_fec!K$45)</f>
        <v>0.68721683757674679</v>
      </c>
      <c r="L81" s="305">
        <f>IF(L$45=0,0,L$45/MAE_fec!L$45)</f>
        <v>0.6872168375767469</v>
      </c>
      <c r="M81" s="305">
        <f>IF(M$45=0,0,M$45/MAE_fec!M$45)</f>
        <v>0.6872168375767469</v>
      </c>
      <c r="N81" s="305">
        <f>IF(N$45=0,0,N$45/MAE_fec!N$45)</f>
        <v>0.68721683757674679</v>
      </c>
      <c r="O81" s="305">
        <f>IF(O$45=0,0,O$45/MAE_fec!O$45)</f>
        <v>0.68721683757674668</v>
      </c>
      <c r="P81" s="305">
        <f>IF(P$45=0,0,P$45/MAE_fec!P$45)</f>
        <v>0.68721683757674679</v>
      </c>
      <c r="Q81" s="305">
        <f>IF(Q$45=0,0,Q$45/MAE_fec!Q$45)</f>
        <v>0.68721683757674679</v>
      </c>
    </row>
    <row r="82" spans="1:17" x14ac:dyDescent="0.25">
      <c r="A82" s="72" t="s">
        <v>290</v>
      </c>
      <c r="B82" s="304">
        <f>IF(B$46=0,0,B$46/MAE_fec!B$46)</f>
        <v>0.5877066505338937</v>
      </c>
      <c r="C82" s="304">
        <f>IF(C$46=0,0,C$46/MAE_fec!C$46)</f>
        <v>0.5877066505338937</v>
      </c>
      <c r="D82" s="304">
        <f>IF(D$46=0,0,D$46/MAE_fec!D$46)</f>
        <v>0.5877066505338937</v>
      </c>
      <c r="E82" s="304">
        <f>IF(E$46=0,0,E$46/MAE_fec!E$46)</f>
        <v>0.5877066505338937</v>
      </c>
      <c r="F82" s="304">
        <f>IF(F$46=0,0,F$46/MAE_fec!F$46)</f>
        <v>0.59225037577845918</v>
      </c>
      <c r="G82" s="304">
        <f>IF(G$46=0,0,G$46/MAE_fec!G$46)</f>
        <v>0.60699092350128159</v>
      </c>
      <c r="H82" s="304">
        <f>IF(H$46=0,0,H$46/MAE_fec!H$46)</f>
        <v>0.61649608414921231</v>
      </c>
      <c r="I82" s="304">
        <f>IF(I$46=0,0,I$46/MAE_fec!I$46)</f>
        <v>0.62670043653601826</v>
      </c>
      <c r="J82" s="304">
        <f>IF(J$46=0,0,J$46/MAE_fec!J$46)</f>
        <v>0.62670043653601815</v>
      </c>
      <c r="K82" s="304">
        <f>IF(K$46=0,0,K$46/MAE_fec!K$46)</f>
        <v>0.62670043653601804</v>
      </c>
      <c r="L82" s="304">
        <f>IF(L$46=0,0,L$46/MAE_fec!L$46)</f>
        <v>0.62670043653601815</v>
      </c>
      <c r="M82" s="304">
        <f>IF(M$46=0,0,M$46/MAE_fec!M$46)</f>
        <v>0.62670043653601826</v>
      </c>
      <c r="N82" s="304">
        <f>IF(N$46=0,0,N$46/MAE_fec!N$46)</f>
        <v>0.62670043653601815</v>
      </c>
      <c r="O82" s="304">
        <f>IF(O$46=0,0,O$46/MAE_fec!O$46)</f>
        <v>0.62670043653601815</v>
      </c>
      <c r="P82" s="304">
        <f>IF(P$46=0,0,P$46/MAE_fec!P$46)</f>
        <v>0.62670043653601804</v>
      </c>
      <c r="Q82" s="304">
        <f>IF(Q$46=0,0,Q$46/MAE_fec!Q$46)</f>
        <v>0.62670043653601815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theme="6" tint="0.59999389629810485"/>
    <pageSetUpPr fitToPage="1"/>
  </sheetPr>
  <dimension ref="A1:Q82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80" t="s">
        <v>135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6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295</v>
      </c>
      <c r="B15" s="204">
        <v>0</v>
      </c>
      <c r="C15" s="204">
        <v>0</v>
      </c>
      <c r="D15" s="204">
        <v>0</v>
      </c>
      <c r="E15" s="204">
        <v>0</v>
      </c>
      <c r="F15" s="204">
        <v>0</v>
      </c>
      <c r="G15" s="204">
        <v>0</v>
      </c>
      <c r="H15" s="204">
        <v>0</v>
      </c>
      <c r="I15" s="204">
        <v>0</v>
      </c>
      <c r="J15" s="204">
        <v>0</v>
      </c>
      <c r="K15" s="204">
        <v>0</v>
      </c>
      <c r="L15" s="204">
        <v>0</v>
      </c>
      <c r="M15" s="204">
        <v>0</v>
      </c>
      <c r="N15" s="204">
        <v>0</v>
      </c>
      <c r="O15" s="204">
        <v>0</v>
      </c>
      <c r="P15" s="204">
        <v>0</v>
      </c>
      <c r="Q15" s="204">
        <v>0</v>
      </c>
    </row>
    <row r="16" spans="1:17" x14ac:dyDescent="0.25">
      <c r="A16" s="152" t="s">
        <v>301</v>
      </c>
      <c r="B16" s="264">
        <v>0</v>
      </c>
      <c r="C16" s="264">
        <v>0</v>
      </c>
      <c r="D16" s="264">
        <v>0</v>
      </c>
      <c r="E16" s="264">
        <v>0</v>
      </c>
      <c r="F16" s="264">
        <v>0</v>
      </c>
      <c r="G16" s="264">
        <v>0</v>
      </c>
      <c r="H16" s="264">
        <v>0</v>
      </c>
      <c r="I16" s="264">
        <v>0</v>
      </c>
      <c r="J16" s="264">
        <v>0</v>
      </c>
      <c r="K16" s="264">
        <v>0</v>
      </c>
      <c r="L16" s="264">
        <v>0</v>
      </c>
      <c r="M16" s="264">
        <v>0</v>
      </c>
      <c r="N16" s="264">
        <v>0</v>
      </c>
      <c r="O16" s="264">
        <v>0</v>
      </c>
      <c r="P16" s="264">
        <v>0</v>
      </c>
      <c r="Q16" s="264">
        <v>0</v>
      </c>
    </row>
    <row r="17" spans="1:17" x14ac:dyDescent="0.25">
      <c r="A17" s="154" t="s">
        <v>33</v>
      </c>
      <c r="B17" s="83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x14ac:dyDescent="0.25">
      <c r="A18" s="154" t="s">
        <v>30</v>
      </c>
      <c r="B18" s="83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</row>
    <row r="19" spans="1:17" x14ac:dyDescent="0.25">
      <c r="A19" s="154" t="s">
        <v>125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</row>
    <row r="20" spans="1:17" x14ac:dyDescent="0.25">
      <c r="A20" s="154" t="s">
        <v>29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</row>
    <row r="21" spans="1:17" x14ac:dyDescent="0.25">
      <c r="A21" s="154" t="s">
        <v>26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</row>
    <row r="22" spans="1:17" x14ac:dyDescent="0.25">
      <c r="A22" s="152" t="s">
        <v>300</v>
      </c>
      <c r="B22" s="264">
        <v>0</v>
      </c>
      <c r="C22" s="264">
        <v>0</v>
      </c>
      <c r="D22" s="264">
        <v>0</v>
      </c>
      <c r="E22" s="264">
        <v>0</v>
      </c>
      <c r="F22" s="264">
        <v>0</v>
      </c>
      <c r="G22" s="264">
        <v>0</v>
      </c>
      <c r="H22" s="264">
        <v>0</v>
      </c>
      <c r="I22" s="264">
        <v>0</v>
      </c>
      <c r="J22" s="264">
        <v>0</v>
      </c>
      <c r="K22" s="264">
        <v>0</v>
      </c>
      <c r="L22" s="264">
        <v>0</v>
      </c>
      <c r="M22" s="264">
        <v>0</v>
      </c>
      <c r="N22" s="264">
        <v>0</v>
      </c>
      <c r="O22" s="264">
        <v>0</v>
      </c>
      <c r="P22" s="264">
        <v>0</v>
      </c>
      <c r="Q22" s="264">
        <v>0</v>
      </c>
    </row>
    <row r="23" spans="1:17" x14ac:dyDescent="0.25">
      <c r="A23" s="156" t="s">
        <v>294</v>
      </c>
      <c r="B23" s="204">
        <v>0</v>
      </c>
      <c r="C23" s="204">
        <v>0</v>
      </c>
      <c r="D23" s="204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204">
        <v>0</v>
      </c>
      <c r="M23" s="204">
        <v>0</v>
      </c>
      <c r="N23" s="204">
        <v>0</v>
      </c>
      <c r="O23" s="204">
        <v>0</v>
      </c>
      <c r="P23" s="204">
        <v>0</v>
      </c>
      <c r="Q23" s="204">
        <v>0</v>
      </c>
    </row>
    <row r="24" spans="1:17" x14ac:dyDescent="0.25">
      <c r="A24" s="152" t="s">
        <v>299</v>
      </c>
      <c r="B24" s="151">
        <v>0</v>
      </c>
      <c r="C24" s="151">
        <v>0</v>
      </c>
      <c r="D24" s="151">
        <v>0</v>
      </c>
      <c r="E24" s="151">
        <v>0</v>
      </c>
      <c r="F24" s="151">
        <v>0</v>
      </c>
      <c r="G24" s="151">
        <v>0</v>
      </c>
      <c r="H24" s="151">
        <v>0</v>
      </c>
      <c r="I24" s="151">
        <v>0</v>
      </c>
      <c r="J24" s="151">
        <v>0</v>
      </c>
      <c r="K24" s="151">
        <v>0</v>
      </c>
      <c r="L24" s="151">
        <v>0</v>
      </c>
      <c r="M24" s="151">
        <v>0</v>
      </c>
      <c r="N24" s="151">
        <v>0</v>
      </c>
      <c r="O24" s="151">
        <v>0</v>
      </c>
      <c r="P24" s="151">
        <v>0</v>
      </c>
      <c r="Q24" s="151">
        <v>0</v>
      </c>
    </row>
    <row r="25" spans="1:17" x14ac:dyDescent="0.25">
      <c r="A25" s="152" t="s">
        <v>298</v>
      </c>
      <c r="B25" s="151">
        <v>0</v>
      </c>
      <c r="C25" s="151">
        <v>0</v>
      </c>
      <c r="D25" s="151">
        <v>0</v>
      </c>
      <c r="E25" s="151">
        <v>0</v>
      </c>
      <c r="F25" s="151">
        <v>0</v>
      </c>
      <c r="G25" s="151">
        <v>0</v>
      </c>
      <c r="H25" s="151">
        <v>0</v>
      </c>
      <c r="I25" s="151">
        <v>0</v>
      </c>
      <c r="J25" s="151">
        <v>0</v>
      </c>
      <c r="K25" s="151">
        <v>0</v>
      </c>
      <c r="L25" s="151">
        <v>0</v>
      </c>
      <c r="M25" s="151">
        <v>0</v>
      </c>
      <c r="N25" s="151">
        <v>0</v>
      </c>
      <c r="O25" s="151">
        <v>0</v>
      </c>
      <c r="P25" s="151">
        <v>0</v>
      </c>
      <c r="Q25" s="151">
        <v>0</v>
      </c>
    </row>
    <row r="26" spans="1:17" x14ac:dyDescent="0.25">
      <c r="A26" s="156" t="s">
        <v>293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152" t="s">
        <v>297</v>
      </c>
      <c r="B27" s="264">
        <v>0</v>
      </c>
      <c r="C27" s="264">
        <v>0</v>
      </c>
      <c r="D27" s="264">
        <v>0</v>
      </c>
      <c r="E27" s="264">
        <v>0</v>
      </c>
      <c r="F27" s="264">
        <v>0</v>
      </c>
      <c r="G27" s="264">
        <v>0</v>
      </c>
      <c r="H27" s="264">
        <v>0</v>
      </c>
      <c r="I27" s="264">
        <v>0</v>
      </c>
      <c r="J27" s="264">
        <v>0</v>
      </c>
      <c r="K27" s="264">
        <v>0</v>
      </c>
      <c r="L27" s="264">
        <v>0</v>
      </c>
      <c r="M27" s="264">
        <v>0</v>
      </c>
      <c r="N27" s="264">
        <v>0</v>
      </c>
      <c r="O27" s="264">
        <v>0</v>
      </c>
      <c r="P27" s="264">
        <v>0</v>
      </c>
      <c r="Q27" s="264">
        <v>0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125</v>
      </c>
      <c r="B30" s="83">
        <v>0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296</v>
      </c>
      <c r="B33" s="264">
        <v>0</v>
      </c>
      <c r="C33" s="264">
        <v>0</v>
      </c>
      <c r="D33" s="264">
        <v>0</v>
      </c>
      <c r="E33" s="264">
        <v>0</v>
      </c>
      <c r="F33" s="264">
        <v>0</v>
      </c>
      <c r="G33" s="264">
        <v>0</v>
      </c>
      <c r="H33" s="264">
        <v>0</v>
      </c>
      <c r="I33" s="264">
        <v>0</v>
      </c>
      <c r="J33" s="264">
        <v>0</v>
      </c>
      <c r="K33" s="264">
        <v>0</v>
      </c>
      <c r="L33" s="264">
        <v>0</v>
      </c>
      <c r="M33" s="264">
        <v>0</v>
      </c>
      <c r="N33" s="264">
        <v>0</v>
      </c>
      <c r="O33" s="264">
        <v>0</v>
      </c>
      <c r="P33" s="264">
        <v>0</v>
      </c>
      <c r="Q33" s="264">
        <v>0</v>
      </c>
    </row>
    <row r="34" spans="1:17" x14ac:dyDescent="0.25">
      <c r="A34" s="156" t="s">
        <v>292</v>
      </c>
      <c r="B34" s="204">
        <v>0</v>
      </c>
      <c r="C34" s="204">
        <v>0</v>
      </c>
      <c r="D34" s="204">
        <v>0</v>
      </c>
      <c r="E34" s="204">
        <v>0</v>
      </c>
      <c r="F34" s="204">
        <v>0</v>
      </c>
      <c r="G34" s="204">
        <v>0</v>
      </c>
      <c r="H34" s="204">
        <v>0</v>
      </c>
      <c r="I34" s="204">
        <v>0</v>
      </c>
      <c r="J34" s="204">
        <v>0</v>
      </c>
      <c r="K34" s="204">
        <v>0</v>
      </c>
      <c r="L34" s="204">
        <v>0</v>
      </c>
      <c r="M34" s="204">
        <v>0</v>
      </c>
      <c r="N34" s="204">
        <v>0</v>
      </c>
      <c r="O34" s="204">
        <v>0</v>
      </c>
      <c r="P34" s="204">
        <v>0</v>
      </c>
      <c r="Q34" s="204">
        <v>0</v>
      </c>
    </row>
    <row r="35" spans="1:17" x14ac:dyDescent="0.25">
      <c r="A35" s="88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88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88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88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88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88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88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88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88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6" t="s">
        <v>291</v>
      </c>
      <c r="B45" s="204">
        <v>0</v>
      </c>
      <c r="C45" s="204">
        <v>0</v>
      </c>
      <c r="D45" s="204">
        <v>0</v>
      </c>
      <c r="E45" s="204">
        <v>0</v>
      </c>
      <c r="F45" s="204">
        <v>0</v>
      </c>
      <c r="G45" s="204">
        <v>0</v>
      </c>
      <c r="H45" s="204">
        <v>0</v>
      </c>
      <c r="I45" s="204">
        <v>0</v>
      </c>
      <c r="J45" s="204">
        <v>0</v>
      </c>
      <c r="K45" s="204">
        <v>0</v>
      </c>
      <c r="L45" s="204">
        <v>0</v>
      </c>
      <c r="M45" s="204">
        <v>0</v>
      </c>
      <c r="N45" s="204">
        <v>0</v>
      </c>
      <c r="O45" s="204">
        <v>0</v>
      </c>
      <c r="P45" s="204">
        <v>0</v>
      </c>
      <c r="Q45" s="204">
        <v>0</v>
      </c>
    </row>
    <row r="46" spans="1:17" x14ac:dyDescent="0.25">
      <c r="A46" s="72" t="s">
        <v>290</v>
      </c>
      <c r="B46" s="306">
        <v>0</v>
      </c>
      <c r="C46" s="306">
        <v>0</v>
      </c>
      <c r="D46" s="306">
        <v>0</v>
      </c>
      <c r="E46" s="306">
        <v>0</v>
      </c>
      <c r="F46" s="306">
        <v>0</v>
      </c>
      <c r="G46" s="306">
        <v>0</v>
      </c>
      <c r="H46" s="306">
        <v>0</v>
      </c>
      <c r="I46" s="306">
        <v>0</v>
      </c>
      <c r="J46" s="306">
        <v>0</v>
      </c>
      <c r="K46" s="306">
        <v>0</v>
      </c>
      <c r="L46" s="306">
        <v>0</v>
      </c>
      <c r="M46" s="306">
        <v>0</v>
      </c>
      <c r="N46" s="306">
        <v>0</v>
      </c>
      <c r="O46" s="306">
        <v>0</v>
      </c>
      <c r="P46" s="306">
        <v>0</v>
      </c>
      <c r="Q46" s="306">
        <v>0</v>
      </c>
    </row>
    <row r="48" spans="1:17" ht="12.75" x14ac:dyDescent="0.25">
      <c r="A48" s="80" t="s">
        <v>134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</row>
    <row r="50" spans="1:17" x14ac:dyDescent="0.25">
      <c r="A50" s="78" t="s">
        <v>6</v>
      </c>
      <c r="B50" s="77">
        <f t="shared" ref="B50:Q50" si="0">SUM(B$51:B$55,B$57:B$58,B$60:B$61,B$63:B$67)</f>
        <v>0</v>
      </c>
      <c r="C50" s="77">
        <f t="shared" si="0"/>
        <v>0</v>
      </c>
      <c r="D50" s="77">
        <f t="shared" si="0"/>
        <v>0</v>
      </c>
      <c r="E50" s="77">
        <f t="shared" si="0"/>
        <v>0</v>
      </c>
      <c r="F50" s="77">
        <f t="shared" si="0"/>
        <v>0</v>
      </c>
      <c r="G50" s="77">
        <f t="shared" si="0"/>
        <v>0</v>
      </c>
      <c r="H50" s="77">
        <f t="shared" si="0"/>
        <v>0</v>
      </c>
      <c r="I50" s="77">
        <f t="shared" si="0"/>
        <v>0</v>
      </c>
      <c r="J50" s="77">
        <f t="shared" si="0"/>
        <v>0</v>
      </c>
      <c r="K50" s="77">
        <f t="shared" si="0"/>
        <v>0</v>
      </c>
      <c r="L50" s="77">
        <f t="shared" si="0"/>
        <v>0</v>
      </c>
      <c r="M50" s="77">
        <f t="shared" si="0"/>
        <v>0</v>
      </c>
      <c r="N50" s="77">
        <f t="shared" si="0"/>
        <v>0</v>
      </c>
      <c r="O50" s="77">
        <f t="shared" si="0"/>
        <v>0</v>
      </c>
      <c r="P50" s="77">
        <f t="shared" si="0"/>
        <v>0</v>
      </c>
      <c r="Q50" s="77">
        <f t="shared" si="0"/>
        <v>0</v>
      </c>
    </row>
    <row r="51" spans="1:17" x14ac:dyDescent="0.25">
      <c r="A51" s="132" t="s">
        <v>83</v>
      </c>
      <c r="B51" s="203">
        <f t="shared" ref="B51:Q51" si="1">IF(B$6=0,0,B$6/B$5)</f>
        <v>0</v>
      </c>
      <c r="C51" s="203">
        <f t="shared" si="1"/>
        <v>0</v>
      </c>
      <c r="D51" s="203">
        <f t="shared" si="1"/>
        <v>0</v>
      </c>
      <c r="E51" s="203">
        <f t="shared" si="1"/>
        <v>0</v>
      </c>
      <c r="F51" s="203">
        <f t="shared" si="1"/>
        <v>0</v>
      </c>
      <c r="G51" s="203">
        <f t="shared" si="1"/>
        <v>0</v>
      </c>
      <c r="H51" s="203">
        <f t="shared" si="1"/>
        <v>0</v>
      </c>
      <c r="I51" s="203">
        <f t="shared" si="1"/>
        <v>0</v>
      </c>
      <c r="J51" s="203">
        <f t="shared" si="1"/>
        <v>0</v>
      </c>
      <c r="K51" s="203">
        <f t="shared" si="1"/>
        <v>0</v>
      </c>
      <c r="L51" s="203">
        <f t="shared" si="1"/>
        <v>0</v>
      </c>
      <c r="M51" s="203">
        <f t="shared" si="1"/>
        <v>0</v>
      </c>
      <c r="N51" s="203">
        <f t="shared" si="1"/>
        <v>0</v>
      </c>
      <c r="O51" s="203">
        <f t="shared" si="1"/>
        <v>0</v>
      </c>
      <c r="P51" s="203">
        <f t="shared" si="1"/>
        <v>0</v>
      </c>
      <c r="Q51" s="203">
        <f t="shared" si="1"/>
        <v>0</v>
      </c>
    </row>
    <row r="52" spans="1:17" x14ac:dyDescent="0.25">
      <c r="A52" s="76" t="s">
        <v>82</v>
      </c>
      <c r="B52" s="202">
        <f t="shared" ref="B52:Q52" si="2">IF(B$7=0,0,B$7/B$5)</f>
        <v>0</v>
      </c>
      <c r="C52" s="202">
        <f t="shared" si="2"/>
        <v>0</v>
      </c>
      <c r="D52" s="202">
        <f t="shared" si="2"/>
        <v>0</v>
      </c>
      <c r="E52" s="202">
        <f t="shared" si="2"/>
        <v>0</v>
      </c>
      <c r="F52" s="202">
        <f t="shared" si="2"/>
        <v>0</v>
      </c>
      <c r="G52" s="202">
        <f t="shared" si="2"/>
        <v>0</v>
      </c>
      <c r="H52" s="202">
        <f t="shared" si="2"/>
        <v>0</v>
      </c>
      <c r="I52" s="202">
        <f t="shared" si="2"/>
        <v>0</v>
      </c>
      <c r="J52" s="202">
        <f t="shared" si="2"/>
        <v>0</v>
      </c>
      <c r="K52" s="202">
        <f t="shared" si="2"/>
        <v>0</v>
      </c>
      <c r="L52" s="202">
        <f t="shared" si="2"/>
        <v>0</v>
      </c>
      <c r="M52" s="202">
        <f t="shared" si="2"/>
        <v>0</v>
      </c>
      <c r="N52" s="202">
        <f t="shared" si="2"/>
        <v>0</v>
      </c>
      <c r="O52" s="202">
        <f t="shared" si="2"/>
        <v>0</v>
      </c>
      <c r="P52" s="202">
        <f t="shared" si="2"/>
        <v>0</v>
      </c>
      <c r="Q52" s="202">
        <f t="shared" si="2"/>
        <v>0</v>
      </c>
    </row>
    <row r="53" spans="1:17" x14ac:dyDescent="0.25">
      <c r="A53" s="76" t="s">
        <v>81</v>
      </c>
      <c r="B53" s="202">
        <f t="shared" ref="B53:Q53" si="3">IF(B$8=0,0,B$8/B$5)</f>
        <v>0</v>
      </c>
      <c r="C53" s="202">
        <f t="shared" si="3"/>
        <v>0</v>
      </c>
      <c r="D53" s="202">
        <f t="shared" si="3"/>
        <v>0</v>
      </c>
      <c r="E53" s="202">
        <f t="shared" si="3"/>
        <v>0</v>
      </c>
      <c r="F53" s="202">
        <f t="shared" si="3"/>
        <v>0</v>
      </c>
      <c r="G53" s="202">
        <f t="shared" si="3"/>
        <v>0</v>
      </c>
      <c r="H53" s="202">
        <f t="shared" si="3"/>
        <v>0</v>
      </c>
      <c r="I53" s="202">
        <f t="shared" si="3"/>
        <v>0</v>
      </c>
      <c r="J53" s="202">
        <f t="shared" si="3"/>
        <v>0</v>
      </c>
      <c r="K53" s="202">
        <f t="shared" si="3"/>
        <v>0</v>
      </c>
      <c r="L53" s="202">
        <f t="shared" si="3"/>
        <v>0</v>
      </c>
      <c r="M53" s="202">
        <f t="shared" si="3"/>
        <v>0</v>
      </c>
      <c r="N53" s="202">
        <f t="shared" si="3"/>
        <v>0</v>
      </c>
      <c r="O53" s="202">
        <f t="shared" si="3"/>
        <v>0</v>
      </c>
      <c r="P53" s="202">
        <f t="shared" si="3"/>
        <v>0</v>
      </c>
      <c r="Q53" s="202">
        <f t="shared" si="3"/>
        <v>0</v>
      </c>
    </row>
    <row r="54" spans="1:17" x14ac:dyDescent="0.25">
      <c r="A54" s="76" t="s">
        <v>80</v>
      </c>
      <c r="B54" s="202">
        <f t="shared" ref="B54:Q54" si="4">IF(B$9=0,0,B$9/B$5)</f>
        <v>0</v>
      </c>
      <c r="C54" s="202">
        <f t="shared" si="4"/>
        <v>0</v>
      </c>
      <c r="D54" s="202">
        <f t="shared" si="4"/>
        <v>0</v>
      </c>
      <c r="E54" s="202">
        <f t="shared" si="4"/>
        <v>0</v>
      </c>
      <c r="F54" s="202">
        <f t="shared" si="4"/>
        <v>0</v>
      </c>
      <c r="G54" s="202">
        <f t="shared" si="4"/>
        <v>0</v>
      </c>
      <c r="H54" s="202">
        <f t="shared" si="4"/>
        <v>0</v>
      </c>
      <c r="I54" s="202">
        <f t="shared" si="4"/>
        <v>0</v>
      </c>
      <c r="J54" s="202">
        <f t="shared" si="4"/>
        <v>0</v>
      </c>
      <c r="K54" s="202">
        <f t="shared" si="4"/>
        <v>0</v>
      </c>
      <c r="L54" s="202">
        <f t="shared" si="4"/>
        <v>0</v>
      </c>
      <c r="M54" s="202">
        <f t="shared" si="4"/>
        <v>0</v>
      </c>
      <c r="N54" s="202">
        <f t="shared" si="4"/>
        <v>0</v>
      </c>
      <c r="O54" s="202">
        <f t="shared" si="4"/>
        <v>0</v>
      </c>
      <c r="P54" s="202">
        <f t="shared" si="4"/>
        <v>0</v>
      </c>
      <c r="Q54" s="202">
        <f t="shared" si="4"/>
        <v>0</v>
      </c>
    </row>
    <row r="55" spans="1:17" x14ac:dyDescent="0.25">
      <c r="A55" s="129" t="s">
        <v>79</v>
      </c>
      <c r="B55" s="201">
        <f t="shared" ref="B55:Q55" si="5">IF(B$10=0,0,B$10/B$5)</f>
        <v>0</v>
      </c>
      <c r="C55" s="201">
        <f t="shared" si="5"/>
        <v>0</v>
      </c>
      <c r="D55" s="201">
        <f t="shared" si="5"/>
        <v>0</v>
      </c>
      <c r="E55" s="201">
        <f t="shared" si="5"/>
        <v>0</v>
      </c>
      <c r="F55" s="201">
        <f t="shared" si="5"/>
        <v>0</v>
      </c>
      <c r="G55" s="201">
        <f t="shared" si="5"/>
        <v>0</v>
      </c>
      <c r="H55" s="201">
        <f t="shared" si="5"/>
        <v>0</v>
      </c>
      <c r="I55" s="201">
        <f t="shared" si="5"/>
        <v>0</v>
      </c>
      <c r="J55" s="201">
        <f t="shared" si="5"/>
        <v>0</v>
      </c>
      <c r="K55" s="201">
        <f t="shared" si="5"/>
        <v>0</v>
      </c>
      <c r="L55" s="201">
        <f t="shared" si="5"/>
        <v>0</v>
      </c>
      <c r="M55" s="201">
        <f t="shared" si="5"/>
        <v>0</v>
      </c>
      <c r="N55" s="201">
        <f t="shared" si="5"/>
        <v>0</v>
      </c>
      <c r="O55" s="201">
        <f t="shared" si="5"/>
        <v>0</v>
      </c>
      <c r="P55" s="201">
        <f t="shared" si="5"/>
        <v>0</v>
      </c>
      <c r="Q55" s="201">
        <f t="shared" si="5"/>
        <v>0</v>
      </c>
    </row>
    <row r="56" spans="1:17" x14ac:dyDescent="0.25">
      <c r="A56" s="127" t="s">
        <v>295</v>
      </c>
      <c r="B56" s="200">
        <f t="shared" ref="B56:Q56" si="6">IF(B$15=0,0,B$15/B$5)</f>
        <v>0</v>
      </c>
      <c r="C56" s="200">
        <f t="shared" si="6"/>
        <v>0</v>
      </c>
      <c r="D56" s="200">
        <f t="shared" si="6"/>
        <v>0</v>
      </c>
      <c r="E56" s="200">
        <f t="shared" si="6"/>
        <v>0</v>
      </c>
      <c r="F56" s="200">
        <f t="shared" si="6"/>
        <v>0</v>
      </c>
      <c r="G56" s="200">
        <f t="shared" si="6"/>
        <v>0</v>
      </c>
      <c r="H56" s="200">
        <f t="shared" si="6"/>
        <v>0</v>
      </c>
      <c r="I56" s="200">
        <f t="shared" si="6"/>
        <v>0</v>
      </c>
      <c r="J56" s="200">
        <f t="shared" si="6"/>
        <v>0</v>
      </c>
      <c r="K56" s="200">
        <f t="shared" si="6"/>
        <v>0</v>
      </c>
      <c r="L56" s="200">
        <f t="shared" si="6"/>
        <v>0</v>
      </c>
      <c r="M56" s="200">
        <f t="shared" si="6"/>
        <v>0</v>
      </c>
      <c r="N56" s="200">
        <f t="shared" si="6"/>
        <v>0</v>
      </c>
      <c r="O56" s="200">
        <f t="shared" si="6"/>
        <v>0</v>
      </c>
      <c r="P56" s="200">
        <f t="shared" si="6"/>
        <v>0</v>
      </c>
      <c r="Q56" s="200">
        <f t="shared" si="6"/>
        <v>0</v>
      </c>
    </row>
    <row r="57" spans="1:17" x14ac:dyDescent="0.25">
      <c r="A57" s="142" t="s">
        <v>301</v>
      </c>
      <c r="B57" s="199">
        <f t="shared" ref="B57:Q57" si="7">IF(B$16=0,0,B$16/B$5)</f>
        <v>0</v>
      </c>
      <c r="C57" s="199">
        <f t="shared" si="7"/>
        <v>0</v>
      </c>
      <c r="D57" s="199">
        <f t="shared" si="7"/>
        <v>0</v>
      </c>
      <c r="E57" s="199">
        <f t="shared" si="7"/>
        <v>0</v>
      </c>
      <c r="F57" s="199">
        <f t="shared" si="7"/>
        <v>0</v>
      </c>
      <c r="G57" s="199">
        <f t="shared" si="7"/>
        <v>0</v>
      </c>
      <c r="H57" s="199">
        <f t="shared" si="7"/>
        <v>0</v>
      </c>
      <c r="I57" s="199">
        <f t="shared" si="7"/>
        <v>0</v>
      </c>
      <c r="J57" s="199">
        <f t="shared" si="7"/>
        <v>0</v>
      </c>
      <c r="K57" s="199">
        <f t="shared" si="7"/>
        <v>0</v>
      </c>
      <c r="L57" s="199">
        <f t="shared" si="7"/>
        <v>0</v>
      </c>
      <c r="M57" s="199">
        <f t="shared" si="7"/>
        <v>0</v>
      </c>
      <c r="N57" s="199">
        <f t="shared" si="7"/>
        <v>0</v>
      </c>
      <c r="O57" s="199">
        <f t="shared" si="7"/>
        <v>0</v>
      </c>
      <c r="P57" s="199">
        <f t="shared" si="7"/>
        <v>0</v>
      </c>
      <c r="Q57" s="199">
        <f t="shared" si="7"/>
        <v>0</v>
      </c>
    </row>
    <row r="58" spans="1:17" x14ac:dyDescent="0.25">
      <c r="A58" s="142" t="s">
        <v>300</v>
      </c>
      <c r="B58" s="199">
        <f t="shared" ref="B58:Q58" si="8">IF(B$22=0,0,B$22/B$5)</f>
        <v>0</v>
      </c>
      <c r="C58" s="199">
        <f t="shared" si="8"/>
        <v>0</v>
      </c>
      <c r="D58" s="199">
        <f t="shared" si="8"/>
        <v>0</v>
      </c>
      <c r="E58" s="199">
        <f t="shared" si="8"/>
        <v>0</v>
      </c>
      <c r="F58" s="199">
        <f t="shared" si="8"/>
        <v>0</v>
      </c>
      <c r="G58" s="199">
        <f t="shared" si="8"/>
        <v>0</v>
      </c>
      <c r="H58" s="199">
        <f t="shared" si="8"/>
        <v>0</v>
      </c>
      <c r="I58" s="199">
        <f t="shared" si="8"/>
        <v>0</v>
      </c>
      <c r="J58" s="199">
        <f t="shared" si="8"/>
        <v>0</v>
      </c>
      <c r="K58" s="199">
        <f t="shared" si="8"/>
        <v>0</v>
      </c>
      <c r="L58" s="199">
        <f t="shared" si="8"/>
        <v>0</v>
      </c>
      <c r="M58" s="199">
        <f t="shared" si="8"/>
        <v>0</v>
      </c>
      <c r="N58" s="199">
        <f t="shared" si="8"/>
        <v>0</v>
      </c>
      <c r="O58" s="199">
        <f t="shared" si="8"/>
        <v>0</v>
      </c>
      <c r="P58" s="199">
        <f t="shared" si="8"/>
        <v>0</v>
      </c>
      <c r="Q58" s="199">
        <f t="shared" si="8"/>
        <v>0</v>
      </c>
    </row>
    <row r="59" spans="1:17" x14ac:dyDescent="0.25">
      <c r="A59" s="127" t="s">
        <v>294</v>
      </c>
      <c r="B59" s="200">
        <f t="shared" ref="B59:Q59" si="9">IF(B$23=0,0,B$23/B$5)</f>
        <v>0</v>
      </c>
      <c r="C59" s="200">
        <f t="shared" si="9"/>
        <v>0</v>
      </c>
      <c r="D59" s="200">
        <f t="shared" si="9"/>
        <v>0</v>
      </c>
      <c r="E59" s="200">
        <f t="shared" si="9"/>
        <v>0</v>
      </c>
      <c r="F59" s="200">
        <f t="shared" si="9"/>
        <v>0</v>
      </c>
      <c r="G59" s="200">
        <f t="shared" si="9"/>
        <v>0</v>
      </c>
      <c r="H59" s="200">
        <f t="shared" si="9"/>
        <v>0</v>
      </c>
      <c r="I59" s="200">
        <f t="shared" si="9"/>
        <v>0</v>
      </c>
      <c r="J59" s="200">
        <f t="shared" si="9"/>
        <v>0</v>
      </c>
      <c r="K59" s="200">
        <f t="shared" si="9"/>
        <v>0</v>
      </c>
      <c r="L59" s="200">
        <f t="shared" si="9"/>
        <v>0</v>
      </c>
      <c r="M59" s="200">
        <f t="shared" si="9"/>
        <v>0</v>
      </c>
      <c r="N59" s="200">
        <f t="shared" si="9"/>
        <v>0</v>
      </c>
      <c r="O59" s="200">
        <f t="shared" si="9"/>
        <v>0</v>
      </c>
      <c r="P59" s="200">
        <f t="shared" si="9"/>
        <v>0</v>
      </c>
      <c r="Q59" s="200">
        <f t="shared" si="9"/>
        <v>0</v>
      </c>
    </row>
    <row r="60" spans="1:17" x14ac:dyDescent="0.25">
      <c r="A60" s="142" t="s">
        <v>299</v>
      </c>
      <c r="B60" s="199">
        <f t="shared" ref="B60:Q60" si="10">IF(B$24=0,0,B$24/B$5)</f>
        <v>0</v>
      </c>
      <c r="C60" s="199">
        <f t="shared" si="10"/>
        <v>0</v>
      </c>
      <c r="D60" s="199">
        <f t="shared" si="10"/>
        <v>0</v>
      </c>
      <c r="E60" s="199">
        <f t="shared" si="10"/>
        <v>0</v>
      </c>
      <c r="F60" s="199">
        <f t="shared" si="10"/>
        <v>0</v>
      </c>
      <c r="G60" s="199">
        <f t="shared" si="10"/>
        <v>0</v>
      </c>
      <c r="H60" s="199">
        <f t="shared" si="10"/>
        <v>0</v>
      </c>
      <c r="I60" s="199">
        <f t="shared" si="10"/>
        <v>0</v>
      </c>
      <c r="J60" s="199">
        <f t="shared" si="10"/>
        <v>0</v>
      </c>
      <c r="K60" s="199">
        <f t="shared" si="10"/>
        <v>0</v>
      </c>
      <c r="L60" s="199">
        <f t="shared" si="10"/>
        <v>0</v>
      </c>
      <c r="M60" s="199">
        <f t="shared" si="10"/>
        <v>0</v>
      </c>
      <c r="N60" s="199">
        <f t="shared" si="10"/>
        <v>0</v>
      </c>
      <c r="O60" s="199">
        <f t="shared" si="10"/>
        <v>0</v>
      </c>
      <c r="P60" s="199">
        <f t="shared" si="10"/>
        <v>0</v>
      </c>
      <c r="Q60" s="199">
        <f t="shared" si="10"/>
        <v>0</v>
      </c>
    </row>
    <row r="61" spans="1:17" x14ac:dyDescent="0.25">
      <c r="A61" s="142" t="s">
        <v>298</v>
      </c>
      <c r="B61" s="199">
        <f t="shared" ref="B61:Q61" si="11">IF(B$25=0,0,B$25/B$5)</f>
        <v>0</v>
      </c>
      <c r="C61" s="199">
        <f t="shared" si="11"/>
        <v>0</v>
      </c>
      <c r="D61" s="199">
        <f t="shared" si="11"/>
        <v>0</v>
      </c>
      <c r="E61" s="199">
        <f t="shared" si="11"/>
        <v>0</v>
      </c>
      <c r="F61" s="199">
        <f t="shared" si="11"/>
        <v>0</v>
      </c>
      <c r="G61" s="199">
        <f t="shared" si="11"/>
        <v>0</v>
      </c>
      <c r="H61" s="199">
        <f t="shared" si="11"/>
        <v>0</v>
      </c>
      <c r="I61" s="199">
        <f t="shared" si="11"/>
        <v>0</v>
      </c>
      <c r="J61" s="199">
        <f t="shared" si="11"/>
        <v>0</v>
      </c>
      <c r="K61" s="199">
        <f t="shared" si="11"/>
        <v>0</v>
      </c>
      <c r="L61" s="199">
        <f t="shared" si="11"/>
        <v>0</v>
      </c>
      <c r="M61" s="199">
        <f t="shared" si="11"/>
        <v>0</v>
      </c>
      <c r="N61" s="199">
        <f t="shared" si="11"/>
        <v>0</v>
      </c>
      <c r="O61" s="199">
        <f t="shared" si="11"/>
        <v>0</v>
      </c>
      <c r="P61" s="199">
        <f t="shared" si="11"/>
        <v>0</v>
      </c>
      <c r="Q61" s="199">
        <f t="shared" si="11"/>
        <v>0</v>
      </c>
    </row>
    <row r="62" spans="1:17" x14ac:dyDescent="0.25">
      <c r="A62" s="127" t="s">
        <v>293</v>
      </c>
      <c r="B62" s="200">
        <f t="shared" ref="B62:Q62" si="12">IF(B$26=0,0,B$26/B$5)</f>
        <v>0</v>
      </c>
      <c r="C62" s="200">
        <f t="shared" si="12"/>
        <v>0</v>
      </c>
      <c r="D62" s="200">
        <f t="shared" si="12"/>
        <v>0</v>
      </c>
      <c r="E62" s="200">
        <f t="shared" si="12"/>
        <v>0</v>
      </c>
      <c r="F62" s="200">
        <f t="shared" si="12"/>
        <v>0</v>
      </c>
      <c r="G62" s="200">
        <f t="shared" si="12"/>
        <v>0</v>
      </c>
      <c r="H62" s="200">
        <f t="shared" si="12"/>
        <v>0</v>
      </c>
      <c r="I62" s="200">
        <f t="shared" si="12"/>
        <v>0</v>
      </c>
      <c r="J62" s="200">
        <f t="shared" si="12"/>
        <v>0</v>
      </c>
      <c r="K62" s="200">
        <f t="shared" si="12"/>
        <v>0</v>
      </c>
      <c r="L62" s="200">
        <f t="shared" si="12"/>
        <v>0</v>
      </c>
      <c r="M62" s="200">
        <f t="shared" si="12"/>
        <v>0</v>
      </c>
      <c r="N62" s="200">
        <f t="shared" si="12"/>
        <v>0</v>
      </c>
      <c r="O62" s="200">
        <f t="shared" si="12"/>
        <v>0</v>
      </c>
      <c r="P62" s="200">
        <f t="shared" si="12"/>
        <v>0</v>
      </c>
      <c r="Q62" s="200">
        <f t="shared" si="12"/>
        <v>0</v>
      </c>
    </row>
    <row r="63" spans="1:17" x14ac:dyDescent="0.25">
      <c r="A63" s="142" t="s">
        <v>297</v>
      </c>
      <c r="B63" s="199">
        <f t="shared" ref="B63:Q63" si="13">IF(B$27=0,0,B$27/B$5)</f>
        <v>0</v>
      </c>
      <c r="C63" s="199">
        <f t="shared" si="13"/>
        <v>0</v>
      </c>
      <c r="D63" s="199">
        <f t="shared" si="13"/>
        <v>0</v>
      </c>
      <c r="E63" s="199">
        <f t="shared" si="13"/>
        <v>0</v>
      </c>
      <c r="F63" s="199">
        <f t="shared" si="13"/>
        <v>0</v>
      </c>
      <c r="G63" s="199">
        <f t="shared" si="13"/>
        <v>0</v>
      </c>
      <c r="H63" s="199">
        <f t="shared" si="13"/>
        <v>0</v>
      </c>
      <c r="I63" s="199">
        <f t="shared" si="13"/>
        <v>0</v>
      </c>
      <c r="J63" s="199">
        <f t="shared" si="13"/>
        <v>0</v>
      </c>
      <c r="K63" s="199">
        <f t="shared" si="13"/>
        <v>0</v>
      </c>
      <c r="L63" s="199">
        <f t="shared" si="13"/>
        <v>0</v>
      </c>
      <c r="M63" s="199">
        <f t="shared" si="13"/>
        <v>0</v>
      </c>
      <c r="N63" s="199">
        <f t="shared" si="13"/>
        <v>0</v>
      </c>
      <c r="O63" s="199">
        <f t="shared" si="13"/>
        <v>0</v>
      </c>
      <c r="P63" s="199">
        <f t="shared" si="13"/>
        <v>0</v>
      </c>
      <c r="Q63" s="199">
        <f t="shared" si="13"/>
        <v>0</v>
      </c>
    </row>
    <row r="64" spans="1:17" x14ac:dyDescent="0.25">
      <c r="A64" s="142" t="s">
        <v>296</v>
      </c>
      <c r="B64" s="199">
        <f t="shared" ref="B64:Q64" si="14">IF(B$33=0,0,B$33/B$5)</f>
        <v>0</v>
      </c>
      <c r="C64" s="199">
        <f t="shared" si="14"/>
        <v>0</v>
      </c>
      <c r="D64" s="199">
        <f t="shared" si="14"/>
        <v>0</v>
      </c>
      <c r="E64" s="199">
        <f t="shared" si="14"/>
        <v>0</v>
      </c>
      <c r="F64" s="199">
        <f t="shared" si="14"/>
        <v>0</v>
      </c>
      <c r="G64" s="199">
        <f t="shared" si="14"/>
        <v>0</v>
      </c>
      <c r="H64" s="199">
        <f t="shared" si="14"/>
        <v>0</v>
      </c>
      <c r="I64" s="199">
        <f t="shared" si="14"/>
        <v>0</v>
      </c>
      <c r="J64" s="199">
        <f t="shared" si="14"/>
        <v>0</v>
      </c>
      <c r="K64" s="199">
        <f t="shared" si="14"/>
        <v>0</v>
      </c>
      <c r="L64" s="199">
        <f t="shared" si="14"/>
        <v>0</v>
      </c>
      <c r="M64" s="199">
        <f t="shared" si="14"/>
        <v>0</v>
      </c>
      <c r="N64" s="199">
        <f t="shared" si="14"/>
        <v>0</v>
      </c>
      <c r="O64" s="199">
        <f t="shared" si="14"/>
        <v>0</v>
      </c>
      <c r="P64" s="199">
        <f t="shared" si="14"/>
        <v>0</v>
      </c>
      <c r="Q64" s="199">
        <f t="shared" si="14"/>
        <v>0</v>
      </c>
    </row>
    <row r="65" spans="1:17" x14ac:dyDescent="0.25">
      <c r="A65" s="127" t="s">
        <v>292</v>
      </c>
      <c r="B65" s="200">
        <f t="shared" ref="B65:Q65" si="15">IF(B$34=0,0,B$34/B$5)</f>
        <v>0</v>
      </c>
      <c r="C65" s="200">
        <f t="shared" si="15"/>
        <v>0</v>
      </c>
      <c r="D65" s="200">
        <f t="shared" si="15"/>
        <v>0</v>
      </c>
      <c r="E65" s="200">
        <f t="shared" si="15"/>
        <v>0</v>
      </c>
      <c r="F65" s="200">
        <f t="shared" si="15"/>
        <v>0</v>
      </c>
      <c r="G65" s="200">
        <f t="shared" si="15"/>
        <v>0</v>
      </c>
      <c r="H65" s="200">
        <f t="shared" si="15"/>
        <v>0</v>
      </c>
      <c r="I65" s="200">
        <f t="shared" si="15"/>
        <v>0</v>
      </c>
      <c r="J65" s="200">
        <f t="shared" si="15"/>
        <v>0</v>
      </c>
      <c r="K65" s="200">
        <f t="shared" si="15"/>
        <v>0</v>
      </c>
      <c r="L65" s="200">
        <f t="shared" si="15"/>
        <v>0</v>
      </c>
      <c r="M65" s="200">
        <f t="shared" si="15"/>
        <v>0</v>
      </c>
      <c r="N65" s="200">
        <f t="shared" si="15"/>
        <v>0</v>
      </c>
      <c r="O65" s="200">
        <f t="shared" si="15"/>
        <v>0</v>
      </c>
      <c r="P65" s="200">
        <f t="shared" si="15"/>
        <v>0</v>
      </c>
      <c r="Q65" s="200">
        <f t="shared" si="15"/>
        <v>0</v>
      </c>
    </row>
    <row r="66" spans="1:17" x14ac:dyDescent="0.25">
      <c r="A66" s="127" t="s">
        <v>291</v>
      </c>
      <c r="B66" s="200">
        <f t="shared" ref="B66:Q66" si="16">IF(B$45=0,0,B$45/B$5)</f>
        <v>0</v>
      </c>
      <c r="C66" s="200">
        <f t="shared" si="16"/>
        <v>0</v>
      </c>
      <c r="D66" s="200">
        <f t="shared" si="16"/>
        <v>0</v>
      </c>
      <c r="E66" s="200">
        <f t="shared" si="16"/>
        <v>0</v>
      </c>
      <c r="F66" s="200">
        <f t="shared" si="16"/>
        <v>0</v>
      </c>
      <c r="G66" s="200">
        <f t="shared" si="16"/>
        <v>0</v>
      </c>
      <c r="H66" s="200">
        <f t="shared" si="16"/>
        <v>0</v>
      </c>
      <c r="I66" s="200">
        <f t="shared" si="16"/>
        <v>0</v>
      </c>
      <c r="J66" s="200">
        <f t="shared" si="16"/>
        <v>0</v>
      </c>
      <c r="K66" s="200">
        <f t="shared" si="16"/>
        <v>0</v>
      </c>
      <c r="L66" s="200">
        <f t="shared" si="16"/>
        <v>0</v>
      </c>
      <c r="M66" s="200">
        <f t="shared" si="16"/>
        <v>0</v>
      </c>
      <c r="N66" s="200">
        <f t="shared" si="16"/>
        <v>0</v>
      </c>
      <c r="O66" s="200">
        <f t="shared" si="16"/>
        <v>0</v>
      </c>
      <c r="P66" s="200">
        <f t="shared" si="16"/>
        <v>0</v>
      </c>
      <c r="Q66" s="200">
        <f t="shared" si="16"/>
        <v>0</v>
      </c>
    </row>
    <row r="67" spans="1:17" x14ac:dyDescent="0.25">
      <c r="A67" s="72" t="s">
        <v>290</v>
      </c>
      <c r="B67" s="71">
        <f t="shared" ref="B67:Q67" si="17">IF(B$46=0,0,B$46/B$5)</f>
        <v>0</v>
      </c>
      <c r="C67" s="71">
        <f t="shared" si="17"/>
        <v>0</v>
      </c>
      <c r="D67" s="71">
        <f t="shared" si="17"/>
        <v>0</v>
      </c>
      <c r="E67" s="71">
        <f t="shared" si="17"/>
        <v>0</v>
      </c>
      <c r="F67" s="71">
        <f t="shared" si="17"/>
        <v>0</v>
      </c>
      <c r="G67" s="71">
        <f t="shared" si="17"/>
        <v>0</v>
      </c>
      <c r="H67" s="71">
        <f t="shared" si="17"/>
        <v>0</v>
      </c>
      <c r="I67" s="71">
        <f t="shared" si="17"/>
        <v>0</v>
      </c>
      <c r="J67" s="71">
        <f t="shared" si="17"/>
        <v>0</v>
      </c>
      <c r="K67" s="71">
        <f t="shared" si="17"/>
        <v>0</v>
      </c>
      <c r="L67" s="71">
        <f t="shared" si="17"/>
        <v>0</v>
      </c>
      <c r="M67" s="71">
        <f t="shared" si="17"/>
        <v>0</v>
      </c>
      <c r="N67" s="71">
        <f t="shared" si="17"/>
        <v>0</v>
      </c>
      <c r="O67" s="71">
        <f t="shared" si="17"/>
        <v>0</v>
      </c>
      <c r="P67" s="71">
        <f t="shared" si="17"/>
        <v>0</v>
      </c>
      <c r="Q67" s="71">
        <f t="shared" si="17"/>
        <v>0</v>
      </c>
    </row>
    <row r="69" spans="1:17" ht="12.75" x14ac:dyDescent="0.25">
      <c r="A69" s="266" t="s">
        <v>133</v>
      </c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</row>
    <row r="71" spans="1:17" x14ac:dyDescent="0.25">
      <c r="A71" s="78" t="s">
        <v>6</v>
      </c>
      <c r="B71" s="230">
        <f>IF(B$5=0,0,B$5/MAE_fec!B$5)</f>
        <v>0</v>
      </c>
      <c r="C71" s="230">
        <f>IF(C$5=0,0,C$5/MAE_fec!C$5)</f>
        <v>0</v>
      </c>
      <c r="D71" s="230">
        <f>IF(D$5=0,0,D$5/MAE_fec!D$5)</f>
        <v>0</v>
      </c>
      <c r="E71" s="230">
        <f>IF(E$5=0,0,E$5/MAE_fec!E$5)</f>
        <v>0</v>
      </c>
      <c r="F71" s="230">
        <f>IF(F$5=0,0,F$5/MAE_fec!F$5)</f>
        <v>0</v>
      </c>
      <c r="G71" s="230">
        <f>IF(G$5=0,0,G$5/MAE_fec!G$5)</f>
        <v>0</v>
      </c>
      <c r="H71" s="230">
        <f>IF(H$5=0,0,H$5/MAE_fec!H$5)</f>
        <v>0</v>
      </c>
      <c r="I71" s="230">
        <f>IF(I$5=0,0,I$5/MAE_fec!I$5)</f>
        <v>0</v>
      </c>
      <c r="J71" s="230">
        <f>IF(J$5=0,0,J$5/MAE_fec!J$5)</f>
        <v>0</v>
      </c>
      <c r="K71" s="230">
        <f>IF(K$5=0,0,K$5/MAE_fec!K$5)</f>
        <v>0</v>
      </c>
      <c r="L71" s="230">
        <f>IF(L$5=0,0,L$5/MAE_fec!L$5)</f>
        <v>0</v>
      </c>
      <c r="M71" s="230">
        <f>IF(M$5=0,0,M$5/MAE_fec!M$5)</f>
        <v>0</v>
      </c>
      <c r="N71" s="230">
        <f>IF(N$5=0,0,N$5/MAE_fec!N$5)</f>
        <v>0</v>
      </c>
      <c r="O71" s="230">
        <f>IF(O$5=0,0,O$5/MAE_fec!O$5)</f>
        <v>0</v>
      </c>
      <c r="P71" s="230">
        <f>IF(P$5=0,0,P$5/MAE_fec!P$5)</f>
        <v>0</v>
      </c>
      <c r="Q71" s="230">
        <f>IF(Q$5=0,0,Q$5/MAE_fec!Q$5)</f>
        <v>0</v>
      </c>
    </row>
    <row r="72" spans="1:17" x14ac:dyDescent="0.25">
      <c r="A72" s="132" t="s">
        <v>83</v>
      </c>
      <c r="B72" s="275">
        <f>IF(B$6=0,0,B$6/MAE_fec!B$6)</f>
        <v>0</v>
      </c>
      <c r="C72" s="275">
        <f>IF(C$6=0,0,C$6/MAE_fec!C$6)</f>
        <v>0</v>
      </c>
      <c r="D72" s="275">
        <f>IF(D$6=0,0,D$6/MAE_fec!D$6)</f>
        <v>0</v>
      </c>
      <c r="E72" s="275">
        <f>IF(E$6=0,0,E$6/MAE_fec!E$6)</f>
        <v>0</v>
      </c>
      <c r="F72" s="275">
        <f>IF(F$6=0,0,F$6/MAE_fec!F$6)</f>
        <v>0</v>
      </c>
      <c r="G72" s="275">
        <f>IF(G$6=0,0,G$6/MAE_fec!G$6)</f>
        <v>0</v>
      </c>
      <c r="H72" s="275">
        <f>IF(H$6=0,0,H$6/MAE_fec!H$6)</f>
        <v>0</v>
      </c>
      <c r="I72" s="275">
        <f>IF(I$6=0,0,I$6/MAE_fec!I$6)</f>
        <v>0</v>
      </c>
      <c r="J72" s="275">
        <f>IF(J$6=0,0,J$6/MAE_fec!J$6)</f>
        <v>0</v>
      </c>
      <c r="K72" s="275">
        <f>IF(K$6=0,0,K$6/MAE_fec!K$6)</f>
        <v>0</v>
      </c>
      <c r="L72" s="275">
        <f>IF(L$6=0,0,L$6/MAE_fec!L$6)</f>
        <v>0</v>
      </c>
      <c r="M72" s="275">
        <f>IF(M$6=0,0,M$6/MAE_fec!M$6)</f>
        <v>0</v>
      </c>
      <c r="N72" s="275">
        <f>IF(N$6=0,0,N$6/MAE_fec!N$6)</f>
        <v>0</v>
      </c>
      <c r="O72" s="275">
        <f>IF(O$6=0,0,O$6/MAE_fec!O$6)</f>
        <v>0</v>
      </c>
      <c r="P72" s="275">
        <f>IF(P$6=0,0,P$6/MAE_fec!P$6)</f>
        <v>0</v>
      </c>
      <c r="Q72" s="275">
        <f>IF(Q$6=0,0,Q$6/MAE_fec!Q$6)</f>
        <v>0</v>
      </c>
    </row>
    <row r="73" spans="1:17" x14ac:dyDescent="0.25">
      <c r="A73" s="76" t="s">
        <v>82</v>
      </c>
      <c r="B73" s="274">
        <f>IF(B$7=0,0,B$7/MAE_fec!B$7)</f>
        <v>0</v>
      </c>
      <c r="C73" s="274">
        <f>IF(C$7=0,0,C$7/MAE_fec!C$7)</f>
        <v>0</v>
      </c>
      <c r="D73" s="274">
        <f>IF(D$7=0,0,D$7/MAE_fec!D$7)</f>
        <v>0</v>
      </c>
      <c r="E73" s="274">
        <f>IF(E$7=0,0,E$7/MAE_fec!E$7)</f>
        <v>0</v>
      </c>
      <c r="F73" s="274">
        <f>IF(F$7=0,0,F$7/MAE_fec!F$7)</f>
        <v>0</v>
      </c>
      <c r="G73" s="274">
        <f>IF(G$7=0,0,G$7/MAE_fec!G$7)</f>
        <v>0</v>
      </c>
      <c r="H73" s="274">
        <f>IF(H$7=0,0,H$7/MAE_fec!H$7)</f>
        <v>0</v>
      </c>
      <c r="I73" s="274">
        <f>IF(I$7=0,0,I$7/MAE_fec!I$7)</f>
        <v>0</v>
      </c>
      <c r="J73" s="274">
        <f>IF(J$7=0,0,J$7/MAE_fec!J$7)</f>
        <v>0</v>
      </c>
      <c r="K73" s="274">
        <f>IF(K$7=0,0,K$7/MAE_fec!K$7)</f>
        <v>0</v>
      </c>
      <c r="L73" s="274">
        <f>IF(L$7=0,0,L$7/MAE_fec!L$7)</f>
        <v>0</v>
      </c>
      <c r="M73" s="274">
        <f>IF(M$7=0,0,M$7/MAE_fec!M$7)</f>
        <v>0</v>
      </c>
      <c r="N73" s="274">
        <f>IF(N$7=0,0,N$7/MAE_fec!N$7)</f>
        <v>0</v>
      </c>
      <c r="O73" s="274">
        <f>IF(O$7=0,0,O$7/MAE_fec!O$7)</f>
        <v>0</v>
      </c>
      <c r="P73" s="274">
        <f>IF(P$7=0,0,P$7/MAE_fec!P$7)</f>
        <v>0</v>
      </c>
      <c r="Q73" s="274">
        <f>IF(Q$7=0,0,Q$7/MAE_fec!Q$7)</f>
        <v>0</v>
      </c>
    </row>
    <row r="74" spans="1:17" x14ac:dyDescent="0.25">
      <c r="A74" s="76" t="s">
        <v>81</v>
      </c>
      <c r="B74" s="274">
        <f>IF(B$8=0,0,B$8/MAE_fec!B$8)</f>
        <v>0</v>
      </c>
      <c r="C74" s="274">
        <f>IF(C$8=0,0,C$8/MAE_fec!C$8)</f>
        <v>0</v>
      </c>
      <c r="D74" s="274">
        <f>IF(D$8=0,0,D$8/MAE_fec!D$8)</f>
        <v>0</v>
      </c>
      <c r="E74" s="274">
        <f>IF(E$8=0,0,E$8/MAE_fec!E$8)</f>
        <v>0</v>
      </c>
      <c r="F74" s="274">
        <f>IF(F$8=0,0,F$8/MAE_fec!F$8)</f>
        <v>0</v>
      </c>
      <c r="G74" s="274">
        <f>IF(G$8=0,0,G$8/MAE_fec!G$8)</f>
        <v>0</v>
      </c>
      <c r="H74" s="274">
        <f>IF(H$8=0,0,H$8/MAE_fec!H$8)</f>
        <v>0</v>
      </c>
      <c r="I74" s="274">
        <f>IF(I$8=0,0,I$8/MAE_fec!I$8)</f>
        <v>0</v>
      </c>
      <c r="J74" s="274">
        <f>IF(J$8=0,0,J$8/MAE_fec!J$8)</f>
        <v>0</v>
      </c>
      <c r="K74" s="274">
        <f>IF(K$8=0,0,K$8/MAE_fec!K$8)</f>
        <v>0</v>
      </c>
      <c r="L74" s="274">
        <f>IF(L$8=0,0,L$8/MAE_fec!L$8)</f>
        <v>0</v>
      </c>
      <c r="M74" s="274">
        <f>IF(M$8=0,0,M$8/MAE_fec!M$8)</f>
        <v>0</v>
      </c>
      <c r="N74" s="274">
        <f>IF(N$8=0,0,N$8/MAE_fec!N$8)</f>
        <v>0</v>
      </c>
      <c r="O74" s="274">
        <f>IF(O$8=0,0,O$8/MAE_fec!O$8)</f>
        <v>0</v>
      </c>
      <c r="P74" s="274">
        <f>IF(P$8=0,0,P$8/MAE_fec!P$8)</f>
        <v>0</v>
      </c>
      <c r="Q74" s="274">
        <f>IF(Q$8=0,0,Q$8/MAE_fec!Q$8)</f>
        <v>0</v>
      </c>
    </row>
    <row r="75" spans="1:17" x14ac:dyDescent="0.25">
      <c r="A75" s="76" t="s">
        <v>80</v>
      </c>
      <c r="B75" s="274">
        <f>IF(B$9=0,0,B$9/MAE_fec!B$9)</f>
        <v>0</v>
      </c>
      <c r="C75" s="274">
        <f>IF(C$9=0,0,C$9/MAE_fec!C$9)</f>
        <v>0</v>
      </c>
      <c r="D75" s="274">
        <f>IF(D$9=0,0,D$9/MAE_fec!D$9)</f>
        <v>0</v>
      </c>
      <c r="E75" s="274">
        <f>IF(E$9=0,0,E$9/MAE_fec!E$9)</f>
        <v>0</v>
      </c>
      <c r="F75" s="274">
        <f>IF(F$9=0,0,F$9/MAE_fec!F$9)</f>
        <v>0</v>
      </c>
      <c r="G75" s="274">
        <f>IF(G$9=0,0,G$9/MAE_fec!G$9)</f>
        <v>0</v>
      </c>
      <c r="H75" s="274">
        <f>IF(H$9=0,0,H$9/MAE_fec!H$9)</f>
        <v>0</v>
      </c>
      <c r="I75" s="274">
        <f>IF(I$9=0,0,I$9/MAE_fec!I$9)</f>
        <v>0</v>
      </c>
      <c r="J75" s="274">
        <f>IF(J$9=0,0,J$9/MAE_fec!J$9)</f>
        <v>0</v>
      </c>
      <c r="K75" s="274">
        <f>IF(K$9=0,0,K$9/MAE_fec!K$9)</f>
        <v>0</v>
      </c>
      <c r="L75" s="274">
        <f>IF(L$9=0,0,L$9/MAE_fec!L$9)</f>
        <v>0</v>
      </c>
      <c r="M75" s="274">
        <f>IF(M$9=0,0,M$9/MAE_fec!M$9)</f>
        <v>0</v>
      </c>
      <c r="N75" s="274">
        <f>IF(N$9=0,0,N$9/MAE_fec!N$9)</f>
        <v>0</v>
      </c>
      <c r="O75" s="274">
        <f>IF(O$9=0,0,O$9/MAE_fec!O$9)</f>
        <v>0</v>
      </c>
      <c r="P75" s="274">
        <f>IF(P$9=0,0,P$9/MAE_fec!P$9)</f>
        <v>0</v>
      </c>
      <c r="Q75" s="274">
        <f>IF(Q$9=0,0,Q$9/MAE_fec!Q$9)</f>
        <v>0</v>
      </c>
    </row>
    <row r="76" spans="1:17" x14ac:dyDescent="0.25">
      <c r="A76" s="129" t="s">
        <v>79</v>
      </c>
      <c r="B76" s="273">
        <f>IF(B$10=0,0,B$10/MAE_fec!B$10)</f>
        <v>0</v>
      </c>
      <c r="C76" s="273">
        <f>IF(C$10=0,0,C$10/MAE_fec!C$10)</f>
        <v>0</v>
      </c>
      <c r="D76" s="273">
        <f>IF(D$10=0,0,D$10/MAE_fec!D$10)</f>
        <v>0</v>
      </c>
      <c r="E76" s="273">
        <f>IF(E$10=0,0,E$10/MAE_fec!E$10)</f>
        <v>0</v>
      </c>
      <c r="F76" s="273">
        <f>IF(F$10=0,0,F$10/MAE_fec!F$10)</f>
        <v>0</v>
      </c>
      <c r="G76" s="273">
        <f>IF(G$10=0,0,G$10/MAE_fec!G$10)</f>
        <v>0</v>
      </c>
      <c r="H76" s="273">
        <f>IF(H$10=0,0,H$10/MAE_fec!H$10)</f>
        <v>0</v>
      </c>
      <c r="I76" s="273">
        <f>IF(I$10=0,0,I$10/MAE_fec!I$10)</f>
        <v>0</v>
      </c>
      <c r="J76" s="273">
        <f>IF(J$10=0,0,J$10/MAE_fec!J$10)</f>
        <v>0</v>
      </c>
      <c r="K76" s="273">
        <f>IF(K$10=0,0,K$10/MAE_fec!K$10)</f>
        <v>0</v>
      </c>
      <c r="L76" s="273">
        <f>IF(L$10=0,0,L$10/MAE_fec!L$10)</f>
        <v>0</v>
      </c>
      <c r="M76" s="273">
        <f>IF(M$10=0,0,M$10/MAE_fec!M$10)</f>
        <v>0</v>
      </c>
      <c r="N76" s="273">
        <f>IF(N$10=0,0,N$10/MAE_fec!N$10)</f>
        <v>0</v>
      </c>
      <c r="O76" s="273">
        <f>IF(O$10=0,0,O$10/MAE_fec!O$10)</f>
        <v>0</v>
      </c>
      <c r="P76" s="273">
        <f>IF(P$10=0,0,P$10/MAE_fec!P$10)</f>
        <v>0</v>
      </c>
      <c r="Q76" s="273">
        <f>IF(Q$10=0,0,Q$10/MAE_fec!Q$10)</f>
        <v>0</v>
      </c>
    </row>
    <row r="77" spans="1:17" x14ac:dyDescent="0.25">
      <c r="A77" s="127" t="s">
        <v>295</v>
      </c>
      <c r="B77" s="296">
        <f>IF(B$15=0,0,B$15/MAE_fec!B$15)</f>
        <v>0</v>
      </c>
      <c r="C77" s="296">
        <f>IF(C$15=0,0,C$15/MAE_fec!C$15)</f>
        <v>0</v>
      </c>
      <c r="D77" s="296">
        <f>IF(D$15=0,0,D$15/MAE_fec!D$15)</f>
        <v>0</v>
      </c>
      <c r="E77" s="296">
        <f>IF(E$15=0,0,E$15/MAE_fec!E$15)</f>
        <v>0</v>
      </c>
      <c r="F77" s="296">
        <f>IF(F$15=0,0,F$15/MAE_fec!F$15)</f>
        <v>0</v>
      </c>
      <c r="G77" s="296">
        <f>IF(G$15=0,0,G$15/MAE_fec!G$15)</f>
        <v>0</v>
      </c>
      <c r="H77" s="296">
        <f>IF(H$15=0,0,H$15/MAE_fec!H$15)</f>
        <v>0</v>
      </c>
      <c r="I77" s="296">
        <f>IF(I$15=0,0,I$15/MAE_fec!I$15)</f>
        <v>0</v>
      </c>
      <c r="J77" s="296">
        <f>IF(J$15=0,0,J$15/MAE_fec!J$15)</f>
        <v>0</v>
      </c>
      <c r="K77" s="296">
        <f>IF(K$15=0,0,K$15/MAE_fec!K$15)</f>
        <v>0</v>
      </c>
      <c r="L77" s="296">
        <f>IF(L$15=0,0,L$15/MAE_fec!L$15)</f>
        <v>0</v>
      </c>
      <c r="M77" s="296">
        <f>IF(M$15=0,0,M$15/MAE_fec!M$15)</f>
        <v>0</v>
      </c>
      <c r="N77" s="296">
        <f>IF(N$15=0,0,N$15/MAE_fec!N$15)</f>
        <v>0</v>
      </c>
      <c r="O77" s="296">
        <f>IF(O$15=0,0,O$15/MAE_fec!O$15)</f>
        <v>0</v>
      </c>
      <c r="P77" s="296">
        <f>IF(P$15=0,0,P$15/MAE_fec!P$15)</f>
        <v>0</v>
      </c>
      <c r="Q77" s="296">
        <f>IF(Q$15=0,0,Q$15/MAE_fec!Q$15)</f>
        <v>0</v>
      </c>
    </row>
    <row r="78" spans="1:17" x14ac:dyDescent="0.25">
      <c r="A78" s="127" t="s">
        <v>294</v>
      </c>
      <c r="B78" s="296">
        <f>IF(B$23=0,0,B$23/MAE_fec!B$23)</f>
        <v>0</v>
      </c>
      <c r="C78" s="296">
        <f>IF(C$23=0,0,C$23/MAE_fec!C$23)</f>
        <v>0</v>
      </c>
      <c r="D78" s="296">
        <f>IF(D$23=0,0,D$23/MAE_fec!D$23)</f>
        <v>0</v>
      </c>
      <c r="E78" s="296">
        <f>IF(E$23=0,0,E$23/MAE_fec!E$23)</f>
        <v>0</v>
      </c>
      <c r="F78" s="296">
        <f>IF(F$23=0,0,F$23/MAE_fec!F$23)</f>
        <v>0</v>
      </c>
      <c r="G78" s="296">
        <f>IF(G$23=0,0,G$23/MAE_fec!G$23)</f>
        <v>0</v>
      </c>
      <c r="H78" s="296">
        <f>IF(H$23=0,0,H$23/MAE_fec!H$23)</f>
        <v>0</v>
      </c>
      <c r="I78" s="296">
        <f>IF(I$23=0,0,I$23/MAE_fec!I$23)</f>
        <v>0</v>
      </c>
      <c r="J78" s="296">
        <f>IF(J$23=0,0,J$23/MAE_fec!J$23)</f>
        <v>0</v>
      </c>
      <c r="K78" s="296">
        <f>IF(K$23=0,0,K$23/MAE_fec!K$23)</f>
        <v>0</v>
      </c>
      <c r="L78" s="296">
        <f>IF(L$23=0,0,L$23/MAE_fec!L$23)</f>
        <v>0</v>
      </c>
      <c r="M78" s="296">
        <f>IF(M$23=0,0,M$23/MAE_fec!M$23)</f>
        <v>0</v>
      </c>
      <c r="N78" s="296">
        <f>IF(N$23=0,0,N$23/MAE_fec!N$23)</f>
        <v>0</v>
      </c>
      <c r="O78" s="296">
        <f>IF(O$23=0,0,O$23/MAE_fec!O$23)</f>
        <v>0</v>
      </c>
      <c r="P78" s="296">
        <f>IF(P$23=0,0,P$23/MAE_fec!P$23)</f>
        <v>0</v>
      </c>
      <c r="Q78" s="296">
        <f>IF(Q$23=0,0,Q$23/MAE_fec!Q$23)</f>
        <v>0</v>
      </c>
    </row>
    <row r="79" spans="1:17" x14ac:dyDescent="0.25">
      <c r="A79" s="127" t="s">
        <v>293</v>
      </c>
      <c r="B79" s="296">
        <f>IF(B$26=0,0,B$26/MAE_fec!B$26)</f>
        <v>0</v>
      </c>
      <c r="C79" s="296">
        <f>IF(C$26=0,0,C$26/MAE_fec!C$26)</f>
        <v>0</v>
      </c>
      <c r="D79" s="296">
        <f>IF(D$26=0,0,D$26/MAE_fec!D$26)</f>
        <v>0</v>
      </c>
      <c r="E79" s="296">
        <f>IF(E$26=0,0,E$26/MAE_fec!E$26)</f>
        <v>0</v>
      </c>
      <c r="F79" s="296">
        <f>IF(F$26=0,0,F$26/MAE_fec!F$26)</f>
        <v>0</v>
      </c>
      <c r="G79" s="296">
        <f>IF(G$26=0,0,G$26/MAE_fec!G$26)</f>
        <v>0</v>
      </c>
      <c r="H79" s="296">
        <f>IF(H$26=0,0,H$26/MAE_fec!H$26)</f>
        <v>0</v>
      </c>
      <c r="I79" s="296">
        <f>IF(I$26=0,0,I$26/MAE_fec!I$26)</f>
        <v>0</v>
      </c>
      <c r="J79" s="296">
        <f>IF(J$26=0,0,J$26/MAE_fec!J$26)</f>
        <v>0</v>
      </c>
      <c r="K79" s="296">
        <f>IF(K$26=0,0,K$26/MAE_fec!K$26)</f>
        <v>0</v>
      </c>
      <c r="L79" s="296">
        <f>IF(L$26=0,0,L$26/MAE_fec!L$26)</f>
        <v>0</v>
      </c>
      <c r="M79" s="296">
        <f>IF(M$26=0,0,M$26/MAE_fec!M$26)</f>
        <v>0</v>
      </c>
      <c r="N79" s="296">
        <f>IF(N$26=0,0,N$26/MAE_fec!N$26)</f>
        <v>0</v>
      </c>
      <c r="O79" s="296">
        <f>IF(O$26=0,0,O$26/MAE_fec!O$26)</f>
        <v>0</v>
      </c>
      <c r="P79" s="296">
        <f>IF(P$26=0,0,P$26/MAE_fec!P$26)</f>
        <v>0</v>
      </c>
      <c r="Q79" s="296">
        <f>IF(Q$26=0,0,Q$26/MAE_fec!Q$26)</f>
        <v>0</v>
      </c>
    </row>
    <row r="80" spans="1:17" x14ac:dyDescent="0.25">
      <c r="A80" s="127" t="s">
        <v>292</v>
      </c>
      <c r="B80" s="296">
        <f>IF(B$34=0,0,B$34/MAE_fec!B$34)</f>
        <v>0</v>
      </c>
      <c r="C80" s="296">
        <f>IF(C$34=0,0,C$34/MAE_fec!C$34)</f>
        <v>0</v>
      </c>
      <c r="D80" s="296">
        <f>IF(D$34=0,0,D$34/MAE_fec!D$34)</f>
        <v>0</v>
      </c>
      <c r="E80" s="296">
        <f>IF(E$34=0,0,E$34/MAE_fec!E$34)</f>
        <v>0</v>
      </c>
      <c r="F80" s="296">
        <f>IF(F$34=0,0,F$34/MAE_fec!F$34)</f>
        <v>0</v>
      </c>
      <c r="G80" s="296">
        <f>IF(G$34=0,0,G$34/MAE_fec!G$34)</f>
        <v>0</v>
      </c>
      <c r="H80" s="296">
        <f>IF(H$34=0,0,H$34/MAE_fec!H$34)</f>
        <v>0</v>
      </c>
      <c r="I80" s="296">
        <f>IF(I$34=0,0,I$34/MAE_fec!I$34)</f>
        <v>0</v>
      </c>
      <c r="J80" s="296">
        <f>IF(J$34=0,0,J$34/MAE_fec!J$34)</f>
        <v>0</v>
      </c>
      <c r="K80" s="296">
        <f>IF(K$34=0,0,K$34/MAE_fec!K$34)</f>
        <v>0</v>
      </c>
      <c r="L80" s="296">
        <f>IF(L$34=0,0,L$34/MAE_fec!L$34)</f>
        <v>0</v>
      </c>
      <c r="M80" s="296">
        <f>IF(M$34=0,0,M$34/MAE_fec!M$34)</f>
        <v>0</v>
      </c>
      <c r="N80" s="296">
        <f>IF(N$34=0,0,N$34/MAE_fec!N$34)</f>
        <v>0</v>
      </c>
      <c r="O80" s="296">
        <f>IF(O$34=0,0,O$34/MAE_fec!O$34)</f>
        <v>0</v>
      </c>
      <c r="P80" s="296">
        <f>IF(P$34=0,0,P$34/MAE_fec!P$34)</f>
        <v>0</v>
      </c>
      <c r="Q80" s="296">
        <f>IF(Q$34=0,0,Q$34/MAE_fec!Q$34)</f>
        <v>0</v>
      </c>
    </row>
    <row r="81" spans="1:17" x14ac:dyDescent="0.25">
      <c r="A81" s="127" t="s">
        <v>291</v>
      </c>
      <c r="B81" s="296">
        <f>IF(B$45=0,0,B$45/MAE_fec!B$45)</f>
        <v>0</v>
      </c>
      <c r="C81" s="296">
        <f>IF(C$45=0,0,C$45/MAE_fec!C$45)</f>
        <v>0</v>
      </c>
      <c r="D81" s="296">
        <f>IF(D$45=0,0,D$45/MAE_fec!D$45)</f>
        <v>0</v>
      </c>
      <c r="E81" s="296">
        <f>IF(E$45=0,0,E$45/MAE_fec!E$45)</f>
        <v>0</v>
      </c>
      <c r="F81" s="296">
        <f>IF(F$45=0,0,F$45/MAE_fec!F$45)</f>
        <v>0</v>
      </c>
      <c r="G81" s="296">
        <f>IF(G$45=0,0,G$45/MAE_fec!G$45)</f>
        <v>0</v>
      </c>
      <c r="H81" s="296">
        <f>IF(H$45=0,0,H$45/MAE_fec!H$45)</f>
        <v>0</v>
      </c>
      <c r="I81" s="296">
        <f>IF(I$45=0,0,I$45/MAE_fec!I$45)</f>
        <v>0</v>
      </c>
      <c r="J81" s="296">
        <f>IF(J$45=0,0,J$45/MAE_fec!J$45)</f>
        <v>0</v>
      </c>
      <c r="K81" s="296">
        <f>IF(K$45=0,0,K$45/MAE_fec!K$45)</f>
        <v>0</v>
      </c>
      <c r="L81" s="296">
        <f>IF(L$45=0,0,L$45/MAE_fec!L$45)</f>
        <v>0</v>
      </c>
      <c r="M81" s="296">
        <f>IF(M$45=0,0,M$45/MAE_fec!M$45)</f>
        <v>0</v>
      </c>
      <c r="N81" s="296">
        <f>IF(N$45=0,0,N$45/MAE_fec!N$45)</f>
        <v>0</v>
      </c>
      <c r="O81" s="296">
        <f>IF(O$45=0,0,O$45/MAE_fec!O$45)</f>
        <v>0</v>
      </c>
      <c r="P81" s="296">
        <f>IF(P$45=0,0,P$45/MAE_fec!P$45)</f>
        <v>0</v>
      </c>
      <c r="Q81" s="296">
        <f>IF(Q$45=0,0,Q$45/MAE_fec!Q$45)</f>
        <v>0</v>
      </c>
    </row>
    <row r="82" spans="1:17" x14ac:dyDescent="0.25">
      <c r="A82" s="72" t="s">
        <v>290</v>
      </c>
      <c r="B82" s="295">
        <f>IF(B$46=0,0,B$46/MAE_fec!B$46)</f>
        <v>0</v>
      </c>
      <c r="C82" s="295">
        <f>IF(C$46=0,0,C$46/MAE_fec!C$46)</f>
        <v>0</v>
      </c>
      <c r="D82" s="295">
        <f>IF(D$46=0,0,D$46/MAE_fec!D$46)</f>
        <v>0</v>
      </c>
      <c r="E82" s="295">
        <f>IF(E$46=0,0,E$46/MAE_fec!E$46)</f>
        <v>0</v>
      </c>
      <c r="F82" s="295">
        <f>IF(F$46=0,0,F$46/MAE_fec!F$46)</f>
        <v>0</v>
      </c>
      <c r="G82" s="295">
        <f>IF(G$46=0,0,G$46/MAE_fec!G$46)</f>
        <v>0</v>
      </c>
      <c r="H82" s="295">
        <f>IF(H$46=0,0,H$46/MAE_fec!H$46)</f>
        <v>0</v>
      </c>
      <c r="I82" s="295">
        <f>IF(I$46=0,0,I$46/MAE_fec!I$46)</f>
        <v>0</v>
      </c>
      <c r="J82" s="295">
        <f>IF(J$46=0,0,J$46/MAE_fec!J$46)</f>
        <v>0</v>
      </c>
      <c r="K82" s="295">
        <f>IF(K$46=0,0,K$46/MAE_fec!K$46)</f>
        <v>0</v>
      </c>
      <c r="L82" s="295">
        <f>IF(L$46=0,0,L$46/MAE_fec!L$46)</f>
        <v>0</v>
      </c>
      <c r="M82" s="295">
        <f>IF(M$46=0,0,M$46/MAE_fec!M$46)</f>
        <v>0</v>
      </c>
      <c r="N82" s="295">
        <f>IF(N$46=0,0,N$46/MAE_fec!N$46)</f>
        <v>0</v>
      </c>
      <c r="O82" s="295">
        <f>IF(O$46=0,0,O$46/MAE_fec!O$46)</f>
        <v>0</v>
      </c>
      <c r="P82" s="295">
        <f>IF(P$46=0,0,P$46/MAE_fec!P$46)</f>
        <v>0</v>
      </c>
      <c r="Q82" s="295">
        <f>IF(Q$46=0,0,Q$46/MAE_fec!Q$46)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 tint="-0.249977111117893"/>
    <pageSetUpPr fitToPage="1"/>
  </sheetPr>
  <dimension ref="A1:Q3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x14ac:dyDescent="0.25">
      <c r="A3" s="31" t="s">
        <v>78</v>
      </c>
      <c r="B3" s="46">
        <v>84.911822338340954</v>
      </c>
      <c r="C3" s="46">
        <v>73.568703475872695</v>
      </c>
      <c r="D3" s="46">
        <v>68.589147286821699</v>
      </c>
      <c r="E3" s="46">
        <v>55.751493776436511</v>
      </c>
      <c r="F3" s="46">
        <v>44.262933629206451</v>
      </c>
      <c r="G3" s="46">
        <v>41.360084091220699</v>
      </c>
      <c r="H3" s="46">
        <v>39.42894483270387</v>
      </c>
      <c r="I3" s="46">
        <v>37.365160507732966</v>
      </c>
      <c r="J3" s="46">
        <v>30.486218772435464</v>
      </c>
      <c r="K3" s="46">
        <v>25.648361979113446</v>
      </c>
      <c r="L3" s="46">
        <v>21.1</v>
      </c>
      <c r="M3" s="46">
        <v>19.368527602585065</v>
      </c>
      <c r="N3" s="46">
        <v>14.346378973946976</v>
      </c>
      <c r="O3" s="46">
        <v>10.701167487732219</v>
      </c>
      <c r="P3" s="46">
        <v>11.418812244938488</v>
      </c>
      <c r="Q3" s="46">
        <v>12.247028589784774</v>
      </c>
    </row>
    <row r="5" spans="1:17" x14ac:dyDescent="0.25">
      <c r="A5" s="31" t="s">
        <v>257</v>
      </c>
      <c r="B5" s="46">
        <v>17.494347098813691</v>
      </c>
      <c r="C5" s="46">
        <v>16.274900673857957</v>
      </c>
      <c r="D5" s="46">
        <v>14.958540433983998</v>
      </c>
      <c r="E5" s="46">
        <v>14.926798029189023</v>
      </c>
      <c r="F5" s="46">
        <v>12.231677950271486</v>
      </c>
      <c r="G5" s="46">
        <v>12.953222327777455</v>
      </c>
      <c r="H5" s="46">
        <v>12.204683341065502</v>
      </c>
      <c r="I5" s="46">
        <v>10.865533682364376</v>
      </c>
      <c r="J5" s="46">
        <v>11.113096841868723</v>
      </c>
      <c r="K5" s="46">
        <v>11.131921018754909</v>
      </c>
      <c r="L5" s="46">
        <v>9.9738509470235908</v>
      </c>
      <c r="M5" s="46">
        <v>8.5936760410277184</v>
      </c>
      <c r="N5" s="46">
        <v>7.5682169607011609</v>
      </c>
      <c r="O5" s="46">
        <v>7.5608412504350859</v>
      </c>
      <c r="P5" s="46">
        <v>6.1887972364307791</v>
      </c>
      <c r="Q5" s="46">
        <v>6.6305589604326221</v>
      </c>
    </row>
    <row r="6" spans="1:17" x14ac:dyDescent="0.25">
      <c r="A6" s="294" t="s">
        <v>256</v>
      </c>
      <c r="B6" s="293">
        <v>21.86793387351711</v>
      </c>
      <c r="C6" s="293">
        <v>20.540710848645308</v>
      </c>
      <c r="D6" s="293">
        <v>21.683318302829015</v>
      </c>
      <c r="E6" s="293">
        <v>21.139650584555689</v>
      </c>
      <c r="F6" s="293">
        <v>19.235738810079472</v>
      </c>
      <c r="G6" s="293">
        <v>16.992757534101358</v>
      </c>
      <c r="H6" s="293">
        <v>14.861925243027965</v>
      </c>
      <c r="I6" s="293">
        <v>12.314896410355189</v>
      </c>
      <c r="J6" s="293">
        <v>12.046971819384453</v>
      </c>
      <c r="K6" s="293">
        <v>12.035862388232152</v>
      </c>
      <c r="L6" s="293">
        <v>11.720177178322793</v>
      </c>
      <c r="M6" s="293">
        <v>9.4127311521142474</v>
      </c>
      <c r="N6" s="293">
        <v>9.6452691725953255</v>
      </c>
      <c r="O6" s="293">
        <v>8.243239246193772</v>
      </c>
      <c r="P6" s="293">
        <v>6.7767649508432708</v>
      </c>
      <c r="Q6" s="293">
        <v>7.2506039678272236</v>
      </c>
    </row>
    <row r="7" spans="1:17" x14ac:dyDescent="0.25">
      <c r="A7" s="292" t="s">
        <v>255</v>
      </c>
      <c r="B7" s="291"/>
      <c r="C7" s="291">
        <v>0</v>
      </c>
      <c r="D7" s="291">
        <v>1.1426074541837075</v>
      </c>
      <c r="E7" s="291">
        <v>0</v>
      </c>
      <c r="F7" s="291">
        <v>0</v>
      </c>
      <c r="G7" s="291">
        <v>0</v>
      </c>
      <c r="H7" s="291">
        <v>0</v>
      </c>
      <c r="I7" s="291">
        <v>0</v>
      </c>
      <c r="J7" s="291">
        <v>1.2905740480347494</v>
      </c>
      <c r="K7" s="291">
        <v>0</v>
      </c>
      <c r="L7" s="291">
        <v>1.255565027584284</v>
      </c>
      <c r="M7" s="291">
        <v>0</v>
      </c>
      <c r="N7" s="291">
        <v>0.23253802048107808</v>
      </c>
      <c r="O7" s="291">
        <v>0</v>
      </c>
      <c r="P7" s="291">
        <v>0</v>
      </c>
      <c r="Q7" s="291">
        <v>1.1446061814784725</v>
      </c>
    </row>
    <row r="8" spans="1:17" x14ac:dyDescent="0.25">
      <c r="A8" s="290" t="s">
        <v>254</v>
      </c>
      <c r="B8" s="289"/>
      <c r="C8" s="289">
        <f>B6+C7-C6</f>
        <v>1.3272230248718024</v>
      </c>
      <c r="D8" s="289">
        <f t="shared" ref="D8:Q8" si="0">C6+D7-D6</f>
        <v>0</v>
      </c>
      <c r="E8" s="289">
        <f t="shared" si="0"/>
        <v>0.54366771827332627</v>
      </c>
      <c r="F8" s="289">
        <f t="shared" si="0"/>
        <v>1.9039117744762173</v>
      </c>
      <c r="G8" s="289">
        <f t="shared" si="0"/>
        <v>2.2429812759781136</v>
      </c>
      <c r="H8" s="289">
        <f t="shared" si="0"/>
        <v>2.1308322910733928</v>
      </c>
      <c r="I8" s="289">
        <f t="shared" si="0"/>
        <v>2.5470288326727761</v>
      </c>
      <c r="J8" s="289">
        <f t="shared" si="0"/>
        <v>1.5584986390054851</v>
      </c>
      <c r="K8" s="289">
        <f t="shared" si="0"/>
        <v>1.1109431152300786E-2</v>
      </c>
      <c r="L8" s="289">
        <f t="shared" si="0"/>
        <v>1.5712502374936435</v>
      </c>
      <c r="M8" s="289">
        <f t="shared" si="0"/>
        <v>2.3074460262085452</v>
      </c>
      <c r="N8" s="289">
        <f t="shared" si="0"/>
        <v>0</v>
      </c>
      <c r="O8" s="289">
        <f t="shared" si="0"/>
        <v>1.4020299264015534</v>
      </c>
      <c r="P8" s="289">
        <f t="shared" si="0"/>
        <v>1.4664742953505012</v>
      </c>
      <c r="Q8" s="289">
        <f t="shared" si="0"/>
        <v>0.6707671644945199</v>
      </c>
    </row>
    <row r="9" spans="1:17" x14ac:dyDescent="0.25">
      <c r="A9" s="288" t="s">
        <v>253</v>
      </c>
      <c r="B9" s="287">
        <f>B6-B5</f>
        <v>4.3735867747034192</v>
      </c>
      <c r="C9" s="287">
        <f t="shared" ref="C9:Q9" si="1">C6-C5</f>
        <v>4.2658101747873509</v>
      </c>
      <c r="D9" s="287">
        <f t="shared" si="1"/>
        <v>6.7247778688450168</v>
      </c>
      <c r="E9" s="287">
        <f t="shared" si="1"/>
        <v>6.2128525553666663</v>
      </c>
      <c r="F9" s="287">
        <f t="shared" si="1"/>
        <v>7.0040608598079857</v>
      </c>
      <c r="G9" s="287">
        <f t="shared" si="1"/>
        <v>4.0395352063239027</v>
      </c>
      <c r="H9" s="287">
        <f t="shared" si="1"/>
        <v>2.6572419019624629</v>
      </c>
      <c r="I9" s="287">
        <f t="shared" si="1"/>
        <v>1.4493627279908132</v>
      </c>
      <c r="J9" s="287">
        <f t="shared" si="1"/>
        <v>0.93387497751573001</v>
      </c>
      <c r="K9" s="287">
        <f t="shared" si="1"/>
        <v>0.90394136947724313</v>
      </c>
      <c r="L9" s="287">
        <f t="shared" si="1"/>
        <v>1.7463262312992018</v>
      </c>
      <c r="M9" s="287">
        <f t="shared" si="1"/>
        <v>0.81905511108652895</v>
      </c>
      <c r="N9" s="287">
        <f t="shared" si="1"/>
        <v>2.0770522118941646</v>
      </c>
      <c r="O9" s="287">
        <f t="shared" si="1"/>
        <v>0.68239799575868609</v>
      </c>
      <c r="P9" s="287">
        <f t="shared" si="1"/>
        <v>0.58796771441249174</v>
      </c>
      <c r="Q9" s="287">
        <f t="shared" si="1"/>
        <v>0.62004500739460156</v>
      </c>
    </row>
    <row r="11" spans="1:17" x14ac:dyDescent="0.25">
      <c r="A11" s="31" t="s">
        <v>77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x14ac:dyDescent="0.25">
      <c r="A12" s="50" t="s">
        <v>69</v>
      </c>
      <c r="B12" s="38">
        <v>1.2896556664697159</v>
      </c>
      <c r="C12" s="38">
        <v>1.1997599999999999</v>
      </c>
      <c r="D12" s="38">
        <v>1.1027199999999999</v>
      </c>
      <c r="E12" s="38">
        <v>1.1003799999999999</v>
      </c>
      <c r="F12" s="38">
        <v>0.90169999999999995</v>
      </c>
      <c r="G12" s="38">
        <v>0.95489111309521435</v>
      </c>
      <c r="H12" s="38">
        <v>0.89971000000000001</v>
      </c>
      <c r="I12" s="38">
        <v>0.80098999999999998</v>
      </c>
      <c r="J12" s="38">
        <v>0.79698999999999998</v>
      </c>
      <c r="K12" s="38">
        <v>0.79834000000000005</v>
      </c>
      <c r="L12" s="38">
        <v>0.69305393239750734</v>
      </c>
      <c r="M12" s="38">
        <v>0.59714958701702525</v>
      </c>
      <c r="N12" s="38">
        <v>0.52589341405956402</v>
      </c>
      <c r="O12" s="38">
        <v>0.52538089737656168</v>
      </c>
      <c r="P12" s="38">
        <v>0.43004154406369566</v>
      </c>
      <c r="Q12" s="38">
        <v>0.42985232927172046</v>
      </c>
    </row>
    <row r="13" spans="1:17" x14ac:dyDescent="0.25">
      <c r="A13" s="55" t="s">
        <v>33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</row>
    <row r="14" spans="1:17" x14ac:dyDescent="0.25">
      <c r="A14" s="52" t="s">
        <v>32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</row>
    <row r="15" spans="1:17" x14ac:dyDescent="0.25">
      <c r="A15" s="53" t="s">
        <v>31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</row>
    <row r="16" spans="1:17" x14ac:dyDescent="0.25">
      <c r="A16" s="53" t="s">
        <v>30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</row>
    <row r="17" spans="1:17" x14ac:dyDescent="0.25">
      <c r="A17" s="53" t="s">
        <v>76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</row>
    <row r="18" spans="1:17" x14ac:dyDescent="0.25">
      <c r="A18" s="53" t="s">
        <v>29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</row>
    <row r="19" spans="1:17" x14ac:dyDescent="0.25">
      <c r="A19" s="53" t="s">
        <v>28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x14ac:dyDescent="0.25">
      <c r="A20" s="52" t="s">
        <v>27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</row>
    <row r="21" spans="1:17" x14ac:dyDescent="0.25">
      <c r="A21" s="53" t="s">
        <v>66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x14ac:dyDescent="0.25">
      <c r="A22" s="53" t="s">
        <v>25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</row>
    <row r="23" spans="1:17" x14ac:dyDescent="0.25">
      <c r="A23" s="52" t="s">
        <v>24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</row>
    <row r="24" spans="1:17" x14ac:dyDescent="0.25">
      <c r="A24" s="53" t="s">
        <v>23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</row>
    <row r="25" spans="1:17" x14ac:dyDescent="0.25">
      <c r="A25" s="53" t="s">
        <v>74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x14ac:dyDescent="0.25">
      <c r="A26" s="53" t="s">
        <v>73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x14ac:dyDescent="0.25">
      <c r="A27" s="53" t="s">
        <v>72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71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22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63" t="s">
        <v>21</v>
      </c>
      <c r="B30" s="62">
        <v>1.2896556664697159</v>
      </c>
      <c r="C30" s="62">
        <v>1.1997599999999999</v>
      </c>
      <c r="D30" s="62">
        <v>1.1027199999999999</v>
      </c>
      <c r="E30" s="62">
        <v>1.1003799999999999</v>
      </c>
      <c r="F30" s="62">
        <v>0.90169999999999995</v>
      </c>
      <c r="G30" s="62">
        <v>0.95489111309521435</v>
      </c>
      <c r="H30" s="62">
        <v>0.89971000000000001</v>
      </c>
      <c r="I30" s="62">
        <v>0.80098999999999998</v>
      </c>
      <c r="J30" s="62">
        <v>0.79698999999999998</v>
      </c>
      <c r="K30" s="62">
        <v>0.79834000000000005</v>
      </c>
      <c r="L30" s="62">
        <v>0.69305393239750734</v>
      </c>
      <c r="M30" s="62">
        <v>0.59714958701702525</v>
      </c>
      <c r="N30" s="62">
        <v>0.52589341405956402</v>
      </c>
      <c r="O30" s="62">
        <v>0.52538089737656168</v>
      </c>
      <c r="P30" s="62">
        <v>0.43004154406369566</v>
      </c>
      <c r="Q30" s="62">
        <v>0.42985232927172046</v>
      </c>
    </row>
    <row r="32" spans="1:17" x14ac:dyDescent="0.25">
      <c r="A32" s="31" t="s">
        <v>63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</row>
    <row r="34" spans="1:17" x14ac:dyDescent="0.25">
      <c r="A34" s="184" t="s">
        <v>252</v>
      </c>
      <c r="B34" s="190">
        <f t="shared" ref="B34:Q34" si="2">IF(B$12=0,"",B$12/B$3*1000)</f>
        <v>15.188175579731807</v>
      </c>
      <c r="C34" s="190">
        <f t="shared" si="2"/>
        <v>16.308021527027027</v>
      </c>
      <c r="D34" s="190">
        <f t="shared" si="2"/>
        <v>16.077179023508137</v>
      </c>
      <c r="E34" s="190">
        <f t="shared" si="2"/>
        <v>19.737229004347824</v>
      </c>
      <c r="F34" s="190">
        <f t="shared" si="2"/>
        <v>20.371446853333332</v>
      </c>
      <c r="G34" s="190">
        <f t="shared" si="2"/>
        <v>23.087262370868931</v>
      </c>
      <c r="H34" s="190">
        <f t="shared" si="2"/>
        <v>22.818515783707866</v>
      </c>
      <c r="I34" s="190">
        <f t="shared" si="2"/>
        <v>21.436814110144926</v>
      </c>
      <c r="J34" s="190">
        <f t="shared" si="2"/>
        <v>26.142632051194536</v>
      </c>
      <c r="K34" s="190">
        <f t="shared" si="2"/>
        <v>31.126354215139443</v>
      </c>
      <c r="L34" s="190">
        <f t="shared" si="2"/>
        <v>32.846157933531146</v>
      </c>
      <c r="M34" s="190">
        <f t="shared" si="2"/>
        <v>30.83092320023982</v>
      </c>
      <c r="N34" s="190">
        <f t="shared" si="2"/>
        <v>36.656874533607848</v>
      </c>
      <c r="O34" s="190">
        <f t="shared" si="2"/>
        <v>49.095661569530293</v>
      </c>
      <c r="P34" s="190">
        <f t="shared" si="2"/>
        <v>37.660794734085954</v>
      </c>
      <c r="Q34" s="190">
        <f t="shared" si="2"/>
        <v>35.098499698960417</v>
      </c>
    </row>
    <row r="35" spans="1:17" x14ac:dyDescent="0.25">
      <c r="A35" s="286" t="s">
        <v>251</v>
      </c>
      <c r="B35" s="285">
        <f t="shared" ref="B35:Q35" si="3">IF(B$12=0,"",B$12/B$5*1000)</f>
        <v>73.718422252932712</v>
      </c>
      <c r="C35" s="285">
        <f t="shared" si="3"/>
        <v>73.718422252932712</v>
      </c>
      <c r="D35" s="285">
        <f t="shared" si="3"/>
        <v>73.718422252932726</v>
      </c>
      <c r="E35" s="285">
        <f t="shared" si="3"/>
        <v>73.718422252932697</v>
      </c>
      <c r="F35" s="285">
        <f t="shared" si="3"/>
        <v>73.718422252932726</v>
      </c>
      <c r="G35" s="285">
        <f t="shared" si="3"/>
        <v>73.718422252932712</v>
      </c>
      <c r="H35" s="285">
        <f t="shared" si="3"/>
        <v>73.718422252932697</v>
      </c>
      <c r="I35" s="285">
        <f t="shared" si="3"/>
        <v>73.718422252932726</v>
      </c>
      <c r="J35" s="285">
        <f t="shared" si="3"/>
        <v>71.716283169362001</v>
      </c>
      <c r="K35" s="285">
        <f t="shared" si="3"/>
        <v>71.716283169362029</v>
      </c>
      <c r="L35" s="285">
        <f t="shared" si="3"/>
        <v>69.487095413665614</v>
      </c>
      <c r="M35" s="285">
        <f t="shared" si="3"/>
        <v>69.487095413665614</v>
      </c>
      <c r="N35" s="285">
        <f t="shared" si="3"/>
        <v>69.487095413665628</v>
      </c>
      <c r="O35" s="285">
        <f t="shared" si="3"/>
        <v>69.487095413665614</v>
      </c>
      <c r="P35" s="285">
        <f t="shared" si="3"/>
        <v>69.487095413665614</v>
      </c>
      <c r="Q35" s="285">
        <f t="shared" si="3"/>
        <v>64.828973218824075</v>
      </c>
    </row>
    <row r="36" spans="1:17" x14ac:dyDescent="0.25">
      <c r="A36" s="286" t="s">
        <v>250</v>
      </c>
      <c r="B36" s="285">
        <f>IF(TEL_ued!B$5=0,"",TEL_ued!B$5/B$5*1000)</f>
        <v>34.276863932924883</v>
      </c>
      <c r="C36" s="285">
        <f>IF(TEL_ued!C$5=0,"",TEL_ued!C$5/C$5*1000)</f>
        <v>34.27686393292489</v>
      </c>
      <c r="D36" s="285">
        <f>IF(TEL_ued!D$5=0,"",TEL_ued!D$5/D$5*1000)</f>
        <v>34.276863932924883</v>
      </c>
      <c r="E36" s="285">
        <f>IF(TEL_ued!E$5=0,"",TEL_ued!E$5/E$5*1000)</f>
        <v>34.276863932924883</v>
      </c>
      <c r="F36" s="285">
        <f>IF(TEL_ued!F$5=0,"",TEL_ued!F$5/F$5*1000)</f>
        <v>34.27686393292489</v>
      </c>
      <c r="G36" s="285">
        <f>IF(TEL_ued!G$5=0,"",TEL_ued!G$5/G$5*1000)</f>
        <v>34.276863932924883</v>
      </c>
      <c r="H36" s="285">
        <f>IF(TEL_ued!H$5=0,"",TEL_ued!H$5/H$5*1000)</f>
        <v>34.276863932924883</v>
      </c>
      <c r="I36" s="285">
        <f>IF(TEL_ued!I$5=0,"",TEL_ued!I$5/I$5*1000)</f>
        <v>34.276863932924883</v>
      </c>
      <c r="J36" s="285">
        <f>IF(TEL_ued!J$5=0,"",TEL_ued!J$5/J$5*1000)</f>
        <v>34.276863932924883</v>
      </c>
      <c r="K36" s="285">
        <f>IF(TEL_ued!K$5=0,"",TEL_ued!K$5/K$5*1000)</f>
        <v>34.276863932924883</v>
      </c>
      <c r="L36" s="285">
        <f>IF(TEL_ued!L$5=0,"",TEL_ued!L$5/L$5*1000)</f>
        <v>34.276863932924883</v>
      </c>
      <c r="M36" s="285">
        <f>IF(TEL_ued!M$5=0,"",TEL_ued!M$5/M$5*1000)</f>
        <v>34.27686393292489</v>
      </c>
      <c r="N36" s="285">
        <f>IF(TEL_ued!N$5=0,"",TEL_ued!N$5/N$5*1000)</f>
        <v>34.276863932924883</v>
      </c>
      <c r="O36" s="285">
        <f>IF(TEL_ued!O$5=0,"",TEL_ued!O$5/O$5*1000)</f>
        <v>34.27686393292489</v>
      </c>
      <c r="P36" s="285">
        <f>IF(TEL_ued!P$5=0,"",TEL_ued!P$5/P$5*1000)</f>
        <v>34.276863932924883</v>
      </c>
      <c r="Q36" s="285">
        <f>IF(TEL_ued!Q$5=0,"",TEL_ued!Q$5/Q$5*1000)</f>
        <v>34.27686393292489</v>
      </c>
    </row>
    <row r="37" spans="1:17" x14ac:dyDescent="0.25">
      <c r="A37" s="284" t="s">
        <v>60</v>
      </c>
      <c r="B37" s="283">
        <f t="shared" ref="B37:Q37" si="4">IF(B$12=0,"",B$32/B$12)</f>
        <v>0</v>
      </c>
      <c r="C37" s="283">
        <f t="shared" si="4"/>
        <v>0</v>
      </c>
      <c r="D37" s="283">
        <f t="shared" si="4"/>
        <v>0</v>
      </c>
      <c r="E37" s="283">
        <f t="shared" si="4"/>
        <v>0</v>
      </c>
      <c r="F37" s="283">
        <f t="shared" si="4"/>
        <v>0</v>
      </c>
      <c r="G37" s="283">
        <f t="shared" si="4"/>
        <v>0</v>
      </c>
      <c r="H37" s="283">
        <f t="shared" si="4"/>
        <v>0</v>
      </c>
      <c r="I37" s="283">
        <f t="shared" si="4"/>
        <v>0</v>
      </c>
      <c r="J37" s="283">
        <f t="shared" si="4"/>
        <v>0</v>
      </c>
      <c r="K37" s="283">
        <f t="shared" si="4"/>
        <v>0</v>
      </c>
      <c r="L37" s="283">
        <f t="shared" si="4"/>
        <v>0</v>
      </c>
      <c r="M37" s="283">
        <f t="shared" si="4"/>
        <v>0</v>
      </c>
      <c r="N37" s="283">
        <f t="shared" si="4"/>
        <v>0</v>
      </c>
      <c r="O37" s="283">
        <f t="shared" si="4"/>
        <v>0</v>
      </c>
      <c r="P37" s="283">
        <f t="shared" si="4"/>
        <v>0</v>
      </c>
      <c r="Q37" s="283">
        <f t="shared" si="4"/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6" tint="-0.249977111117893"/>
    <pageSetUpPr fitToPage="1"/>
  </sheetPr>
  <dimension ref="A1:Q90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388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tr">
        <f>FBT_fec!$A$3</f>
        <v>Detailed split of energy consumption (ktoe)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5</v>
      </c>
      <c r="B5" s="96">
        <v>1.2896556664697159</v>
      </c>
      <c r="C5" s="96">
        <v>1.1997600000000002</v>
      </c>
      <c r="D5" s="96">
        <v>1.1027199999999999</v>
      </c>
      <c r="E5" s="96">
        <v>1.1003799999999999</v>
      </c>
      <c r="F5" s="96">
        <v>0.90169999999999995</v>
      </c>
      <c r="G5" s="96">
        <v>0.95489111309521446</v>
      </c>
      <c r="H5" s="96">
        <v>0.89971000000000012</v>
      </c>
      <c r="I5" s="96">
        <v>0.80098999999999987</v>
      </c>
      <c r="J5" s="96">
        <v>0.79699000000000009</v>
      </c>
      <c r="K5" s="96">
        <v>0.79834000000000005</v>
      </c>
      <c r="L5" s="96">
        <v>0.69305393239750734</v>
      </c>
      <c r="M5" s="96">
        <v>0.59714958701702536</v>
      </c>
      <c r="N5" s="96">
        <v>0.52589341405956413</v>
      </c>
      <c r="O5" s="96">
        <v>0.52538089737656168</v>
      </c>
      <c r="P5" s="96">
        <v>0.43004154406369566</v>
      </c>
      <c r="Q5" s="96">
        <v>0.42985232927172051</v>
      </c>
    </row>
    <row r="6" spans="1:17" x14ac:dyDescent="0.25">
      <c r="A6" s="132" t="s">
        <v>83</v>
      </c>
      <c r="B6" s="160">
        <v>8.1473935930676769E-2</v>
      </c>
      <c r="C6" s="160">
        <v>7.5794781439425515E-2</v>
      </c>
      <c r="D6" s="160">
        <v>6.9664284014205588E-2</v>
      </c>
      <c r="E6" s="160">
        <v>6.9516454624520774E-2</v>
      </c>
      <c r="F6" s="160">
        <v>5.6964854990939839E-2</v>
      </c>
      <c r="G6" s="160">
        <v>6.0325201053128559E-2</v>
      </c>
      <c r="H6" s="160">
        <v>5.6839136834754896E-2</v>
      </c>
      <c r="I6" s="160">
        <v>5.0602505488735613E-2</v>
      </c>
      <c r="J6" s="160">
        <v>5.0349805677308575E-2</v>
      </c>
      <c r="K6" s="160">
        <v>5.043509186366521E-2</v>
      </c>
      <c r="L6" s="160">
        <v>4.3783649506404163E-2</v>
      </c>
      <c r="M6" s="160">
        <v>3.7724897008233844E-2</v>
      </c>
      <c r="N6" s="160">
        <v>3.3223291640893146E-2</v>
      </c>
      <c r="O6" s="160">
        <v>3.3190913423606173E-2</v>
      </c>
      <c r="P6" s="160">
        <v>2.7167854272671942E-2</v>
      </c>
      <c r="Q6" s="160">
        <v>2.7155900637109109E-2</v>
      </c>
    </row>
    <row r="7" spans="1:17" x14ac:dyDescent="0.25">
      <c r="A7" s="76" t="s">
        <v>82</v>
      </c>
      <c r="B7" s="159">
        <v>6.6850408968760419E-2</v>
      </c>
      <c r="C7" s="159">
        <v>6.2190589899015804E-2</v>
      </c>
      <c r="D7" s="159">
        <v>5.7160438165502023E-2</v>
      </c>
      <c r="E7" s="159">
        <v>5.7039142256017042E-2</v>
      </c>
      <c r="F7" s="159">
        <v>4.6740393838719869E-2</v>
      </c>
      <c r="G7" s="159">
        <v>4.9497600864105484E-2</v>
      </c>
      <c r="H7" s="159">
        <v>4.6637240479798885E-2</v>
      </c>
      <c r="I7" s="159">
        <v>4.1520004503577942E-2</v>
      </c>
      <c r="J7" s="159">
        <v>4.1312661068560887E-2</v>
      </c>
      <c r="K7" s="159">
        <v>4.1382639477879145E-2</v>
      </c>
      <c r="L7" s="159">
        <v>3.5925045748844441E-2</v>
      </c>
      <c r="M7" s="159">
        <v>3.0953761647781616E-2</v>
      </c>
      <c r="N7" s="159">
        <v>2.7260136730989249E-2</v>
      </c>
      <c r="O7" s="159">
        <v>2.7233569988599934E-2</v>
      </c>
      <c r="P7" s="159">
        <v>2.2291572736551336E-2</v>
      </c>
      <c r="Q7" s="159">
        <v>2.2281764625320295E-2</v>
      </c>
    </row>
    <row r="8" spans="1:17" x14ac:dyDescent="0.25">
      <c r="A8" s="76" t="s">
        <v>81</v>
      </c>
      <c r="B8" s="159">
        <v>4.8048731446296546E-2</v>
      </c>
      <c r="C8" s="159">
        <v>4.4699486489917603E-2</v>
      </c>
      <c r="D8" s="159">
        <v>4.108406493145457E-2</v>
      </c>
      <c r="E8" s="159">
        <v>4.0996883496512246E-2</v>
      </c>
      <c r="F8" s="159">
        <v>3.3594658071579901E-2</v>
      </c>
      <c r="G8" s="159">
        <v>3.557640062107581E-2</v>
      </c>
      <c r="H8" s="159">
        <v>3.3520516594855443E-2</v>
      </c>
      <c r="I8" s="159">
        <v>2.9842503236946639E-2</v>
      </c>
      <c r="J8" s="159">
        <v>2.9693475143028131E-2</v>
      </c>
      <c r="K8" s="159">
        <v>2.9743772124725631E-2</v>
      </c>
      <c r="L8" s="159">
        <v>2.5821126631981935E-2</v>
      </c>
      <c r="M8" s="159">
        <v>2.2248016184343033E-2</v>
      </c>
      <c r="N8" s="159">
        <v>1.959322327539852E-2</v>
      </c>
      <c r="O8" s="159">
        <v>1.9574128429306198E-2</v>
      </c>
      <c r="P8" s="159">
        <v>1.6022067904396271E-2</v>
      </c>
      <c r="Q8" s="159">
        <v>1.601501832444896E-2</v>
      </c>
    </row>
    <row r="9" spans="1:17" x14ac:dyDescent="0.25">
      <c r="A9" s="76" t="s">
        <v>80</v>
      </c>
      <c r="B9" s="159">
        <v>9.4008387612319347E-2</v>
      </c>
      <c r="C9" s="159">
        <v>8.7455517045490969E-2</v>
      </c>
      <c r="D9" s="159">
        <v>8.0381866170237209E-2</v>
      </c>
      <c r="E9" s="159">
        <v>8.0211293797523966E-2</v>
      </c>
      <c r="F9" s="159">
        <v>6.5728678835699814E-2</v>
      </c>
      <c r="G9" s="159">
        <v>6.960600121514833E-2</v>
      </c>
      <c r="H9" s="159">
        <v>6.5583619424717174E-2</v>
      </c>
      <c r="I9" s="159">
        <v>5.8387506333156473E-2</v>
      </c>
      <c r="J9" s="159">
        <v>5.8095929627663738E-2</v>
      </c>
      <c r="K9" s="159">
        <v>5.8194336765767546E-2</v>
      </c>
      <c r="L9" s="159">
        <v>5.0519595584312488E-2</v>
      </c>
      <c r="M9" s="159">
        <v>4.3528727317192893E-2</v>
      </c>
      <c r="N9" s="159">
        <v>3.8334567277953625E-2</v>
      </c>
      <c r="O9" s="159">
        <v>3.8297207796468655E-2</v>
      </c>
      <c r="P9" s="159">
        <v>3.1347524160775318E-2</v>
      </c>
      <c r="Q9" s="159">
        <v>3.1333731504356657E-2</v>
      </c>
    </row>
    <row r="10" spans="1:17" x14ac:dyDescent="0.25">
      <c r="A10" s="129" t="s">
        <v>79</v>
      </c>
      <c r="B10" s="158">
        <v>0.15876972130080599</v>
      </c>
      <c r="C10" s="158">
        <v>0.14770265101016253</v>
      </c>
      <c r="D10" s="158">
        <v>0.13575604064306729</v>
      </c>
      <c r="E10" s="158">
        <v>0.13546796285804047</v>
      </c>
      <c r="F10" s="158">
        <v>0.11100843536695967</v>
      </c>
      <c r="G10" s="158">
        <v>0.11755680205225053</v>
      </c>
      <c r="H10" s="158">
        <v>0.11076344613952234</v>
      </c>
      <c r="I10" s="158">
        <v>9.8610010695997605E-2</v>
      </c>
      <c r="J10" s="158">
        <v>9.8117570037832086E-2</v>
      </c>
      <c r="K10" s="158">
        <v>9.8283768759962961E-2</v>
      </c>
      <c r="L10" s="158">
        <v>8.5321983653505531E-2</v>
      </c>
      <c r="M10" s="158">
        <v>7.351518391348133E-2</v>
      </c>
      <c r="N10" s="158">
        <v>6.4742824736099464E-2</v>
      </c>
      <c r="O10" s="158">
        <v>6.4679728722924837E-2</v>
      </c>
      <c r="P10" s="158">
        <v>5.2942485249309418E-2</v>
      </c>
      <c r="Q10" s="158">
        <v>5.2919190985135693E-2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0.15876972130080599</v>
      </c>
      <c r="C14" s="157">
        <v>0.14770265101016253</v>
      </c>
      <c r="D14" s="157">
        <v>0.13575604064306729</v>
      </c>
      <c r="E14" s="157">
        <v>0.13546796285804047</v>
      </c>
      <c r="F14" s="157">
        <v>0.11100843536695967</v>
      </c>
      <c r="G14" s="157">
        <v>0.11755680205225053</v>
      </c>
      <c r="H14" s="157">
        <v>0.11076344613952234</v>
      </c>
      <c r="I14" s="157">
        <v>9.8610010695997605E-2</v>
      </c>
      <c r="J14" s="157">
        <v>9.8117570037832086E-2</v>
      </c>
      <c r="K14" s="157">
        <v>9.8283768759962961E-2</v>
      </c>
      <c r="L14" s="157">
        <v>8.5321983653505531E-2</v>
      </c>
      <c r="M14" s="157">
        <v>7.351518391348133E-2</v>
      </c>
      <c r="N14" s="157">
        <v>6.4742824736099464E-2</v>
      </c>
      <c r="O14" s="157">
        <v>6.4679728722924837E-2</v>
      </c>
      <c r="P14" s="157">
        <v>5.2942485249309418E-2</v>
      </c>
      <c r="Q14" s="157">
        <v>5.2919190985135693E-2</v>
      </c>
    </row>
    <row r="15" spans="1:17" x14ac:dyDescent="0.25">
      <c r="A15" s="156" t="s">
        <v>306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305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88" t="s">
        <v>33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88" t="s">
        <v>31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88" t="s">
        <v>30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88" t="s">
        <v>125</v>
      </c>
      <c r="B30" s="87">
        <v>0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</row>
    <row r="31" spans="1:17" x14ac:dyDescent="0.25">
      <c r="A31" s="88" t="s">
        <v>29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88" t="s">
        <v>28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88" t="s">
        <v>26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88" t="s">
        <v>25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88" t="s">
        <v>86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22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6" t="s">
        <v>304</v>
      </c>
      <c r="B37" s="204">
        <v>0.63778823927599015</v>
      </c>
      <c r="C37" s="204">
        <v>0.59333110212929097</v>
      </c>
      <c r="D37" s="204">
        <v>0.54534079560913162</v>
      </c>
      <c r="E37" s="204">
        <v>0.54418356851456062</v>
      </c>
      <c r="F37" s="204">
        <v>0.44592806460457235</v>
      </c>
      <c r="G37" s="204">
        <v>0.47223327711062968</v>
      </c>
      <c r="H37" s="204">
        <v>0.44494392703269364</v>
      </c>
      <c r="I37" s="204">
        <v>0.39612279080361135</v>
      </c>
      <c r="J37" s="204">
        <v>0.39414462482998569</v>
      </c>
      <c r="K37" s="204">
        <v>0.39481225584608437</v>
      </c>
      <c r="L37" s="204">
        <v>0.34274392673905796</v>
      </c>
      <c r="M37" s="204">
        <v>0.29531524855042895</v>
      </c>
      <c r="N37" s="204">
        <v>0.26007611436161959</v>
      </c>
      <c r="O37" s="204">
        <v>0.25982265359581191</v>
      </c>
      <c r="P37" s="204">
        <v>0.21267338742806446</v>
      </c>
      <c r="Q37" s="204">
        <v>0.21257981286226646</v>
      </c>
    </row>
    <row r="38" spans="1:17" x14ac:dyDescent="0.25">
      <c r="A38" s="156" t="s">
        <v>303</v>
      </c>
      <c r="B38" s="204">
        <v>0</v>
      </c>
      <c r="C38" s="204">
        <v>0</v>
      </c>
      <c r="D38" s="204">
        <v>0</v>
      </c>
      <c r="E38" s="204">
        <v>0</v>
      </c>
      <c r="F38" s="204">
        <v>0</v>
      </c>
      <c r="G38" s="204">
        <v>0</v>
      </c>
      <c r="H38" s="204">
        <v>0</v>
      </c>
      <c r="I38" s="204">
        <v>0</v>
      </c>
      <c r="J38" s="204">
        <v>0</v>
      </c>
      <c r="K38" s="204">
        <v>0</v>
      </c>
      <c r="L38" s="204">
        <v>0</v>
      </c>
      <c r="M38" s="204">
        <v>0</v>
      </c>
      <c r="N38" s="204">
        <v>0</v>
      </c>
      <c r="O38" s="204">
        <v>0</v>
      </c>
      <c r="P38" s="204">
        <v>0</v>
      </c>
      <c r="Q38" s="204">
        <v>0</v>
      </c>
    </row>
    <row r="39" spans="1:17" x14ac:dyDescent="0.25">
      <c r="A39" s="152" t="s">
        <v>310</v>
      </c>
      <c r="B39" s="264">
        <v>0</v>
      </c>
      <c r="C39" s="264">
        <v>0</v>
      </c>
      <c r="D39" s="264">
        <v>0</v>
      </c>
      <c r="E39" s="264">
        <v>0</v>
      </c>
      <c r="F39" s="264">
        <v>0</v>
      </c>
      <c r="G39" s="264">
        <v>0</v>
      </c>
      <c r="H39" s="264">
        <v>0</v>
      </c>
      <c r="I39" s="264">
        <v>0</v>
      </c>
      <c r="J39" s="264">
        <v>0</v>
      </c>
      <c r="K39" s="264">
        <v>0</v>
      </c>
      <c r="L39" s="264">
        <v>0</v>
      </c>
      <c r="M39" s="264">
        <v>0</v>
      </c>
      <c r="N39" s="264">
        <v>0</v>
      </c>
      <c r="O39" s="264">
        <v>0</v>
      </c>
      <c r="P39" s="264">
        <v>0</v>
      </c>
      <c r="Q39" s="264">
        <v>0</v>
      </c>
    </row>
    <row r="40" spans="1:17" x14ac:dyDescent="0.25">
      <c r="A40" s="154" t="s">
        <v>33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</row>
    <row r="41" spans="1:17" x14ac:dyDescent="0.25">
      <c r="A41" s="154" t="s">
        <v>30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</row>
    <row r="42" spans="1:17" x14ac:dyDescent="0.25">
      <c r="A42" s="154" t="s">
        <v>125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</row>
    <row r="43" spans="1:17" x14ac:dyDescent="0.25">
      <c r="A43" s="154" t="s">
        <v>29</v>
      </c>
      <c r="B43" s="208">
        <v>0</v>
      </c>
      <c r="C43" s="208">
        <v>0</v>
      </c>
      <c r="D43" s="208">
        <v>0</v>
      </c>
      <c r="E43" s="208">
        <v>0</v>
      </c>
      <c r="F43" s="208">
        <v>0</v>
      </c>
      <c r="G43" s="208">
        <v>0</v>
      </c>
      <c r="H43" s="208">
        <v>0</v>
      </c>
      <c r="I43" s="208">
        <v>0</v>
      </c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0</v>
      </c>
      <c r="P43" s="208">
        <v>0</v>
      </c>
      <c r="Q43" s="208">
        <v>0</v>
      </c>
    </row>
    <row r="44" spans="1:17" x14ac:dyDescent="0.25">
      <c r="A44" s="154" t="s">
        <v>26</v>
      </c>
      <c r="B44" s="208">
        <v>0</v>
      </c>
      <c r="C44" s="208">
        <v>0</v>
      </c>
      <c r="D44" s="208">
        <v>0</v>
      </c>
      <c r="E44" s="208">
        <v>0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8">
        <v>0</v>
      </c>
      <c r="L44" s="208">
        <v>0</v>
      </c>
      <c r="M44" s="208">
        <v>0</v>
      </c>
      <c r="N44" s="208">
        <v>0</v>
      </c>
      <c r="O44" s="208">
        <v>0</v>
      </c>
      <c r="P44" s="208">
        <v>0</v>
      </c>
      <c r="Q44" s="208">
        <v>0</v>
      </c>
    </row>
    <row r="45" spans="1:17" x14ac:dyDescent="0.25">
      <c r="A45" s="152" t="s">
        <v>309</v>
      </c>
      <c r="B45" s="264">
        <v>0</v>
      </c>
      <c r="C45" s="264">
        <v>0</v>
      </c>
      <c r="D45" s="264">
        <v>0</v>
      </c>
      <c r="E45" s="264">
        <v>0</v>
      </c>
      <c r="F45" s="264">
        <v>0</v>
      </c>
      <c r="G45" s="264">
        <v>0</v>
      </c>
      <c r="H45" s="264">
        <v>0</v>
      </c>
      <c r="I45" s="264">
        <v>0</v>
      </c>
      <c r="J45" s="264">
        <v>0</v>
      </c>
      <c r="K45" s="264">
        <v>0</v>
      </c>
      <c r="L45" s="264">
        <v>0</v>
      </c>
      <c r="M45" s="264">
        <v>0</v>
      </c>
      <c r="N45" s="264">
        <v>0</v>
      </c>
      <c r="O45" s="264">
        <v>0</v>
      </c>
      <c r="P45" s="264">
        <v>0</v>
      </c>
      <c r="Q45" s="264">
        <v>0</v>
      </c>
    </row>
    <row r="46" spans="1:17" x14ac:dyDescent="0.25">
      <c r="A46" s="150" t="s">
        <v>33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31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30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125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29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28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26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25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86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22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2" t="s">
        <v>308</v>
      </c>
      <c r="B56" s="264">
        <v>0</v>
      </c>
      <c r="C56" s="264">
        <v>0</v>
      </c>
      <c r="D56" s="264">
        <v>0</v>
      </c>
      <c r="E56" s="264">
        <v>0</v>
      </c>
      <c r="F56" s="264">
        <v>0</v>
      </c>
      <c r="G56" s="264">
        <v>0</v>
      </c>
      <c r="H56" s="264">
        <v>0</v>
      </c>
      <c r="I56" s="264">
        <v>0</v>
      </c>
      <c r="J56" s="264">
        <v>0</v>
      </c>
      <c r="K56" s="264">
        <v>0</v>
      </c>
      <c r="L56" s="264">
        <v>0</v>
      </c>
      <c r="M56" s="264">
        <v>0</v>
      </c>
      <c r="N56" s="264">
        <v>0</v>
      </c>
      <c r="O56" s="264">
        <v>0</v>
      </c>
      <c r="P56" s="264">
        <v>0</v>
      </c>
      <c r="Q56" s="264">
        <v>0</v>
      </c>
    </row>
    <row r="57" spans="1:17" x14ac:dyDescent="0.25">
      <c r="A57" s="152" t="s">
        <v>307</v>
      </c>
      <c r="B57" s="264">
        <v>0</v>
      </c>
      <c r="C57" s="264">
        <v>0</v>
      </c>
      <c r="D57" s="264">
        <v>0</v>
      </c>
      <c r="E57" s="264">
        <v>0</v>
      </c>
      <c r="F57" s="264">
        <v>0</v>
      </c>
      <c r="G57" s="264">
        <v>0</v>
      </c>
      <c r="H57" s="264">
        <v>0</v>
      </c>
      <c r="I57" s="264">
        <v>0</v>
      </c>
      <c r="J57" s="264">
        <v>0</v>
      </c>
      <c r="K57" s="264">
        <v>0</v>
      </c>
      <c r="L57" s="264">
        <v>0</v>
      </c>
      <c r="M57" s="264">
        <v>0</v>
      </c>
      <c r="N57" s="264">
        <v>0</v>
      </c>
      <c r="O57" s="264">
        <v>0</v>
      </c>
      <c r="P57" s="264">
        <v>0</v>
      </c>
      <c r="Q57" s="264">
        <v>0</v>
      </c>
    </row>
    <row r="58" spans="1:17" x14ac:dyDescent="0.25">
      <c r="A58" s="243" t="s">
        <v>302</v>
      </c>
      <c r="B58" s="242">
        <v>0.20271624193486673</v>
      </c>
      <c r="C58" s="242">
        <v>0.18858587198669657</v>
      </c>
      <c r="D58" s="242">
        <v>0.17333251046640166</v>
      </c>
      <c r="E58" s="242">
        <v>0.17296469445282489</v>
      </c>
      <c r="F58" s="242">
        <v>0.14173491429152857</v>
      </c>
      <c r="G58" s="242">
        <v>0.15009583017887604</v>
      </c>
      <c r="H58" s="242">
        <v>0.14142211349365774</v>
      </c>
      <c r="I58" s="242">
        <v>0.12590467893797433</v>
      </c>
      <c r="J58" s="242">
        <v>0.12527593361562089</v>
      </c>
      <c r="K58" s="242">
        <v>0.12548813516191518</v>
      </c>
      <c r="L58" s="242">
        <v>0.10893860453340085</v>
      </c>
      <c r="M58" s="242">
        <v>9.3863752395563674E-2</v>
      </c>
      <c r="N58" s="242">
        <v>8.2663256036610455E-2</v>
      </c>
      <c r="O58" s="242">
        <v>8.2582695419844004E-2</v>
      </c>
      <c r="P58" s="242">
        <v>6.7596652311926936E-2</v>
      </c>
      <c r="Q58" s="242">
        <v>6.7566910333083305E-2</v>
      </c>
    </row>
    <row r="60" spans="1:17" ht="12.75" x14ac:dyDescent="0.25">
      <c r="A60" s="98" t="str">
        <f>FBT_fec!$A$81</f>
        <v>Market shares of energy uses (%)</v>
      </c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</row>
    <row r="62" spans="1:17" x14ac:dyDescent="0.25">
      <c r="A62" s="78" t="s">
        <v>5</v>
      </c>
      <c r="B62" s="77">
        <f t="shared" ref="B62:Q62" si="0">SUM(B$63:B$70,B$72:B$76)</f>
        <v>1</v>
      </c>
      <c r="C62" s="77">
        <f t="shared" si="0"/>
        <v>0.99999999999999978</v>
      </c>
      <c r="D62" s="77">
        <f t="shared" si="0"/>
        <v>1</v>
      </c>
      <c r="E62" s="77">
        <f t="shared" si="0"/>
        <v>1</v>
      </c>
      <c r="F62" s="77">
        <f t="shared" si="0"/>
        <v>1</v>
      </c>
      <c r="G62" s="77">
        <f t="shared" si="0"/>
        <v>0.99999999999999989</v>
      </c>
      <c r="H62" s="77">
        <f t="shared" si="0"/>
        <v>1</v>
      </c>
      <c r="I62" s="77">
        <f t="shared" si="0"/>
        <v>1</v>
      </c>
      <c r="J62" s="77">
        <f t="shared" si="0"/>
        <v>0.99999999999999989</v>
      </c>
      <c r="K62" s="77">
        <f t="shared" si="0"/>
        <v>1</v>
      </c>
      <c r="L62" s="77">
        <f t="shared" si="0"/>
        <v>1</v>
      </c>
      <c r="M62" s="77">
        <f t="shared" si="0"/>
        <v>1</v>
      </c>
      <c r="N62" s="77">
        <f t="shared" si="0"/>
        <v>0.99999999999999978</v>
      </c>
      <c r="O62" s="77">
        <f t="shared" si="0"/>
        <v>1</v>
      </c>
      <c r="P62" s="77">
        <f t="shared" si="0"/>
        <v>1</v>
      </c>
      <c r="Q62" s="77">
        <f t="shared" si="0"/>
        <v>0.99999999999999989</v>
      </c>
    </row>
    <row r="63" spans="1:17" x14ac:dyDescent="0.25">
      <c r="A63" s="132" t="s">
        <v>83</v>
      </c>
      <c r="B63" s="203">
        <f t="shared" ref="B63:Q63" si="1">IF(B$6=0,0,B$6/B$5)</f>
        <v>6.3174952856759281E-2</v>
      </c>
      <c r="C63" s="203">
        <f t="shared" si="1"/>
        <v>6.3174952856759267E-2</v>
      </c>
      <c r="D63" s="203">
        <f t="shared" si="1"/>
        <v>6.3174952856759281E-2</v>
      </c>
      <c r="E63" s="203">
        <f t="shared" si="1"/>
        <v>6.3174952856759281E-2</v>
      </c>
      <c r="F63" s="203">
        <f t="shared" si="1"/>
        <v>6.3174952856759281E-2</v>
      </c>
      <c r="G63" s="203">
        <f t="shared" si="1"/>
        <v>6.3174952856759267E-2</v>
      </c>
      <c r="H63" s="203">
        <f t="shared" si="1"/>
        <v>6.3174952856759281E-2</v>
      </c>
      <c r="I63" s="203">
        <f t="shared" si="1"/>
        <v>6.3174952856759281E-2</v>
      </c>
      <c r="J63" s="203">
        <f t="shared" si="1"/>
        <v>6.3174952856759267E-2</v>
      </c>
      <c r="K63" s="203">
        <f t="shared" si="1"/>
        <v>6.3174952856759281E-2</v>
      </c>
      <c r="L63" s="203">
        <f t="shared" si="1"/>
        <v>6.3174952856759281E-2</v>
      </c>
      <c r="M63" s="203">
        <f t="shared" si="1"/>
        <v>6.3174952856759267E-2</v>
      </c>
      <c r="N63" s="203">
        <f t="shared" si="1"/>
        <v>6.3174952856759267E-2</v>
      </c>
      <c r="O63" s="203">
        <f t="shared" si="1"/>
        <v>6.3174952856759281E-2</v>
      </c>
      <c r="P63" s="203">
        <f t="shared" si="1"/>
        <v>6.3174952856759281E-2</v>
      </c>
      <c r="Q63" s="203">
        <f t="shared" si="1"/>
        <v>6.3174952856759281E-2</v>
      </c>
    </row>
    <row r="64" spans="1:17" x14ac:dyDescent="0.25">
      <c r="A64" s="76" t="s">
        <v>82</v>
      </c>
      <c r="B64" s="202">
        <f t="shared" ref="B64:Q64" si="2">IF(B$7=0,0,B$7/B$5)</f>
        <v>5.1835858754264018E-2</v>
      </c>
      <c r="C64" s="202">
        <f t="shared" si="2"/>
        <v>5.1835858754264018E-2</v>
      </c>
      <c r="D64" s="202">
        <f t="shared" si="2"/>
        <v>5.1835858754264025E-2</v>
      </c>
      <c r="E64" s="202">
        <f t="shared" si="2"/>
        <v>5.1835858754264025E-2</v>
      </c>
      <c r="F64" s="202">
        <f t="shared" si="2"/>
        <v>5.1835858754264025E-2</v>
      </c>
      <c r="G64" s="202">
        <f t="shared" si="2"/>
        <v>5.1835858754264018E-2</v>
      </c>
      <c r="H64" s="202">
        <f t="shared" si="2"/>
        <v>5.1835858754264018E-2</v>
      </c>
      <c r="I64" s="202">
        <f t="shared" si="2"/>
        <v>5.1835858754264032E-2</v>
      </c>
      <c r="J64" s="202">
        <f t="shared" si="2"/>
        <v>5.1835858754264018E-2</v>
      </c>
      <c r="K64" s="202">
        <f t="shared" si="2"/>
        <v>5.1835858754264025E-2</v>
      </c>
      <c r="L64" s="202">
        <f t="shared" si="2"/>
        <v>5.1835858754264025E-2</v>
      </c>
      <c r="M64" s="202">
        <f t="shared" si="2"/>
        <v>5.1835858754264018E-2</v>
      </c>
      <c r="N64" s="202">
        <f t="shared" si="2"/>
        <v>5.1835858754264018E-2</v>
      </c>
      <c r="O64" s="202">
        <f t="shared" si="2"/>
        <v>5.1835858754264025E-2</v>
      </c>
      <c r="P64" s="202">
        <f t="shared" si="2"/>
        <v>5.1835858754264025E-2</v>
      </c>
      <c r="Q64" s="202">
        <f t="shared" si="2"/>
        <v>5.1835858754264025E-2</v>
      </c>
    </row>
    <row r="65" spans="1:17" x14ac:dyDescent="0.25">
      <c r="A65" s="76" t="s">
        <v>81</v>
      </c>
      <c r="B65" s="202">
        <f t="shared" ref="B65:Q65" si="3">IF(B$8=0,0,B$8/B$5)</f>
        <v>3.7257023479627262E-2</v>
      </c>
      <c r="C65" s="202">
        <f t="shared" si="3"/>
        <v>3.7257023479627255E-2</v>
      </c>
      <c r="D65" s="202">
        <f t="shared" si="3"/>
        <v>3.7257023479627262E-2</v>
      </c>
      <c r="E65" s="202">
        <f t="shared" si="3"/>
        <v>3.7257023479627262E-2</v>
      </c>
      <c r="F65" s="202">
        <f t="shared" si="3"/>
        <v>3.7257023479627262E-2</v>
      </c>
      <c r="G65" s="202">
        <f t="shared" si="3"/>
        <v>3.7257023479627255E-2</v>
      </c>
      <c r="H65" s="202">
        <f t="shared" si="3"/>
        <v>3.7257023479627255E-2</v>
      </c>
      <c r="I65" s="202">
        <f t="shared" si="3"/>
        <v>3.7257023479627269E-2</v>
      </c>
      <c r="J65" s="202">
        <f t="shared" si="3"/>
        <v>3.7257023479627255E-2</v>
      </c>
      <c r="K65" s="202">
        <f t="shared" si="3"/>
        <v>3.7257023479627262E-2</v>
      </c>
      <c r="L65" s="202">
        <f t="shared" si="3"/>
        <v>3.7257023479627262E-2</v>
      </c>
      <c r="M65" s="202">
        <f t="shared" si="3"/>
        <v>3.7257023479627255E-2</v>
      </c>
      <c r="N65" s="202">
        <f t="shared" si="3"/>
        <v>3.7257023479627255E-2</v>
      </c>
      <c r="O65" s="202">
        <f t="shared" si="3"/>
        <v>3.7257023479627262E-2</v>
      </c>
      <c r="P65" s="202">
        <f t="shared" si="3"/>
        <v>3.7257023479627262E-2</v>
      </c>
      <c r="Q65" s="202">
        <f t="shared" si="3"/>
        <v>3.7257023479627262E-2</v>
      </c>
    </row>
    <row r="66" spans="1:17" x14ac:dyDescent="0.25">
      <c r="A66" s="76" t="s">
        <v>80</v>
      </c>
      <c r="B66" s="202">
        <f t="shared" ref="B66:Q66" si="4">IF(B$9=0,0,B$9/B$5)</f>
        <v>7.2894176373183781E-2</v>
      </c>
      <c r="C66" s="202">
        <f t="shared" si="4"/>
        <v>7.2894176373183767E-2</v>
      </c>
      <c r="D66" s="202">
        <f t="shared" si="4"/>
        <v>7.2894176373183781E-2</v>
      </c>
      <c r="E66" s="202">
        <f t="shared" si="4"/>
        <v>7.2894176373183781E-2</v>
      </c>
      <c r="F66" s="202">
        <f t="shared" si="4"/>
        <v>7.2894176373183781E-2</v>
      </c>
      <c r="G66" s="202">
        <f t="shared" si="4"/>
        <v>7.2894176373183767E-2</v>
      </c>
      <c r="H66" s="202">
        <f t="shared" si="4"/>
        <v>7.2894176373183767E-2</v>
      </c>
      <c r="I66" s="202">
        <f t="shared" si="4"/>
        <v>7.2894176373183794E-2</v>
      </c>
      <c r="J66" s="202">
        <f t="shared" si="4"/>
        <v>7.2894176373183767E-2</v>
      </c>
      <c r="K66" s="202">
        <f t="shared" si="4"/>
        <v>7.2894176373183781E-2</v>
      </c>
      <c r="L66" s="202">
        <f t="shared" si="4"/>
        <v>7.2894176373183781E-2</v>
      </c>
      <c r="M66" s="202">
        <f t="shared" si="4"/>
        <v>7.2894176373183767E-2</v>
      </c>
      <c r="N66" s="202">
        <f t="shared" si="4"/>
        <v>7.2894176373183767E-2</v>
      </c>
      <c r="O66" s="202">
        <f t="shared" si="4"/>
        <v>7.2894176373183781E-2</v>
      </c>
      <c r="P66" s="202">
        <f t="shared" si="4"/>
        <v>7.2894176373183781E-2</v>
      </c>
      <c r="Q66" s="202">
        <f t="shared" si="4"/>
        <v>7.2894176373183767E-2</v>
      </c>
    </row>
    <row r="67" spans="1:17" x14ac:dyDescent="0.25">
      <c r="A67" s="129" t="s">
        <v>79</v>
      </c>
      <c r="B67" s="201">
        <f t="shared" ref="B67:Q67" si="5">IF(B$10=0,0,B$10/B$5)</f>
        <v>0.12311016454137705</v>
      </c>
      <c r="C67" s="201">
        <f t="shared" si="5"/>
        <v>0.12311016454137703</v>
      </c>
      <c r="D67" s="201">
        <f t="shared" si="5"/>
        <v>0.12311016454137705</v>
      </c>
      <c r="E67" s="201">
        <f t="shared" si="5"/>
        <v>0.12311016454137705</v>
      </c>
      <c r="F67" s="201">
        <f t="shared" si="5"/>
        <v>0.12311016454137705</v>
      </c>
      <c r="G67" s="201">
        <f t="shared" si="5"/>
        <v>0.12311016454137703</v>
      </c>
      <c r="H67" s="201">
        <f t="shared" si="5"/>
        <v>0.12311016454137702</v>
      </c>
      <c r="I67" s="201">
        <f t="shared" si="5"/>
        <v>0.12311016454137708</v>
      </c>
      <c r="J67" s="201">
        <f t="shared" si="5"/>
        <v>0.12311016454137702</v>
      </c>
      <c r="K67" s="201">
        <f t="shared" si="5"/>
        <v>0.12311016454137705</v>
      </c>
      <c r="L67" s="201">
        <f t="shared" si="5"/>
        <v>0.12311016454137705</v>
      </c>
      <c r="M67" s="201">
        <f t="shared" si="5"/>
        <v>0.12311016454137702</v>
      </c>
      <c r="N67" s="201">
        <f t="shared" si="5"/>
        <v>0.12311016454137703</v>
      </c>
      <c r="O67" s="201">
        <f t="shared" si="5"/>
        <v>0.12311016454137705</v>
      </c>
      <c r="P67" s="201">
        <f t="shared" si="5"/>
        <v>0.12311016454137705</v>
      </c>
      <c r="Q67" s="201">
        <f t="shared" si="5"/>
        <v>0.12311016454137703</v>
      </c>
    </row>
    <row r="68" spans="1:17" x14ac:dyDescent="0.25">
      <c r="A68" s="127" t="s">
        <v>306</v>
      </c>
      <c r="B68" s="200">
        <f t="shared" ref="B68:Q68" si="6">IF(B$15=0,0,B$15/B$5)</f>
        <v>0</v>
      </c>
      <c r="C68" s="200">
        <f t="shared" si="6"/>
        <v>0</v>
      </c>
      <c r="D68" s="200">
        <f t="shared" si="6"/>
        <v>0</v>
      </c>
      <c r="E68" s="200">
        <f t="shared" si="6"/>
        <v>0</v>
      </c>
      <c r="F68" s="200">
        <f t="shared" si="6"/>
        <v>0</v>
      </c>
      <c r="G68" s="200">
        <f t="shared" si="6"/>
        <v>0</v>
      </c>
      <c r="H68" s="200">
        <f t="shared" si="6"/>
        <v>0</v>
      </c>
      <c r="I68" s="200">
        <f t="shared" si="6"/>
        <v>0</v>
      </c>
      <c r="J68" s="200">
        <f t="shared" si="6"/>
        <v>0</v>
      </c>
      <c r="K68" s="200">
        <f t="shared" si="6"/>
        <v>0</v>
      </c>
      <c r="L68" s="200">
        <f t="shared" si="6"/>
        <v>0</v>
      </c>
      <c r="M68" s="200">
        <f t="shared" si="6"/>
        <v>0</v>
      </c>
      <c r="N68" s="200">
        <f t="shared" si="6"/>
        <v>0</v>
      </c>
      <c r="O68" s="200">
        <f t="shared" si="6"/>
        <v>0</v>
      </c>
      <c r="P68" s="200">
        <f t="shared" si="6"/>
        <v>0</v>
      </c>
      <c r="Q68" s="200">
        <f t="shared" si="6"/>
        <v>0</v>
      </c>
    </row>
    <row r="69" spans="1:17" x14ac:dyDescent="0.25">
      <c r="A69" s="127" t="s">
        <v>305</v>
      </c>
      <c r="B69" s="200">
        <f t="shared" ref="B69:Q69" si="7">IF(B$26=0,0,B$26/B$5)</f>
        <v>0</v>
      </c>
      <c r="C69" s="200">
        <f t="shared" si="7"/>
        <v>0</v>
      </c>
      <c r="D69" s="200">
        <f t="shared" si="7"/>
        <v>0</v>
      </c>
      <c r="E69" s="200">
        <f t="shared" si="7"/>
        <v>0</v>
      </c>
      <c r="F69" s="200">
        <f t="shared" si="7"/>
        <v>0</v>
      </c>
      <c r="G69" s="200">
        <f t="shared" si="7"/>
        <v>0</v>
      </c>
      <c r="H69" s="200">
        <f t="shared" si="7"/>
        <v>0</v>
      </c>
      <c r="I69" s="200">
        <f t="shared" si="7"/>
        <v>0</v>
      </c>
      <c r="J69" s="200">
        <f t="shared" si="7"/>
        <v>0</v>
      </c>
      <c r="K69" s="200">
        <f t="shared" si="7"/>
        <v>0</v>
      </c>
      <c r="L69" s="200">
        <f t="shared" si="7"/>
        <v>0</v>
      </c>
      <c r="M69" s="200">
        <f t="shared" si="7"/>
        <v>0</v>
      </c>
      <c r="N69" s="200">
        <f t="shared" si="7"/>
        <v>0</v>
      </c>
      <c r="O69" s="200">
        <f t="shared" si="7"/>
        <v>0</v>
      </c>
      <c r="P69" s="200">
        <f t="shared" si="7"/>
        <v>0</v>
      </c>
      <c r="Q69" s="200">
        <f t="shared" si="7"/>
        <v>0</v>
      </c>
    </row>
    <row r="70" spans="1:17" x14ac:dyDescent="0.25">
      <c r="A70" s="127" t="s">
        <v>304</v>
      </c>
      <c r="B70" s="200">
        <f t="shared" ref="B70:Q70" si="8">IF(B$37=0,0,B$37/B$5)</f>
        <v>0.49454149340642384</v>
      </c>
      <c r="C70" s="200">
        <f t="shared" si="8"/>
        <v>0.49454149340642367</v>
      </c>
      <c r="D70" s="200">
        <f t="shared" si="8"/>
        <v>0.49454149340642378</v>
      </c>
      <c r="E70" s="200">
        <f t="shared" si="8"/>
        <v>0.49454149340642384</v>
      </c>
      <c r="F70" s="200">
        <f t="shared" si="8"/>
        <v>0.49454149340642384</v>
      </c>
      <c r="G70" s="200">
        <f t="shared" si="8"/>
        <v>0.49454149340642378</v>
      </c>
      <c r="H70" s="200">
        <f t="shared" si="8"/>
        <v>0.49454149340642384</v>
      </c>
      <c r="I70" s="200">
        <f t="shared" si="8"/>
        <v>0.49454149340642384</v>
      </c>
      <c r="J70" s="200">
        <f t="shared" si="8"/>
        <v>0.49454149340642373</v>
      </c>
      <c r="K70" s="200">
        <f t="shared" si="8"/>
        <v>0.49454149340642378</v>
      </c>
      <c r="L70" s="200">
        <f t="shared" si="8"/>
        <v>0.49454149340642378</v>
      </c>
      <c r="M70" s="200">
        <f t="shared" si="8"/>
        <v>0.49454149340642384</v>
      </c>
      <c r="N70" s="200">
        <f t="shared" si="8"/>
        <v>0.49454149340642373</v>
      </c>
      <c r="O70" s="200">
        <f t="shared" si="8"/>
        <v>0.49454149340642384</v>
      </c>
      <c r="P70" s="200">
        <f t="shared" si="8"/>
        <v>0.49454149340642384</v>
      </c>
      <c r="Q70" s="200">
        <f t="shared" si="8"/>
        <v>0.49454149340642373</v>
      </c>
    </row>
    <row r="71" spans="1:17" x14ac:dyDescent="0.25">
      <c r="A71" s="127" t="s">
        <v>303</v>
      </c>
      <c r="B71" s="200">
        <f t="shared" ref="B71:Q71" si="9">IF(B$38=0,0,B$38/B$5)</f>
        <v>0</v>
      </c>
      <c r="C71" s="200">
        <f t="shared" si="9"/>
        <v>0</v>
      </c>
      <c r="D71" s="200">
        <f t="shared" si="9"/>
        <v>0</v>
      </c>
      <c r="E71" s="200">
        <f t="shared" si="9"/>
        <v>0</v>
      </c>
      <c r="F71" s="200">
        <f t="shared" si="9"/>
        <v>0</v>
      </c>
      <c r="G71" s="200">
        <f t="shared" si="9"/>
        <v>0</v>
      </c>
      <c r="H71" s="200">
        <f t="shared" si="9"/>
        <v>0</v>
      </c>
      <c r="I71" s="200">
        <f t="shared" si="9"/>
        <v>0</v>
      </c>
      <c r="J71" s="200">
        <f t="shared" si="9"/>
        <v>0</v>
      </c>
      <c r="K71" s="200">
        <f t="shared" si="9"/>
        <v>0</v>
      </c>
      <c r="L71" s="200">
        <f t="shared" si="9"/>
        <v>0</v>
      </c>
      <c r="M71" s="200">
        <f t="shared" si="9"/>
        <v>0</v>
      </c>
      <c r="N71" s="200">
        <f t="shared" si="9"/>
        <v>0</v>
      </c>
      <c r="O71" s="200">
        <f t="shared" si="9"/>
        <v>0</v>
      </c>
      <c r="P71" s="200">
        <f t="shared" si="9"/>
        <v>0</v>
      </c>
      <c r="Q71" s="200">
        <f t="shared" si="9"/>
        <v>0</v>
      </c>
    </row>
    <row r="72" spans="1:17" x14ac:dyDescent="0.25">
      <c r="A72" s="142" t="s">
        <v>310</v>
      </c>
      <c r="B72" s="199">
        <f t="shared" ref="B72:Q72" si="10">IF(B$39=0,0,B$39/B$5)</f>
        <v>0</v>
      </c>
      <c r="C72" s="199">
        <f t="shared" si="10"/>
        <v>0</v>
      </c>
      <c r="D72" s="199">
        <f t="shared" si="10"/>
        <v>0</v>
      </c>
      <c r="E72" s="199">
        <f t="shared" si="10"/>
        <v>0</v>
      </c>
      <c r="F72" s="199">
        <f t="shared" si="10"/>
        <v>0</v>
      </c>
      <c r="G72" s="199">
        <f t="shared" si="10"/>
        <v>0</v>
      </c>
      <c r="H72" s="199">
        <f t="shared" si="10"/>
        <v>0</v>
      </c>
      <c r="I72" s="199">
        <f t="shared" si="10"/>
        <v>0</v>
      </c>
      <c r="J72" s="199">
        <f t="shared" si="10"/>
        <v>0</v>
      </c>
      <c r="K72" s="199">
        <f t="shared" si="10"/>
        <v>0</v>
      </c>
      <c r="L72" s="199">
        <f t="shared" si="10"/>
        <v>0</v>
      </c>
      <c r="M72" s="199">
        <f t="shared" si="10"/>
        <v>0</v>
      </c>
      <c r="N72" s="199">
        <f t="shared" si="10"/>
        <v>0</v>
      </c>
      <c r="O72" s="199">
        <f t="shared" si="10"/>
        <v>0</v>
      </c>
      <c r="P72" s="199">
        <f t="shared" si="10"/>
        <v>0</v>
      </c>
      <c r="Q72" s="199">
        <f t="shared" si="10"/>
        <v>0</v>
      </c>
    </row>
    <row r="73" spans="1:17" x14ac:dyDescent="0.25">
      <c r="A73" s="142" t="s">
        <v>309</v>
      </c>
      <c r="B73" s="199">
        <f t="shared" ref="B73:Q73" si="11">IF(B$45=0,0,B$45/B$5)</f>
        <v>0</v>
      </c>
      <c r="C73" s="199">
        <f t="shared" si="11"/>
        <v>0</v>
      </c>
      <c r="D73" s="199">
        <f t="shared" si="11"/>
        <v>0</v>
      </c>
      <c r="E73" s="199">
        <f t="shared" si="11"/>
        <v>0</v>
      </c>
      <c r="F73" s="199">
        <f t="shared" si="11"/>
        <v>0</v>
      </c>
      <c r="G73" s="199">
        <f t="shared" si="11"/>
        <v>0</v>
      </c>
      <c r="H73" s="199">
        <f t="shared" si="11"/>
        <v>0</v>
      </c>
      <c r="I73" s="199">
        <f t="shared" si="11"/>
        <v>0</v>
      </c>
      <c r="J73" s="199">
        <f t="shared" si="11"/>
        <v>0</v>
      </c>
      <c r="K73" s="199">
        <f t="shared" si="11"/>
        <v>0</v>
      </c>
      <c r="L73" s="199">
        <f t="shared" si="11"/>
        <v>0</v>
      </c>
      <c r="M73" s="199">
        <f t="shared" si="11"/>
        <v>0</v>
      </c>
      <c r="N73" s="199">
        <f t="shared" si="11"/>
        <v>0</v>
      </c>
      <c r="O73" s="199">
        <f t="shared" si="11"/>
        <v>0</v>
      </c>
      <c r="P73" s="199">
        <f t="shared" si="11"/>
        <v>0</v>
      </c>
      <c r="Q73" s="199">
        <f t="shared" si="11"/>
        <v>0</v>
      </c>
    </row>
    <row r="74" spans="1:17" x14ac:dyDescent="0.25">
      <c r="A74" s="142" t="s">
        <v>308</v>
      </c>
      <c r="B74" s="199">
        <f t="shared" ref="B74:Q74" si="12">IF(B$56=0,0,B$56/B$5)</f>
        <v>0</v>
      </c>
      <c r="C74" s="199">
        <f t="shared" si="12"/>
        <v>0</v>
      </c>
      <c r="D74" s="199">
        <f t="shared" si="12"/>
        <v>0</v>
      </c>
      <c r="E74" s="199">
        <f t="shared" si="12"/>
        <v>0</v>
      </c>
      <c r="F74" s="199">
        <f t="shared" si="12"/>
        <v>0</v>
      </c>
      <c r="G74" s="199">
        <f t="shared" si="12"/>
        <v>0</v>
      </c>
      <c r="H74" s="199">
        <f t="shared" si="12"/>
        <v>0</v>
      </c>
      <c r="I74" s="199">
        <f t="shared" si="12"/>
        <v>0</v>
      </c>
      <c r="J74" s="199">
        <f t="shared" si="12"/>
        <v>0</v>
      </c>
      <c r="K74" s="199">
        <f t="shared" si="12"/>
        <v>0</v>
      </c>
      <c r="L74" s="199">
        <f t="shared" si="12"/>
        <v>0</v>
      </c>
      <c r="M74" s="199">
        <f t="shared" si="12"/>
        <v>0</v>
      </c>
      <c r="N74" s="199">
        <f t="shared" si="12"/>
        <v>0</v>
      </c>
      <c r="O74" s="199">
        <f t="shared" si="12"/>
        <v>0</v>
      </c>
      <c r="P74" s="199">
        <f t="shared" si="12"/>
        <v>0</v>
      </c>
      <c r="Q74" s="199">
        <f t="shared" si="12"/>
        <v>0</v>
      </c>
    </row>
    <row r="75" spans="1:17" x14ac:dyDescent="0.25">
      <c r="A75" s="142" t="s">
        <v>307</v>
      </c>
      <c r="B75" s="199">
        <f t="shared" ref="B75:Q75" si="13">IF(B$57=0,0,B$57/B$5)</f>
        <v>0</v>
      </c>
      <c r="C75" s="199">
        <f t="shared" si="13"/>
        <v>0</v>
      </c>
      <c r="D75" s="199">
        <f t="shared" si="13"/>
        <v>0</v>
      </c>
      <c r="E75" s="199">
        <f t="shared" si="13"/>
        <v>0</v>
      </c>
      <c r="F75" s="199">
        <f t="shared" si="13"/>
        <v>0</v>
      </c>
      <c r="G75" s="199">
        <f t="shared" si="13"/>
        <v>0</v>
      </c>
      <c r="H75" s="199">
        <f t="shared" si="13"/>
        <v>0</v>
      </c>
      <c r="I75" s="199">
        <f t="shared" si="13"/>
        <v>0</v>
      </c>
      <c r="J75" s="199">
        <f t="shared" si="13"/>
        <v>0</v>
      </c>
      <c r="K75" s="199">
        <f t="shared" si="13"/>
        <v>0</v>
      </c>
      <c r="L75" s="199">
        <f t="shared" si="13"/>
        <v>0</v>
      </c>
      <c r="M75" s="199">
        <f t="shared" si="13"/>
        <v>0</v>
      </c>
      <c r="N75" s="199">
        <f t="shared" si="13"/>
        <v>0</v>
      </c>
      <c r="O75" s="199">
        <f t="shared" si="13"/>
        <v>0</v>
      </c>
      <c r="P75" s="199">
        <f t="shared" si="13"/>
        <v>0</v>
      </c>
      <c r="Q75" s="199">
        <f t="shared" si="13"/>
        <v>0</v>
      </c>
    </row>
    <row r="76" spans="1:17" x14ac:dyDescent="0.25">
      <c r="A76" s="72" t="s">
        <v>302</v>
      </c>
      <c r="B76" s="276">
        <f t="shared" ref="B76:Q76" si="14">IF(B$58=0,0,B$58/B$5)</f>
        <v>0.15718633058836484</v>
      </c>
      <c r="C76" s="276">
        <f t="shared" si="14"/>
        <v>0.15718633058836479</v>
      </c>
      <c r="D76" s="276">
        <f t="shared" si="14"/>
        <v>0.15718633058836484</v>
      </c>
      <c r="E76" s="276">
        <f t="shared" si="14"/>
        <v>0.15718633058836484</v>
      </c>
      <c r="F76" s="276">
        <f t="shared" si="14"/>
        <v>0.15718633058836484</v>
      </c>
      <c r="G76" s="276">
        <f t="shared" si="14"/>
        <v>0.15718633058836481</v>
      </c>
      <c r="H76" s="276">
        <f t="shared" si="14"/>
        <v>0.15718633058836484</v>
      </c>
      <c r="I76" s="276">
        <f t="shared" si="14"/>
        <v>0.15718633058836484</v>
      </c>
      <c r="J76" s="276">
        <f t="shared" si="14"/>
        <v>0.15718633058836481</v>
      </c>
      <c r="K76" s="276">
        <f t="shared" si="14"/>
        <v>0.15718633058836481</v>
      </c>
      <c r="L76" s="276">
        <f t="shared" si="14"/>
        <v>0.15718633058836484</v>
      </c>
      <c r="M76" s="276">
        <f t="shared" si="14"/>
        <v>0.15718633058836481</v>
      </c>
      <c r="N76" s="276">
        <f t="shared" si="14"/>
        <v>0.15718633058836479</v>
      </c>
      <c r="O76" s="276">
        <f t="shared" si="14"/>
        <v>0.15718633058836484</v>
      </c>
      <c r="P76" s="276">
        <f t="shared" si="14"/>
        <v>0.15718633058836484</v>
      </c>
      <c r="Q76" s="276">
        <f t="shared" si="14"/>
        <v>0.15718633058836481</v>
      </c>
    </row>
    <row r="78" spans="1:17" ht="12.75" x14ac:dyDescent="0.25">
      <c r="A78" s="98" t="str">
        <f>FBT_fec!$A$110</f>
        <v>Energy intensity (toe/physical output index)</v>
      </c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</row>
    <row r="80" spans="1:17" x14ac:dyDescent="0.25">
      <c r="A80" s="78" t="s">
        <v>5</v>
      </c>
      <c r="B80" s="230">
        <f t="shared" ref="B80:Q80" si="15">SUM(B$81:B$90)</f>
        <v>73.718422252932712</v>
      </c>
      <c r="C80" s="230">
        <f t="shared" si="15"/>
        <v>73.718422252932712</v>
      </c>
      <c r="D80" s="230">
        <f t="shared" si="15"/>
        <v>73.718422252932726</v>
      </c>
      <c r="E80" s="230">
        <f t="shared" si="15"/>
        <v>73.718422252932697</v>
      </c>
      <c r="F80" s="230">
        <f t="shared" si="15"/>
        <v>73.718422252932726</v>
      </c>
      <c r="G80" s="230">
        <f t="shared" si="15"/>
        <v>73.718422252932712</v>
      </c>
      <c r="H80" s="230">
        <f t="shared" si="15"/>
        <v>73.718422252932697</v>
      </c>
      <c r="I80" s="230">
        <f t="shared" si="15"/>
        <v>73.718422252932726</v>
      </c>
      <c r="J80" s="230">
        <f t="shared" si="15"/>
        <v>71.716283169362015</v>
      </c>
      <c r="K80" s="230">
        <f t="shared" si="15"/>
        <v>71.716283169362015</v>
      </c>
      <c r="L80" s="230">
        <f t="shared" si="15"/>
        <v>69.487095413665614</v>
      </c>
      <c r="M80" s="230">
        <f t="shared" si="15"/>
        <v>69.487095413665628</v>
      </c>
      <c r="N80" s="230">
        <f t="shared" si="15"/>
        <v>69.487095413665628</v>
      </c>
      <c r="O80" s="230">
        <f t="shared" si="15"/>
        <v>69.487095413665628</v>
      </c>
      <c r="P80" s="230">
        <f t="shared" si="15"/>
        <v>69.487095413665628</v>
      </c>
      <c r="Q80" s="230">
        <f t="shared" si="15"/>
        <v>64.828973218824075</v>
      </c>
    </row>
    <row r="81" spans="1:17" x14ac:dyDescent="0.25">
      <c r="A81" s="132" t="s">
        <v>83</v>
      </c>
      <c r="B81" s="275">
        <f>IF(B$6=0,0,B$6/TEL!B$5*1000)</f>
        <v>4.6571578505036983</v>
      </c>
      <c r="C81" s="275">
        <f>IF(C$6=0,0,C$6/TEL!C$5*1000)</f>
        <v>4.6571578505036983</v>
      </c>
      <c r="D81" s="275">
        <f>IF(D$6=0,0,D$6/TEL!D$5*1000)</f>
        <v>4.6571578505036992</v>
      </c>
      <c r="E81" s="275">
        <f>IF(E$6=0,0,E$6/TEL!E$5*1000)</f>
        <v>4.6571578505036975</v>
      </c>
      <c r="F81" s="275">
        <f>IF(F$6=0,0,F$6/TEL!F$5*1000)</f>
        <v>4.6571578505036992</v>
      </c>
      <c r="G81" s="275">
        <f>IF(G$6=0,0,G$6/TEL!G$5*1000)</f>
        <v>4.6571578505036983</v>
      </c>
      <c r="H81" s="275">
        <f>IF(H$6=0,0,H$6/TEL!H$5*1000)</f>
        <v>4.6571578505036975</v>
      </c>
      <c r="I81" s="275">
        <f>IF(I$6=0,0,I$6/TEL!I$5*1000)</f>
        <v>4.6571578505036992</v>
      </c>
      <c r="J81" s="275">
        <f>IF(J$6=0,0,J$6/TEL!J$5*1000)</f>
        <v>4.5306728082864431</v>
      </c>
      <c r="K81" s="275">
        <f>IF(K$6=0,0,K$6/TEL!K$5*1000)</f>
        <v>4.5306728082864449</v>
      </c>
      <c r="L81" s="275">
        <f>IF(L$6=0,0,L$6/TEL!L$5*1000)</f>
        <v>4.3898439769114592</v>
      </c>
      <c r="M81" s="275">
        <f>IF(M$6=0,0,M$6/TEL!M$5*1000)</f>
        <v>4.3898439769114592</v>
      </c>
      <c r="N81" s="275">
        <f>IF(N$6=0,0,N$6/TEL!N$5*1000)</f>
        <v>4.3898439769114601</v>
      </c>
      <c r="O81" s="275">
        <f>IF(O$6=0,0,O$6/TEL!O$5*1000)</f>
        <v>4.3898439769114601</v>
      </c>
      <c r="P81" s="275">
        <f>IF(P$6=0,0,P$6/TEL!P$5*1000)</f>
        <v>4.3898439769114601</v>
      </c>
      <c r="Q81" s="275">
        <f>IF(Q$6=0,0,Q$6/TEL!Q$5*1000)</f>
        <v>4.0955673268513211</v>
      </c>
    </row>
    <row r="82" spans="1:17" x14ac:dyDescent="0.25">
      <c r="A82" s="76" t="s">
        <v>82</v>
      </c>
      <c r="B82" s="274">
        <f>IF(B$7=0,0,B$7/TEL!B$5*1000)</f>
        <v>3.8212577234902132</v>
      </c>
      <c r="C82" s="274">
        <f>IF(C$7=0,0,C$7/TEL!C$5*1000)</f>
        <v>3.8212577234902136</v>
      </c>
      <c r="D82" s="274">
        <f>IF(D$7=0,0,D$7/TEL!D$5*1000)</f>
        <v>3.821257723490215</v>
      </c>
      <c r="E82" s="274">
        <f>IF(E$7=0,0,E$7/TEL!E$5*1000)</f>
        <v>3.8212577234902128</v>
      </c>
      <c r="F82" s="274">
        <f>IF(F$7=0,0,F$7/TEL!F$5*1000)</f>
        <v>3.8212577234902145</v>
      </c>
      <c r="G82" s="274">
        <f>IF(G$7=0,0,G$7/TEL!G$5*1000)</f>
        <v>3.8212577234902136</v>
      </c>
      <c r="H82" s="274">
        <f>IF(H$7=0,0,H$7/TEL!H$5*1000)</f>
        <v>3.8212577234902128</v>
      </c>
      <c r="I82" s="274">
        <f>IF(I$7=0,0,I$7/TEL!I$5*1000)</f>
        <v>3.8212577234902145</v>
      </c>
      <c r="J82" s="274">
        <f>IF(J$7=0,0,J$7/TEL!J$5*1000)</f>
        <v>3.7174751247478519</v>
      </c>
      <c r="K82" s="274">
        <f>IF(K$7=0,0,K$7/TEL!K$5*1000)</f>
        <v>3.7174751247478524</v>
      </c>
      <c r="L82" s="274">
        <f>IF(L$7=0,0,L$7/TEL!L$5*1000)</f>
        <v>3.6019232631068383</v>
      </c>
      <c r="M82" s="274">
        <f>IF(M$7=0,0,M$7/TEL!M$5*1000)</f>
        <v>3.6019232631068383</v>
      </c>
      <c r="N82" s="274">
        <f>IF(N$7=0,0,N$7/TEL!N$5*1000)</f>
        <v>3.6019232631068392</v>
      </c>
      <c r="O82" s="274">
        <f>IF(O$7=0,0,O$7/TEL!O$5*1000)</f>
        <v>3.6019232631068383</v>
      </c>
      <c r="P82" s="274">
        <f>IF(P$7=0,0,P$7/TEL!P$5*1000)</f>
        <v>3.6019232631068387</v>
      </c>
      <c r="Q82" s="274">
        <f>IF(Q$7=0,0,Q$7/TEL!Q$5*1000)</f>
        <v>3.3604654989549303</v>
      </c>
    </row>
    <row r="83" spans="1:17" x14ac:dyDescent="0.25">
      <c r="A83" s="76" t="s">
        <v>81</v>
      </c>
      <c r="B83" s="274">
        <f>IF(B$8=0,0,B$8/TEL!B$5*1000)</f>
        <v>2.7465289887585906</v>
      </c>
      <c r="C83" s="274">
        <f>IF(C$8=0,0,C$8/TEL!C$5*1000)</f>
        <v>2.7465289887585911</v>
      </c>
      <c r="D83" s="274">
        <f>IF(D$8=0,0,D$8/TEL!D$5*1000)</f>
        <v>2.7465289887585915</v>
      </c>
      <c r="E83" s="274">
        <f>IF(E$8=0,0,E$8/TEL!E$5*1000)</f>
        <v>2.7465289887585906</v>
      </c>
      <c r="F83" s="274">
        <f>IF(F$8=0,0,F$8/TEL!F$5*1000)</f>
        <v>2.7465289887585915</v>
      </c>
      <c r="G83" s="274">
        <f>IF(G$8=0,0,G$8/TEL!G$5*1000)</f>
        <v>2.7465289887585906</v>
      </c>
      <c r="H83" s="274">
        <f>IF(H$8=0,0,H$8/TEL!H$5*1000)</f>
        <v>2.7465289887585902</v>
      </c>
      <c r="I83" s="274">
        <f>IF(I$8=0,0,I$8/TEL!I$5*1000)</f>
        <v>2.7465289887585911</v>
      </c>
      <c r="J83" s="274">
        <f>IF(J$8=0,0,J$8/TEL!J$5*1000)</f>
        <v>2.6719352459125179</v>
      </c>
      <c r="K83" s="274">
        <f>IF(K$8=0,0,K$8/TEL!K$5*1000)</f>
        <v>2.6719352459125183</v>
      </c>
      <c r="L83" s="274">
        <f>IF(L$8=0,0,L$8/TEL!L$5*1000)</f>
        <v>2.5888823453580394</v>
      </c>
      <c r="M83" s="274">
        <f>IF(M$8=0,0,M$8/TEL!M$5*1000)</f>
        <v>2.5888823453580398</v>
      </c>
      <c r="N83" s="274">
        <f>IF(N$8=0,0,N$8/TEL!N$5*1000)</f>
        <v>2.5888823453580403</v>
      </c>
      <c r="O83" s="274">
        <f>IF(O$8=0,0,O$8/TEL!O$5*1000)</f>
        <v>2.5888823453580398</v>
      </c>
      <c r="P83" s="274">
        <f>IF(P$8=0,0,P$8/TEL!P$5*1000)</f>
        <v>2.5888823453580398</v>
      </c>
      <c r="Q83" s="274">
        <f>IF(Q$8=0,0,Q$8/TEL!Q$5*1000)</f>
        <v>2.4153345773738555</v>
      </c>
    </row>
    <row r="84" spans="1:17" x14ac:dyDescent="0.25">
      <c r="A84" s="76" t="s">
        <v>80</v>
      </c>
      <c r="B84" s="274">
        <f>IF(B$9=0,0,B$9/TEL!B$5*1000)</f>
        <v>5.3736436736581128</v>
      </c>
      <c r="C84" s="274">
        <f>IF(C$9=0,0,C$9/TEL!C$5*1000)</f>
        <v>5.3736436736581128</v>
      </c>
      <c r="D84" s="274">
        <f>IF(D$9=0,0,D$9/TEL!D$5*1000)</f>
        <v>5.3736436736581137</v>
      </c>
      <c r="E84" s="274">
        <f>IF(E$9=0,0,E$9/TEL!E$5*1000)</f>
        <v>5.3736436736581119</v>
      </c>
      <c r="F84" s="274">
        <f>IF(F$9=0,0,F$9/TEL!F$5*1000)</f>
        <v>5.3736436736581137</v>
      </c>
      <c r="G84" s="274">
        <f>IF(G$9=0,0,G$9/TEL!G$5*1000)</f>
        <v>5.3736436736581128</v>
      </c>
      <c r="H84" s="274">
        <f>IF(H$9=0,0,H$9/TEL!H$5*1000)</f>
        <v>5.373643673658111</v>
      </c>
      <c r="I84" s="274">
        <f>IF(I$9=0,0,I$9/TEL!I$5*1000)</f>
        <v>5.3736436736581137</v>
      </c>
      <c r="J84" s="274">
        <f>IF(J$9=0,0,J$9/TEL!J$5*1000)</f>
        <v>5.2276993941766658</v>
      </c>
      <c r="K84" s="274">
        <f>IF(K$9=0,0,K$9/TEL!K$5*1000)</f>
        <v>5.2276993941766676</v>
      </c>
      <c r="L84" s="274">
        <f>IF(L$9=0,0,L$9/TEL!L$5*1000)</f>
        <v>5.06520458874399</v>
      </c>
      <c r="M84" s="274">
        <f>IF(M$9=0,0,M$9/TEL!M$5*1000)</f>
        <v>5.0652045887439909</v>
      </c>
      <c r="N84" s="274">
        <f>IF(N$9=0,0,N$9/TEL!N$5*1000)</f>
        <v>5.0652045887439909</v>
      </c>
      <c r="O84" s="274">
        <f>IF(O$9=0,0,O$9/TEL!O$5*1000)</f>
        <v>5.0652045887439909</v>
      </c>
      <c r="P84" s="274">
        <f>IF(P$9=0,0,P$9/TEL!P$5*1000)</f>
        <v>5.0652045887439918</v>
      </c>
      <c r="Q84" s="274">
        <f>IF(Q$9=0,0,Q$9/TEL!Q$5*1000)</f>
        <v>4.7256546079053692</v>
      </c>
    </row>
    <row r="85" spans="1:17" x14ac:dyDescent="0.25">
      <c r="A85" s="129" t="s">
        <v>79</v>
      </c>
      <c r="B85" s="273">
        <f>IF(B$10=0,0,B$10/TEL!B$5*1000)</f>
        <v>9.0754870932892562</v>
      </c>
      <c r="C85" s="273">
        <f>IF(C$10=0,0,C$10/TEL!C$5*1000)</f>
        <v>9.075487093289258</v>
      </c>
      <c r="D85" s="273">
        <f>IF(D$10=0,0,D$10/TEL!D$5*1000)</f>
        <v>9.075487093289258</v>
      </c>
      <c r="E85" s="273">
        <f>IF(E$10=0,0,E$10/TEL!E$5*1000)</f>
        <v>9.0754870932892544</v>
      </c>
      <c r="F85" s="273">
        <f>IF(F$10=0,0,F$10/TEL!F$5*1000)</f>
        <v>9.075487093289258</v>
      </c>
      <c r="G85" s="273">
        <f>IF(G$10=0,0,G$10/TEL!G$5*1000)</f>
        <v>9.0754870932892562</v>
      </c>
      <c r="H85" s="273">
        <f>IF(H$10=0,0,H$10/TEL!H$5*1000)</f>
        <v>9.0754870932892544</v>
      </c>
      <c r="I85" s="273">
        <f>IF(I$10=0,0,I$10/TEL!I$5*1000)</f>
        <v>9.075487093289258</v>
      </c>
      <c r="J85" s="273">
        <f>IF(J$10=0,0,J$10/TEL!J$5*1000)</f>
        <v>8.8290034212761466</v>
      </c>
      <c r="K85" s="273">
        <f>IF(K$10=0,0,K$10/TEL!K$5*1000)</f>
        <v>8.8290034212761483</v>
      </c>
      <c r="L85" s="273">
        <f>IF(L$10=0,0,L$10/TEL!L$5*1000)</f>
        <v>8.5545677498787391</v>
      </c>
      <c r="M85" s="273">
        <f>IF(M$10=0,0,M$10/TEL!M$5*1000)</f>
        <v>8.5545677498787391</v>
      </c>
      <c r="N85" s="273">
        <f>IF(N$10=0,0,N$10/TEL!N$5*1000)</f>
        <v>8.5545677498787409</v>
      </c>
      <c r="O85" s="273">
        <f>IF(O$10=0,0,O$10/TEL!O$5*1000)</f>
        <v>8.5545677498787409</v>
      </c>
      <c r="P85" s="273">
        <f>IF(P$10=0,0,P$10/TEL!P$5*1000)</f>
        <v>8.5545677498787391</v>
      </c>
      <c r="Q85" s="273">
        <f>IF(Q$10=0,0,Q$10/TEL!Q$5*1000)</f>
        <v>7.9811055600179577</v>
      </c>
    </row>
    <row r="86" spans="1:17" x14ac:dyDescent="0.25">
      <c r="A86" s="127" t="s">
        <v>306</v>
      </c>
      <c r="B86" s="296">
        <f>IF(B$15=0,0,B$15/TEL!B$5*1000)</f>
        <v>0</v>
      </c>
      <c r="C86" s="296">
        <f>IF(C$15=0,0,C$15/TEL!C$5*1000)</f>
        <v>0</v>
      </c>
      <c r="D86" s="296">
        <f>IF(D$15=0,0,D$15/TEL!D$5*1000)</f>
        <v>0</v>
      </c>
      <c r="E86" s="296">
        <f>IF(E$15=0,0,E$15/TEL!E$5*1000)</f>
        <v>0</v>
      </c>
      <c r="F86" s="296">
        <f>IF(F$15=0,0,F$15/TEL!F$5*1000)</f>
        <v>0</v>
      </c>
      <c r="G86" s="296">
        <f>IF(G$15=0,0,G$15/TEL!G$5*1000)</f>
        <v>0</v>
      </c>
      <c r="H86" s="296">
        <f>IF(H$15=0,0,H$15/TEL!H$5*1000)</f>
        <v>0</v>
      </c>
      <c r="I86" s="296">
        <f>IF(I$15=0,0,I$15/TEL!I$5*1000)</f>
        <v>0</v>
      </c>
      <c r="J86" s="296">
        <f>IF(J$15=0,0,J$15/TEL!J$5*1000)</f>
        <v>0</v>
      </c>
      <c r="K86" s="296">
        <f>IF(K$15=0,0,K$15/TEL!K$5*1000)</f>
        <v>0</v>
      </c>
      <c r="L86" s="296">
        <f>IF(L$15=0,0,L$15/TEL!L$5*1000)</f>
        <v>0</v>
      </c>
      <c r="M86" s="296">
        <f>IF(M$15=0,0,M$15/TEL!M$5*1000)</f>
        <v>0</v>
      </c>
      <c r="N86" s="296">
        <f>IF(N$15=0,0,N$15/TEL!N$5*1000)</f>
        <v>0</v>
      </c>
      <c r="O86" s="296">
        <f>IF(O$15=0,0,O$15/TEL!O$5*1000)</f>
        <v>0</v>
      </c>
      <c r="P86" s="296">
        <f>IF(P$15=0,0,P$15/TEL!P$5*1000)</f>
        <v>0</v>
      </c>
      <c r="Q86" s="296">
        <f>IF(Q$15=0,0,Q$15/TEL!Q$5*1000)</f>
        <v>0</v>
      </c>
    </row>
    <row r="87" spans="1:17" x14ac:dyDescent="0.25">
      <c r="A87" s="127" t="s">
        <v>305</v>
      </c>
      <c r="B87" s="296">
        <f>IF(B$26=0,0,B$26/TEL!B$5*1000)</f>
        <v>0</v>
      </c>
      <c r="C87" s="296">
        <f>IF(C$26=0,0,C$26/TEL!C$5*1000)</f>
        <v>0</v>
      </c>
      <c r="D87" s="296">
        <f>IF(D$26=0,0,D$26/TEL!D$5*1000)</f>
        <v>0</v>
      </c>
      <c r="E87" s="296">
        <f>IF(E$26=0,0,E$26/TEL!E$5*1000)</f>
        <v>0</v>
      </c>
      <c r="F87" s="296">
        <f>IF(F$26=0,0,F$26/TEL!F$5*1000)</f>
        <v>0</v>
      </c>
      <c r="G87" s="296">
        <f>IF(G$26=0,0,G$26/TEL!G$5*1000)</f>
        <v>0</v>
      </c>
      <c r="H87" s="296">
        <f>IF(H$26=0,0,H$26/TEL!H$5*1000)</f>
        <v>0</v>
      </c>
      <c r="I87" s="296">
        <f>IF(I$26=0,0,I$26/TEL!I$5*1000)</f>
        <v>0</v>
      </c>
      <c r="J87" s="296">
        <f>IF(J$26=0,0,J$26/TEL!J$5*1000)</f>
        <v>0</v>
      </c>
      <c r="K87" s="296">
        <f>IF(K$26=0,0,K$26/TEL!K$5*1000)</f>
        <v>0</v>
      </c>
      <c r="L87" s="296">
        <f>IF(L$26=0,0,L$26/TEL!L$5*1000)</f>
        <v>0</v>
      </c>
      <c r="M87" s="296">
        <f>IF(M$26=0,0,M$26/TEL!M$5*1000)</f>
        <v>0</v>
      </c>
      <c r="N87" s="296">
        <f>IF(N$26=0,0,N$26/TEL!N$5*1000)</f>
        <v>0</v>
      </c>
      <c r="O87" s="296">
        <f>IF(O$26=0,0,O$26/TEL!O$5*1000)</f>
        <v>0</v>
      </c>
      <c r="P87" s="296">
        <f>IF(P$26=0,0,P$26/TEL!P$5*1000)</f>
        <v>0</v>
      </c>
      <c r="Q87" s="296">
        <f>IF(Q$26=0,0,Q$26/TEL!Q$5*1000)</f>
        <v>0</v>
      </c>
    </row>
    <row r="88" spans="1:17" x14ac:dyDescent="0.25">
      <c r="A88" s="127" t="s">
        <v>304</v>
      </c>
      <c r="B88" s="296">
        <f>IF(B$37=0,0,B$37/TEL!B$5*1000)</f>
        <v>36.456818632530691</v>
      </c>
      <c r="C88" s="296">
        <f>IF(C$37=0,0,C$37/TEL!C$5*1000)</f>
        <v>36.456818632530684</v>
      </c>
      <c r="D88" s="296">
        <f>IF(D$37=0,0,D$37/TEL!D$5*1000)</f>
        <v>36.456818632530698</v>
      </c>
      <c r="E88" s="296">
        <f>IF(E$37=0,0,E$37/TEL!E$5*1000)</f>
        <v>36.456818632530684</v>
      </c>
      <c r="F88" s="296">
        <f>IF(F$37=0,0,F$37/TEL!F$5*1000)</f>
        <v>36.456818632530698</v>
      </c>
      <c r="G88" s="296">
        <f>IF(G$37=0,0,G$37/TEL!G$5*1000)</f>
        <v>36.456818632530691</v>
      </c>
      <c r="H88" s="296">
        <f>IF(H$37=0,0,H$37/TEL!H$5*1000)</f>
        <v>36.456818632530684</v>
      </c>
      <c r="I88" s="296">
        <f>IF(I$37=0,0,I$37/TEL!I$5*1000)</f>
        <v>36.456818632530691</v>
      </c>
      <c r="J88" s="296">
        <f>IF(J$37=0,0,J$37/TEL!J$5*1000)</f>
        <v>35.466677780134262</v>
      </c>
      <c r="K88" s="296">
        <f>IF(K$37=0,0,K$37/TEL!K$5*1000)</f>
        <v>35.466677780134269</v>
      </c>
      <c r="L88" s="296">
        <f>IF(L$37=0,0,L$37/TEL!L$5*1000)</f>
        <v>34.364251938348851</v>
      </c>
      <c r="M88" s="296">
        <f>IF(M$37=0,0,M$37/TEL!M$5*1000)</f>
        <v>34.364251938348865</v>
      </c>
      <c r="N88" s="296">
        <f>IF(N$37=0,0,N$37/TEL!N$5*1000)</f>
        <v>34.364251938348865</v>
      </c>
      <c r="O88" s="296">
        <f>IF(O$37=0,0,O$37/TEL!O$5*1000)</f>
        <v>34.364251938348865</v>
      </c>
      <c r="P88" s="296">
        <f>IF(P$37=0,0,P$37/TEL!P$5*1000)</f>
        <v>34.364251938348865</v>
      </c>
      <c r="Q88" s="296">
        <f>IF(Q$37=0,0,Q$37/TEL!Q$5*1000)</f>
        <v>32.060617231642311</v>
      </c>
    </row>
    <row r="89" spans="1:17" x14ac:dyDescent="0.25">
      <c r="A89" s="127" t="s">
        <v>303</v>
      </c>
      <c r="B89" s="296">
        <f>IF(B$38=0,0,B$38/TEL!B$5*1000)</f>
        <v>0</v>
      </c>
      <c r="C89" s="296">
        <f>IF(C$38=0,0,C$38/TEL!C$5*1000)</f>
        <v>0</v>
      </c>
      <c r="D89" s="296">
        <f>IF(D$38=0,0,D$38/TEL!D$5*1000)</f>
        <v>0</v>
      </c>
      <c r="E89" s="296">
        <f>IF(E$38=0,0,E$38/TEL!E$5*1000)</f>
        <v>0</v>
      </c>
      <c r="F89" s="296">
        <f>IF(F$38=0,0,F$38/TEL!F$5*1000)</f>
        <v>0</v>
      </c>
      <c r="G89" s="296">
        <f>IF(G$38=0,0,G$38/TEL!G$5*1000)</f>
        <v>0</v>
      </c>
      <c r="H89" s="296">
        <f>IF(H$38=0,0,H$38/TEL!H$5*1000)</f>
        <v>0</v>
      </c>
      <c r="I89" s="296">
        <f>IF(I$38=0,0,I$38/TEL!I$5*1000)</f>
        <v>0</v>
      </c>
      <c r="J89" s="296">
        <f>IF(J$38=0,0,J$38/TEL!J$5*1000)</f>
        <v>0</v>
      </c>
      <c r="K89" s="296">
        <f>IF(K$38=0,0,K$38/TEL!K$5*1000)</f>
        <v>0</v>
      </c>
      <c r="L89" s="296">
        <f>IF(L$38=0,0,L$38/TEL!L$5*1000)</f>
        <v>0</v>
      </c>
      <c r="M89" s="296">
        <f>IF(M$38=0,0,M$38/TEL!M$5*1000)</f>
        <v>0</v>
      </c>
      <c r="N89" s="296">
        <f>IF(N$38=0,0,N$38/TEL!N$5*1000)</f>
        <v>0</v>
      </c>
      <c r="O89" s="296">
        <f>IF(O$38=0,0,O$38/TEL!O$5*1000)</f>
        <v>0</v>
      </c>
      <c r="P89" s="296">
        <f>IF(P$38=0,0,P$38/TEL!P$5*1000)</f>
        <v>0</v>
      </c>
      <c r="Q89" s="296">
        <f>IF(Q$38=0,0,Q$38/TEL!Q$5*1000)</f>
        <v>0</v>
      </c>
    </row>
    <row r="90" spans="1:17" x14ac:dyDescent="0.25">
      <c r="A90" s="72" t="s">
        <v>302</v>
      </c>
      <c r="B90" s="272">
        <f>IF(B$58=0,0,B$58/TEL!B$5*1000)</f>
        <v>11.587528290702149</v>
      </c>
      <c r="C90" s="272">
        <f>IF(C$58=0,0,C$58/TEL!C$5*1000)</f>
        <v>11.587528290702151</v>
      </c>
      <c r="D90" s="272">
        <f>IF(D$58=0,0,D$58/TEL!D$5*1000)</f>
        <v>11.587528290702155</v>
      </c>
      <c r="E90" s="272">
        <f>IF(E$58=0,0,E$58/TEL!E$5*1000)</f>
        <v>11.587528290702149</v>
      </c>
      <c r="F90" s="272">
        <f>IF(F$58=0,0,F$58/TEL!F$5*1000)</f>
        <v>11.587528290702153</v>
      </c>
      <c r="G90" s="272">
        <f>IF(G$58=0,0,G$58/TEL!G$5*1000)</f>
        <v>11.587528290702151</v>
      </c>
      <c r="H90" s="272">
        <f>IF(H$58=0,0,H$58/TEL!H$5*1000)</f>
        <v>11.587528290702149</v>
      </c>
      <c r="I90" s="272">
        <f>IF(I$58=0,0,I$58/TEL!I$5*1000)</f>
        <v>11.587528290702151</v>
      </c>
      <c r="J90" s="272">
        <f>IF(J$58=0,0,J$58/TEL!J$5*1000)</f>
        <v>11.272819394828122</v>
      </c>
      <c r="K90" s="272">
        <f>IF(K$58=0,0,K$58/TEL!K$5*1000)</f>
        <v>11.272819394828122</v>
      </c>
      <c r="L90" s="272">
        <f>IF(L$58=0,0,L$58/TEL!L$5*1000)</f>
        <v>10.922421551317692</v>
      </c>
      <c r="M90" s="272">
        <f>IF(M$58=0,0,M$58/TEL!M$5*1000)</f>
        <v>10.922421551317694</v>
      </c>
      <c r="N90" s="272">
        <f>IF(N$58=0,0,N$58/TEL!N$5*1000)</f>
        <v>10.922421551317694</v>
      </c>
      <c r="O90" s="272">
        <f>IF(O$58=0,0,O$58/TEL!O$5*1000)</f>
        <v>10.922421551317694</v>
      </c>
      <c r="P90" s="272">
        <f>IF(P$58=0,0,P$58/TEL!P$5*1000)</f>
        <v>10.922421551317695</v>
      </c>
      <c r="Q90" s="272">
        <f>IF(Q$58=0,0,Q$58/TEL!Q$5*1000)</f>
        <v>10.19022841607833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6" tint="-0.249977111117893"/>
    <pageSetUpPr fitToPage="1"/>
  </sheetPr>
  <dimension ref="A1:Q90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389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91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5</v>
      </c>
      <c r="B5" s="96">
        <v>0.599651355101396</v>
      </c>
      <c r="C5" s="96">
        <v>0.55785255591969674</v>
      </c>
      <c r="D5" s="96">
        <v>0.51273185509082464</v>
      </c>
      <c r="E5" s="96">
        <v>0.51164382500076344</v>
      </c>
      <c r="F5" s="96">
        <v>0.41926356077281329</v>
      </c>
      <c r="G5" s="96">
        <v>0.44399583922215236</v>
      </c>
      <c r="H5" s="96">
        <v>0.41833827022613723</v>
      </c>
      <c r="I5" s="96">
        <v>0.37243641958901597</v>
      </c>
      <c r="J5" s="96">
        <v>0.38092210832215145</v>
      </c>
      <c r="K5" s="96">
        <v>0.38156734207192855</v>
      </c>
      <c r="L5" s="96">
        <v>0.3418723317984016</v>
      </c>
      <c r="M5" s="96">
        <v>0.29456426434194372</v>
      </c>
      <c r="N5" s="96">
        <v>0.259414742976808</v>
      </c>
      <c r="O5" s="96">
        <v>0.25916192675960908</v>
      </c>
      <c r="P5" s="96">
        <v>0.21213256078159934</v>
      </c>
      <c r="Q5" s="96">
        <v>0.22727476728598486</v>
      </c>
    </row>
    <row r="6" spans="1:17" x14ac:dyDescent="0.25">
      <c r="A6" s="132" t="s">
        <v>83</v>
      </c>
      <c r="B6" s="160">
        <v>3.2880519881232834E-2</v>
      </c>
      <c r="C6" s="160">
        <v>3.0588577678795668E-2</v>
      </c>
      <c r="D6" s="160">
        <v>2.8114486545610419E-2</v>
      </c>
      <c r="E6" s="160">
        <v>2.8054826887205092E-2</v>
      </c>
      <c r="F6" s="160">
        <v>2.2989364950465135E-2</v>
      </c>
      <c r="G6" s="160">
        <v>2.4345503257071931E-2</v>
      </c>
      <c r="H6" s="160">
        <v>2.2938628745240091E-2</v>
      </c>
      <c r="I6" s="160">
        <v>2.0421705036789476E-2</v>
      </c>
      <c r="J6" s="160">
        <v>2.0886998502270982E-2</v>
      </c>
      <c r="K6" s="160">
        <v>2.0922378429218715E-2</v>
      </c>
      <c r="L6" s="160">
        <v>1.8745792712567159E-2</v>
      </c>
      <c r="M6" s="160">
        <v>1.6151762299208481E-2</v>
      </c>
      <c r="N6" s="160">
        <v>1.4224418141257335E-2</v>
      </c>
      <c r="O6" s="160">
        <v>1.421055553828781E-2</v>
      </c>
      <c r="P6" s="160">
        <v>1.1631807087397963E-2</v>
      </c>
      <c r="Q6" s="160">
        <v>1.246209558383435E-2</v>
      </c>
    </row>
    <row r="7" spans="1:17" x14ac:dyDescent="0.25">
      <c r="A7" s="76" t="s">
        <v>82</v>
      </c>
      <c r="B7" s="159">
        <v>6.8609913079135491E-3</v>
      </c>
      <c r="C7" s="159">
        <v>6.3827447477629914E-3</v>
      </c>
      <c r="D7" s="159">
        <v>5.8664902049186552E-3</v>
      </c>
      <c r="E7" s="159">
        <v>5.8540413628921113E-3</v>
      </c>
      <c r="F7" s="159">
        <v>4.7970601945871586E-3</v>
      </c>
      <c r="G7" s="159">
        <v>5.0800378715693444E-3</v>
      </c>
      <c r="H7" s="159">
        <v>4.7864733588466367E-3</v>
      </c>
      <c r="I7" s="159">
        <v>4.2612811858293983E-3</v>
      </c>
      <c r="J7" s="159">
        <v>4.3583713302014675E-3</v>
      </c>
      <c r="K7" s="159">
        <v>4.3657538585842237E-3</v>
      </c>
      <c r="L7" s="159">
        <v>3.9115780810473639E-3</v>
      </c>
      <c r="M7" s="159">
        <v>3.3702964899166949E-3</v>
      </c>
      <c r="N7" s="159">
        <v>2.9681285326330184E-3</v>
      </c>
      <c r="O7" s="159">
        <v>2.965235902017002E-3</v>
      </c>
      <c r="P7" s="159">
        <v>2.4271431111864885E-3</v>
      </c>
      <c r="Q7" s="159">
        <v>2.6003946953368383E-3</v>
      </c>
    </row>
    <row r="8" spans="1:17" x14ac:dyDescent="0.25">
      <c r="A8" s="76" t="s">
        <v>81</v>
      </c>
      <c r="B8" s="159">
        <v>2.6592513387926221E-2</v>
      </c>
      <c r="C8" s="159">
        <v>2.4738877742175657E-2</v>
      </c>
      <c r="D8" s="159">
        <v>2.2737926971937671E-2</v>
      </c>
      <c r="E8" s="159">
        <v>2.2689676510248089E-2</v>
      </c>
      <c r="F8" s="159">
        <v>1.8592923634826789E-2</v>
      </c>
      <c r="G8" s="159">
        <v>1.9689716696633108E-2</v>
      </c>
      <c r="H8" s="159">
        <v>1.8551890122535226E-2</v>
      </c>
      <c r="I8" s="159">
        <v>1.6516297995186769E-2</v>
      </c>
      <c r="J8" s="159">
        <v>1.6892609645818363E-2</v>
      </c>
      <c r="K8" s="159">
        <v>1.692122358454012E-2</v>
      </c>
      <c r="L8" s="159">
        <v>1.5160883875219954E-2</v>
      </c>
      <c r="M8" s="159">
        <v>1.3062930778824386E-2</v>
      </c>
      <c r="N8" s="159">
        <v>1.1504168158628994E-2</v>
      </c>
      <c r="O8" s="159">
        <v>1.1492956612814324E-2</v>
      </c>
      <c r="P8" s="159">
        <v>9.4073629861903436E-3</v>
      </c>
      <c r="Q8" s="159">
        <v>1.0078868729927932E-2</v>
      </c>
    </row>
    <row r="9" spans="1:17" x14ac:dyDescent="0.25">
      <c r="A9" s="76" t="s">
        <v>80</v>
      </c>
      <c r="B9" s="159">
        <v>3.6579974202318587E-2</v>
      </c>
      <c r="C9" s="159">
        <v>3.4030160910400127E-2</v>
      </c>
      <c r="D9" s="159">
        <v>3.1277704740211729E-2</v>
      </c>
      <c r="E9" s="159">
        <v>3.1211332652018812E-2</v>
      </c>
      <c r="F9" s="159">
        <v>2.5575945266476458E-2</v>
      </c>
      <c r="G9" s="159">
        <v>2.7084665458542732E-2</v>
      </c>
      <c r="H9" s="159">
        <v>2.5519500627372221E-2</v>
      </c>
      <c r="I9" s="159">
        <v>2.2719392701558143E-2</v>
      </c>
      <c r="J9" s="159">
        <v>2.3237037283374368E-2</v>
      </c>
      <c r="K9" s="159">
        <v>2.3276397878027454E-2</v>
      </c>
      <c r="L9" s="159">
        <v>2.0854920065272637E-2</v>
      </c>
      <c r="M9" s="159">
        <v>1.796903000199385E-2</v>
      </c>
      <c r="N9" s="159">
        <v>1.5824836423805246E-2</v>
      </c>
      <c r="O9" s="159">
        <v>1.5809414111115729E-2</v>
      </c>
      <c r="P9" s="159">
        <v>1.2940525415056499E-2</v>
      </c>
      <c r="Q9" s="159">
        <v>1.3864231362828336E-2</v>
      </c>
    </row>
    <row r="10" spans="1:17" x14ac:dyDescent="0.25">
      <c r="A10" s="129" t="s">
        <v>79</v>
      </c>
      <c r="B10" s="158">
        <v>0.10940853783231251</v>
      </c>
      <c r="C10" s="158">
        <v>0.10178219718835131</v>
      </c>
      <c r="D10" s="158">
        <v>9.3549763689020099E-2</v>
      </c>
      <c r="E10" s="158">
        <v>9.335124870150531E-2</v>
      </c>
      <c r="F10" s="158">
        <v>7.6496138564993293E-2</v>
      </c>
      <c r="G10" s="158">
        <v>8.1008631364990813E-2</v>
      </c>
      <c r="H10" s="158">
        <v>7.632731599014099E-2</v>
      </c>
      <c r="I10" s="158">
        <v>6.7952358910029931E-2</v>
      </c>
      <c r="J10" s="158">
        <v>6.950060321714982E-2</v>
      </c>
      <c r="K10" s="158">
        <v>6.9618328426177753E-2</v>
      </c>
      <c r="L10" s="158">
        <v>6.2375831604785832E-2</v>
      </c>
      <c r="M10" s="158">
        <v>5.3744305228583013E-2</v>
      </c>
      <c r="N10" s="158">
        <v>4.7331149141551655E-2</v>
      </c>
      <c r="O10" s="158">
        <v>4.7285021917075759E-2</v>
      </c>
      <c r="P10" s="158">
        <v>3.8704345623990923E-2</v>
      </c>
      <c r="Q10" s="158">
        <v>4.1467095443708447E-2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0.10940853783231251</v>
      </c>
      <c r="C14" s="157">
        <v>0.10178219718835131</v>
      </c>
      <c r="D14" s="157">
        <v>9.3549763689020099E-2</v>
      </c>
      <c r="E14" s="157">
        <v>9.335124870150531E-2</v>
      </c>
      <c r="F14" s="157">
        <v>7.6496138564993293E-2</v>
      </c>
      <c r="G14" s="157">
        <v>8.1008631364990813E-2</v>
      </c>
      <c r="H14" s="157">
        <v>7.632731599014099E-2</v>
      </c>
      <c r="I14" s="157">
        <v>6.7952358910029931E-2</v>
      </c>
      <c r="J14" s="157">
        <v>6.950060321714982E-2</v>
      </c>
      <c r="K14" s="157">
        <v>6.9618328426177753E-2</v>
      </c>
      <c r="L14" s="157">
        <v>6.2375831604785832E-2</v>
      </c>
      <c r="M14" s="157">
        <v>5.3744305228583013E-2</v>
      </c>
      <c r="N14" s="157">
        <v>4.7331149141551655E-2</v>
      </c>
      <c r="O14" s="157">
        <v>4.7285021917075759E-2</v>
      </c>
      <c r="P14" s="157">
        <v>3.8704345623990923E-2</v>
      </c>
      <c r="Q14" s="157">
        <v>4.1467095443708447E-2</v>
      </c>
    </row>
    <row r="15" spans="1:17" x14ac:dyDescent="0.25">
      <c r="A15" s="156" t="s">
        <v>306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305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88" t="s">
        <v>33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88" t="s">
        <v>31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88" t="s">
        <v>30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88" t="s">
        <v>125</v>
      </c>
      <c r="B30" s="87">
        <v>0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</row>
    <row r="31" spans="1:17" x14ac:dyDescent="0.25">
      <c r="A31" s="88" t="s">
        <v>29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88" t="s">
        <v>28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88" t="s">
        <v>26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88" t="s">
        <v>25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88" t="s">
        <v>86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22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6" t="s">
        <v>304</v>
      </c>
      <c r="B37" s="204">
        <v>0.30957463992384243</v>
      </c>
      <c r="C37" s="204">
        <v>0.28799568726103131</v>
      </c>
      <c r="D37" s="204">
        <v>0.26470177723585081</v>
      </c>
      <c r="E37" s="204">
        <v>0.26414007330490569</v>
      </c>
      <c r="F37" s="204">
        <v>0.2164480489458491</v>
      </c>
      <c r="G37" s="204">
        <v>0.22921627856846991</v>
      </c>
      <c r="H37" s="204">
        <v>0.2159703605601308</v>
      </c>
      <c r="I37" s="204">
        <v>0.19227317591786142</v>
      </c>
      <c r="J37" s="204">
        <v>0.19665397821525976</v>
      </c>
      <c r="K37" s="204">
        <v>0.19698708511822036</v>
      </c>
      <c r="L37" s="204">
        <v>0.17649422971539644</v>
      </c>
      <c r="M37" s="204">
        <v>0.15207107478756446</v>
      </c>
      <c r="N37" s="204">
        <v>0.13392486311383725</v>
      </c>
      <c r="O37" s="204">
        <v>0.13379434479058086</v>
      </c>
      <c r="P37" s="204">
        <v>0.10951507165189654</v>
      </c>
      <c r="Q37" s="204">
        <v>0.1173323526208605</v>
      </c>
    </row>
    <row r="38" spans="1:17" x14ac:dyDescent="0.25">
      <c r="A38" s="156" t="s">
        <v>303</v>
      </c>
      <c r="B38" s="204">
        <v>0</v>
      </c>
      <c r="C38" s="204">
        <v>0</v>
      </c>
      <c r="D38" s="204">
        <v>0</v>
      </c>
      <c r="E38" s="204">
        <v>0</v>
      </c>
      <c r="F38" s="204">
        <v>0</v>
      </c>
      <c r="G38" s="204">
        <v>0</v>
      </c>
      <c r="H38" s="204">
        <v>0</v>
      </c>
      <c r="I38" s="204">
        <v>0</v>
      </c>
      <c r="J38" s="204">
        <v>0</v>
      </c>
      <c r="K38" s="204">
        <v>0</v>
      </c>
      <c r="L38" s="204">
        <v>0</v>
      </c>
      <c r="M38" s="204">
        <v>0</v>
      </c>
      <c r="N38" s="204">
        <v>0</v>
      </c>
      <c r="O38" s="204">
        <v>0</v>
      </c>
      <c r="P38" s="204">
        <v>0</v>
      </c>
      <c r="Q38" s="204">
        <v>0</v>
      </c>
    </row>
    <row r="39" spans="1:17" x14ac:dyDescent="0.25">
      <c r="A39" s="152" t="s">
        <v>310</v>
      </c>
      <c r="B39" s="264">
        <v>0</v>
      </c>
      <c r="C39" s="264">
        <v>0</v>
      </c>
      <c r="D39" s="264">
        <v>0</v>
      </c>
      <c r="E39" s="264">
        <v>0</v>
      </c>
      <c r="F39" s="264">
        <v>0</v>
      </c>
      <c r="G39" s="264">
        <v>0</v>
      </c>
      <c r="H39" s="264">
        <v>0</v>
      </c>
      <c r="I39" s="264">
        <v>0</v>
      </c>
      <c r="J39" s="264">
        <v>0</v>
      </c>
      <c r="K39" s="264">
        <v>0</v>
      </c>
      <c r="L39" s="264">
        <v>0</v>
      </c>
      <c r="M39" s="264">
        <v>0</v>
      </c>
      <c r="N39" s="264">
        <v>0</v>
      </c>
      <c r="O39" s="264">
        <v>0</v>
      </c>
      <c r="P39" s="264">
        <v>0</v>
      </c>
      <c r="Q39" s="264">
        <v>0</v>
      </c>
    </row>
    <row r="40" spans="1:17" x14ac:dyDescent="0.25">
      <c r="A40" s="154" t="s">
        <v>33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</row>
    <row r="41" spans="1:17" x14ac:dyDescent="0.25">
      <c r="A41" s="154" t="s">
        <v>30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</row>
    <row r="42" spans="1:17" x14ac:dyDescent="0.25">
      <c r="A42" s="154" t="s">
        <v>125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</row>
    <row r="43" spans="1:17" x14ac:dyDescent="0.25">
      <c r="A43" s="154" t="s">
        <v>29</v>
      </c>
      <c r="B43" s="208">
        <v>0</v>
      </c>
      <c r="C43" s="208">
        <v>0</v>
      </c>
      <c r="D43" s="208">
        <v>0</v>
      </c>
      <c r="E43" s="208">
        <v>0</v>
      </c>
      <c r="F43" s="208">
        <v>0</v>
      </c>
      <c r="G43" s="208">
        <v>0</v>
      </c>
      <c r="H43" s="208">
        <v>0</v>
      </c>
      <c r="I43" s="208">
        <v>0</v>
      </c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0</v>
      </c>
      <c r="P43" s="208">
        <v>0</v>
      </c>
      <c r="Q43" s="208">
        <v>0</v>
      </c>
    </row>
    <row r="44" spans="1:17" x14ac:dyDescent="0.25">
      <c r="A44" s="154" t="s">
        <v>26</v>
      </c>
      <c r="B44" s="208">
        <v>0</v>
      </c>
      <c r="C44" s="208">
        <v>0</v>
      </c>
      <c r="D44" s="208">
        <v>0</v>
      </c>
      <c r="E44" s="208">
        <v>0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8">
        <v>0</v>
      </c>
      <c r="L44" s="208">
        <v>0</v>
      </c>
      <c r="M44" s="208">
        <v>0</v>
      </c>
      <c r="N44" s="208">
        <v>0</v>
      </c>
      <c r="O44" s="208">
        <v>0</v>
      </c>
      <c r="P44" s="208">
        <v>0</v>
      </c>
      <c r="Q44" s="208">
        <v>0</v>
      </c>
    </row>
    <row r="45" spans="1:17" x14ac:dyDescent="0.25">
      <c r="A45" s="152" t="s">
        <v>309</v>
      </c>
      <c r="B45" s="264">
        <v>0</v>
      </c>
      <c r="C45" s="264">
        <v>0</v>
      </c>
      <c r="D45" s="264">
        <v>0</v>
      </c>
      <c r="E45" s="264">
        <v>0</v>
      </c>
      <c r="F45" s="264">
        <v>0</v>
      </c>
      <c r="G45" s="264">
        <v>0</v>
      </c>
      <c r="H45" s="264">
        <v>0</v>
      </c>
      <c r="I45" s="264">
        <v>0</v>
      </c>
      <c r="J45" s="264">
        <v>0</v>
      </c>
      <c r="K45" s="264">
        <v>0</v>
      </c>
      <c r="L45" s="264">
        <v>0</v>
      </c>
      <c r="M45" s="264">
        <v>0</v>
      </c>
      <c r="N45" s="264">
        <v>0</v>
      </c>
      <c r="O45" s="264">
        <v>0</v>
      </c>
      <c r="P45" s="264">
        <v>0</v>
      </c>
      <c r="Q45" s="264">
        <v>0</v>
      </c>
    </row>
    <row r="46" spans="1:17" x14ac:dyDescent="0.25">
      <c r="A46" s="150" t="s">
        <v>33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31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30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125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29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28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26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25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86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22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2" t="s">
        <v>308</v>
      </c>
      <c r="B56" s="264">
        <v>0</v>
      </c>
      <c r="C56" s="264">
        <v>0</v>
      </c>
      <c r="D56" s="264">
        <v>0</v>
      </c>
      <c r="E56" s="264">
        <v>0</v>
      </c>
      <c r="F56" s="264">
        <v>0</v>
      </c>
      <c r="G56" s="264">
        <v>0</v>
      </c>
      <c r="H56" s="264">
        <v>0</v>
      </c>
      <c r="I56" s="264">
        <v>0</v>
      </c>
      <c r="J56" s="264">
        <v>0</v>
      </c>
      <c r="K56" s="264">
        <v>0</v>
      </c>
      <c r="L56" s="264">
        <v>0</v>
      </c>
      <c r="M56" s="264">
        <v>0</v>
      </c>
      <c r="N56" s="264">
        <v>0</v>
      </c>
      <c r="O56" s="264">
        <v>0</v>
      </c>
      <c r="P56" s="264">
        <v>0</v>
      </c>
      <c r="Q56" s="264">
        <v>0</v>
      </c>
    </row>
    <row r="57" spans="1:17" x14ac:dyDescent="0.25">
      <c r="A57" s="152" t="s">
        <v>307</v>
      </c>
      <c r="B57" s="264">
        <v>0</v>
      </c>
      <c r="C57" s="264">
        <v>0</v>
      </c>
      <c r="D57" s="264">
        <v>0</v>
      </c>
      <c r="E57" s="264">
        <v>0</v>
      </c>
      <c r="F57" s="264">
        <v>0</v>
      </c>
      <c r="G57" s="264">
        <v>0</v>
      </c>
      <c r="H57" s="264">
        <v>0</v>
      </c>
      <c r="I57" s="264">
        <v>0</v>
      </c>
      <c r="J57" s="264">
        <v>0</v>
      </c>
      <c r="K57" s="264">
        <v>0</v>
      </c>
      <c r="L57" s="264">
        <v>0</v>
      </c>
      <c r="M57" s="264">
        <v>0</v>
      </c>
      <c r="N57" s="264">
        <v>0</v>
      </c>
      <c r="O57" s="264">
        <v>0</v>
      </c>
      <c r="P57" s="264">
        <v>0</v>
      </c>
      <c r="Q57" s="264">
        <v>0</v>
      </c>
    </row>
    <row r="58" spans="1:17" x14ac:dyDescent="0.25">
      <c r="A58" s="243" t="s">
        <v>302</v>
      </c>
      <c r="B58" s="242">
        <v>7.7754178565849916E-2</v>
      </c>
      <c r="C58" s="242">
        <v>7.2334310391179629E-2</v>
      </c>
      <c r="D58" s="242">
        <v>6.6483705703275331E-2</v>
      </c>
      <c r="E58" s="242">
        <v>6.6342625581988293E-2</v>
      </c>
      <c r="F58" s="242">
        <v>5.4364079215615362E-2</v>
      </c>
      <c r="G58" s="242">
        <v>5.7571006004874525E-2</v>
      </c>
      <c r="H58" s="242">
        <v>5.4244100821871255E-2</v>
      </c>
      <c r="I58" s="242">
        <v>4.8292207841760831E-2</v>
      </c>
      <c r="J58" s="242">
        <v>4.9392510128076633E-2</v>
      </c>
      <c r="K58" s="242">
        <v>4.9476174777159938E-2</v>
      </c>
      <c r="L58" s="242">
        <v>4.4329095744112194E-2</v>
      </c>
      <c r="M58" s="242">
        <v>3.8194864755852841E-2</v>
      </c>
      <c r="N58" s="242">
        <v>3.3637179465094535E-2</v>
      </c>
      <c r="O58" s="242">
        <v>3.3604397887717616E-2</v>
      </c>
      <c r="P58" s="242">
        <v>2.7506304905880612E-2</v>
      </c>
      <c r="Q58" s="242">
        <v>2.9469728849488445E-2</v>
      </c>
    </row>
    <row r="60" spans="1:17" ht="12.75" x14ac:dyDescent="0.25">
      <c r="A60" s="98" t="s">
        <v>90</v>
      </c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</row>
    <row r="62" spans="1:17" x14ac:dyDescent="0.25">
      <c r="A62" s="78" t="s">
        <v>5</v>
      </c>
      <c r="B62" s="77">
        <f t="shared" ref="B62:Q62" si="0">SUM(B$63:B$70,B$72:B$76)</f>
        <v>1.0000000000000002</v>
      </c>
      <c r="C62" s="77">
        <f t="shared" si="0"/>
        <v>0.99999999999999978</v>
      </c>
      <c r="D62" s="77">
        <f t="shared" si="0"/>
        <v>1.0000000000000002</v>
      </c>
      <c r="E62" s="77">
        <f t="shared" si="0"/>
        <v>0.99999999999999989</v>
      </c>
      <c r="F62" s="77">
        <f t="shared" si="0"/>
        <v>1</v>
      </c>
      <c r="G62" s="77">
        <f t="shared" si="0"/>
        <v>1</v>
      </c>
      <c r="H62" s="77">
        <f t="shared" si="0"/>
        <v>1</v>
      </c>
      <c r="I62" s="77">
        <f t="shared" si="0"/>
        <v>1</v>
      </c>
      <c r="J62" s="77">
        <f t="shared" si="0"/>
        <v>0.99999999999999989</v>
      </c>
      <c r="K62" s="77">
        <f t="shared" si="0"/>
        <v>1</v>
      </c>
      <c r="L62" s="77">
        <f t="shared" si="0"/>
        <v>0.99999999999999989</v>
      </c>
      <c r="M62" s="77">
        <f t="shared" si="0"/>
        <v>1</v>
      </c>
      <c r="N62" s="77">
        <f t="shared" si="0"/>
        <v>1</v>
      </c>
      <c r="O62" s="77">
        <f t="shared" si="0"/>
        <v>1</v>
      </c>
      <c r="P62" s="77">
        <f t="shared" si="0"/>
        <v>1.0000000000000002</v>
      </c>
      <c r="Q62" s="77">
        <f t="shared" si="0"/>
        <v>1</v>
      </c>
    </row>
    <row r="63" spans="1:17" x14ac:dyDescent="0.25">
      <c r="A63" s="132" t="s">
        <v>83</v>
      </c>
      <c r="B63" s="203">
        <f t="shared" ref="B63:Q63" si="1">IF(B$6=0,0,B$6/B$5)</f>
        <v>5.4832728387102563E-2</v>
      </c>
      <c r="C63" s="203">
        <f t="shared" si="1"/>
        <v>5.4832728387102549E-2</v>
      </c>
      <c r="D63" s="203">
        <f t="shared" si="1"/>
        <v>5.4832728387102563E-2</v>
      </c>
      <c r="E63" s="203">
        <f t="shared" si="1"/>
        <v>5.4832728387102556E-2</v>
      </c>
      <c r="F63" s="203">
        <f t="shared" si="1"/>
        <v>5.4832728387102549E-2</v>
      </c>
      <c r="G63" s="203">
        <f t="shared" si="1"/>
        <v>5.4832728387102542E-2</v>
      </c>
      <c r="H63" s="203">
        <f t="shared" si="1"/>
        <v>5.4832728387102549E-2</v>
      </c>
      <c r="I63" s="203">
        <f t="shared" si="1"/>
        <v>5.4832728387102563E-2</v>
      </c>
      <c r="J63" s="203">
        <f t="shared" si="1"/>
        <v>5.4832728387102542E-2</v>
      </c>
      <c r="K63" s="203">
        <f t="shared" si="1"/>
        <v>5.4832728387102576E-2</v>
      </c>
      <c r="L63" s="203">
        <f t="shared" si="1"/>
        <v>5.4832728387102556E-2</v>
      </c>
      <c r="M63" s="203">
        <f t="shared" si="1"/>
        <v>5.4832728387102563E-2</v>
      </c>
      <c r="N63" s="203">
        <f t="shared" si="1"/>
        <v>5.4832728387102563E-2</v>
      </c>
      <c r="O63" s="203">
        <f t="shared" si="1"/>
        <v>5.4832728387102556E-2</v>
      </c>
      <c r="P63" s="203">
        <f t="shared" si="1"/>
        <v>5.4832728387102569E-2</v>
      </c>
      <c r="Q63" s="203">
        <f t="shared" si="1"/>
        <v>5.4832728387102556E-2</v>
      </c>
    </row>
    <row r="64" spans="1:17" x14ac:dyDescent="0.25">
      <c r="A64" s="76" t="s">
        <v>82</v>
      </c>
      <c r="B64" s="202">
        <f t="shared" ref="B64:Q64" si="2">IF(B$7=0,0,B$7/B$5)</f>
        <v>1.1441633958708244E-2</v>
      </c>
      <c r="C64" s="202">
        <f t="shared" si="2"/>
        <v>1.1441633958708243E-2</v>
      </c>
      <c r="D64" s="202">
        <f t="shared" si="2"/>
        <v>1.1441633958708248E-2</v>
      </c>
      <c r="E64" s="202">
        <f t="shared" si="2"/>
        <v>1.1441633958708241E-2</v>
      </c>
      <c r="F64" s="202">
        <f t="shared" si="2"/>
        <v>1.1441633958708244E-2</v>
      </c>
      <c r="G64" s="202">
        <f t="shared" si="2"/>
        <v>1.1441633958708244E-2</v>
      </c>
      <c r="H64" s="202">
        <f t="shared" si="2"/>
        <v>1.1441633958708241E-2</v>
      </c>
      <c r="I64" s="202">
        <f t="shared" si="2"/>
        <v>1.1441633958708246E-2</v>
      </c>
      <c r="J64" s="202">
        <f t="shared" si="2"/>
        <v>1.1441633958708243E-2</v>
      </c>
      <c r="K64" s="202">
        <f t="shared" si="2"/>
        <v>1.1441633958708246E-2</v>
      </c>
      <c r="L64" s="202">
        <f t="shared" si="2"/>
        <v>1.1441633958708244E-2</v>
      </c>
      <c r="M64" s="202">
        <f t="shared" si="2"/>
        <v>1.1441633958708243E-2</v>
      </c>
      <c r="N64" s="202">
        <f t="shared" si="2"/>
        <v>1.1441633958708248E-2</v>
      </c>
      <c r="O64" s="202">
        <f t="shared" si="2"/>
        <v>1.1441633958708244E-2</v>
      </c>
      <c r="P64" s="202">
        <f t="shared" si="2"/>
        <v>1.1441633958708248E-2</v>
      </c>
      <c r="Q64" s="202">
        <f t="shared" si="2"/>
        <v>1.1441633958708246E-2</v>
      </c>
    </row>
    <row r="65" spans="1:17" x14ac:dyDescent="0.25">
      <c r="A65" s="76" t="s">
        <v>81</v>
      </c>
      <c r="B65" s="202">
        <f t="shared" ref="B65:Q65" si="3">IF(B$8=0,0,B$8/B$5)</f>
        <v>4.4346624353795799E-2</v>
      </c>
      <c r="C65" s="202">
        <f t="shared" si="3"/>
        <v>4.4346624353795799E-2</v>
      </c>
      <c r="D65" s="202">
        <f t="shared" si="3"/>
        <v>4.4346624353795813E-2</v>
      </c>
      <c r="E65" s="202">
        <f t="shared" si="3"/>
        <v>4.4346624353795792E-2</v>
      </c>
      <c r="F65" s="202">
        <f t="shared" si="3"/>
        <v>4.4346624353795806E-2</v>
      </c>
      <c r="G65" s="202">
        <f t="shared" si="3"/>
        <v>4.4346624353795806E-2</v>
      </c>
      <c r="H65" s="202">
        <f t="shared" si="3"/>
        <v>4.4346624353795799E-2</v>
      </c>
      <c r="I65" s="202">
        <f t="shared" si="3"/>
        <v>4.4346624353795806E-2</v>
      </c>
      <c r="J65" s="202">
        <f t="shared" si="3"/>
        <v>4.4346624353795799E-2</v>
      </c>
      <c r="K65" s="202">
        <f t="shared" si="3"/>
        <v>4.4346624353795799E-2</v>
      </c>
      <c r="L65" s="202">
        <f t="shared" si="3"/>
        <v>4.4346624353795799E-2</v>
      </c>
      <c r="M65" s="202">
        <f t="shared" si="3"/>
        <v>4.4346624353795799E-2</v>
      </c>
      <c r="N65" s="202">
        <f t="shared" si="3"/>
        <v>4.4346624353795806E-2</v>
      </c>
      <c r="O65" s="202">
        <f t="shared" si="3"/>
        <v>4.4346624353795799E-2</v>
      </c>
      <c r="P65" s="202">
        <f t="shared" si="3"/>
        <v>4.4346624353795813E-2</v>
      </c>
      <c r="Q65" s="202">
        <f t="shared" si="3"/>
        <v>4.4346624353795813E-2</v>
      </c>
    </row>
    <row r="66" spans="1:17" x14ac:dyDescent="0.25">
      <c r="A66" s="76" t="s">
        <v>80</v>
      </c>
      <c r="B66" s="202">
        <f t="shared" ref="B66:Q66" si="4">IF(B$9=0,0,B$9/B$5)</f>
        <v>6.100207043830197E-2</v>
      </c>
      <c r="C66" s="202">
        <f t="shared" si="4"/>
        <v>6.100207043830197E-2</v>
      </c>
      <c r="D66" s="202">
        <f t="shared" si="4"/>
        <v>6.1002070438301984E-2</v>
      </c>
      <c r="E66" s="202">
        <f t="shared" si="4"/>
        <v>6.1002070438301956E-2</v>
      </c>
      <c r="F66" s="202">
        <f t="shared" si="4"/>
        <v>6.1002070438301977E-2</v>
      </c>
      <c r="G66" s="202">
        <f t="shared" si="4"/>
        <v>6.1002070438301963E-2</v>
      </c>
      <c r="H66" s="202">
        <f t="shared" si="4"/>
        <v>6.1002070438301956E-2</v>
      </c>
      <c r="I66" s="202">
        <f t="shared" si="4"/>
        <v>6.1002070438301977E-2</v>
      </c>
      <c r="J66" s="202">
        <f t="shared" si="4"/>
        <v>6.1002070438301949E-2</v>
      </c>
      <c r="K66" s="202">
        <f t="shared" si="4"/>
        <v>6.1002070438301984E-2</v>
      </c>
      <c r="L66" s="202">
        <f t="shared" si="4"/>
        <v>6.100207043830197E-2</v>
      </c>
      <c r="M66" s="202">
        <f t="shared" si="4"/>
        <v>6.1002070438301963E-2</v>
      </c>
      <c r="N66" s="202">
        <f t="shared" si="4"/>
        <v>6.1002070438301984E-2</v>
      </c>
      <c r="O66" s="202">
        <f t="shared" si="4"/>
        <v>6.1002070438301963E-2</v>
      </c>
      <c r="P66" s="202">
        <f t="shared" si="4"/>
        <v>6.1002070438301984E-2</v>
      </c>
      <c r="Q66" s="202">
        <f t="shared" si="4"/>
        <v>6.100207043830197E-2</v>
      </c>
    </row>
    <row r="67" spans="1:17" x14ac:dyDescent="0.25">
      <c r="A67" s="129" t="s">
        <v>79</v>
      </c>
      <c r="B67" s="201">
        <f t="shared" ref="B67:Q67" si="5">IF(B$10=0,0,B$10/B$5)</f>
        <v>0.18245358223831987</v>
      </c>
      <c r="C67" s="201">
        <f t="shared" si="5"/>
        <v>0.18245358223831984</v>
      </c>
      <c r="D67" s="201">
        <f t="shared" si="5"/>
        <v>0.18245358223831989</v>
      </c>
      <c r="E67" s="201">
        <f t="shared" si="5"/>
        <v>0.18245358223831984</v>
      </c>
      <c r="F67" s="201">
        <f t="shared" si="5"/>
        <v>0.18245358223831984</v>
      </c>
      <c r="G67" s="201">
        <f t="shared" si="5"/>
        <v>0.18245358223831984</v>
      </c>
      <c r="H67" s="201">
        <f t="shared" si="5"/>
        <v>0.18245358223831981</v>
      </c>
      <c r="I67" s="201">
        <f t="shared" si="5"/>
        <v>0.18245358223831987</v>
      </c>
      <c r="J67" s="201">
        <f t="shared" si="5"/>
        <v>0.18245358223831978</v>
      </c>
      <c r="K67" s="201">
        <f t="shared" si="5"/>
        <v>0.18245358223831989</v>
      </c>
      <c r="L67" s="201">
        <f t="shared" si="5"/>
        <v>0.18245358223831984</v>
      </c>
      <c r="M67" s="201">
        <f t="shared" si="5"/>
        <v>0.18245358223831984</v>
      </c>
      <c r="N67" s="201">
        <f t="shared" si="5"/>
        <v>0.18245358223831989</v>
      </c>
      <c r="O67" s="201">
        <f t="shared" si="5"/>
        <v>0.18245358223831984</v>
      </c>
      <c r="P67" s="201">
        <f t="shared" si="5"/>
        <v>0.18245358223831987</v>
      </c>
      <c r="Q67" s="201">
        <f t="shared" si="5"/>
        <v>0.18245358223831987</v>
      </c>
    </row>
    <row r="68" spans="1:17" x14ac:dyDescent="0.25">
      <c r="A68" s="127" t="s">
        <v>306</v>
      </c>
      <c r="B68" s="200">
        <f t="shared" ref="B68:Q68" si="6">IF(B$15=0,0,B$15/B$5)</f>
        <v>0</v>
      </c>
      <c r="C68" s="200">
        <f t="shared" si="6"/>
        <v>0</v>
      </c>
      <c r="D68" s="200">
        <f t="shared" si="6"/>
        <v>0</v>
      </c>
      <c r="E68" s="200">
        <f t="shared" si="6"/>
        <v>0</v>
      </c>
      <c r="F68" s="200">
        <f t="shared" si="6"/>
        <v>0</v>
      </c>
      <c r="G68" s="200">
        <f t="shared" si="6"/>
        <v>0</v>
      </c>
      <c r="H68" s="200">
        <f t="shared" si="6"/>
        <v>0</v>
      </c>
      <c r="I68" s="200">
        <f t="shared" si="6"/>
        <v>0</v>
      </c>
      <c r="J68" s="200">
        <f t="shared" si="6"/>
        <v>0</v>
      </c>
      <c r="K68" s="200">
        <f t="shared" si="6"/>
        <v>0</v>
      </c>
      <c r="L68" s="200">
        <f t="shared" si="6"/>
        <v>0</v>
      </c>
      <c r="M68" s="200">
        <f t="shared" si="6"/>
        <v>0</v>
      </c>
      <c r="N68" s="200">
        <f t="shared" si="6"/>
        <v>0</v>
      </c>
      <c r="O68" s="200">
        <f t="shared" si="6"/>
        <v>0</v>
      </c>
      <c r="P68" s="200">
        <f t="shared" si="6"/>
        <v>0</v>
      </c>
      <c r="Q68" s="200">
        <f t="shared" si="6"/>
        <v>0</v>
      </c>
    </row>
    <row r="69" spans="1:17" x14ac:dyDescent="0.25">
      <c r="A69" s="127" t="s">
        <v>305</v>
      </c>
      <c r="B69" s="200">
        <f t="shared" ref="B69:Q69" si="7">IF(B$26=0,0,B$26/B$5)</f>
        <v>0</v>
      </c>
      <c r="C69" s="200">
        <f t="shared" si="7"/>
        <v>0</v>
      </c>
      <c r="D69" s="200">
        <f t="shared" si="7"/>
        <v>0</v>
      </c>
      <c r="E69" s="200">
        <f t="shared" si="7"/>
        <v>0</v>
      </c>
      <c r="F69" s="200">
        <f t="shared" si="7"/>
        <v>0</v>
      </c>
      <c r="G69" s="200">
        <f t="shared" si="7"/>
        <v>0</v>
      </c>
      <c r="H69" s="200">
        <f t="shared" si="7"/>
        <v>0</v>
      </c>
      <c r="I69" s="200">
        <f t="shared" si="7"/>
        <v>0</v>
      </c>
      <c r="J69" s="200">
        <f t="shared" si="7"/>
        <v>0</v>
      </c>
      <c r="K69" s="200">
        <f t="shared" si="7"/>
        <v>0</v>
      </c>
      <c r="L69" s="200">
        <f t="shared" si="7"/>
        <v>0</v>
      </c>
      <c r="M69" s="200">
        <f t="shared" si="7"/>
        <v>0</v>
      </c>
      <c r="N69" s="200">
        <f t="shared" si="7"/>
        <v>0</v>
      </c>
      <c r="O69" s="200">
        <f t="shared" si="7"/>
        <v>0</v>
      </c>
      <c r="P69" s="200">
        <f t="shared" si="7"/>
        <v>0</v>
      </c>
      <c r="Q69" s="200">
        <f t="shared" si="7"/>
        <v>0</v>
      </c>
    </row>
    <row r="70" spans="1:17" x14ac:dyDescent="0.25">
      <c r="A70" s="127" t="s">
        <v>304</v>
      </c>
      <c r="B70" s="200">
        <f t="shared" ref="B70:Q70" si="8">IF(B$37=0,0,B$37/B$5)</f>
        <v>0.51625771757239836</v>
      </c>
      <c r="C70" s="200">
        <f t="shared" si="8"/>
        <v>0.51625771757239824</v>
      </c>
      <c r="D70" s="200">
        <f t="shared" si="8"/>
        <v>0.51625771757239836</v>
      </c>
      <c r="E70" s="200">
        <f t="shared" si="8"/>
        <v>0.51625771757239824</v>
      </c>
      <c r="F70" s="200">
        <f t="shared" si="8"/>
        <v>0.51625771757239836</v>
      </c>
      <c r="G70" s="200">
        <f t="shared" si="8"/>
        <v>0.51625771757239836</v>
      </c>
      <c r="H70" s="200">
        <f t="shared" si="8"/>
        <v>0.51625771757239836</v>
      </c>
      <c r="I70" s="200">
        <f t="shared" si="8"/>
        <v>0.51625771757239824</v>
      </c>
      <c r="J70" s="200">
        <f t="shared" si="8"/>
        <v>0.51625771757239824</v>
      </c>
      <c r="K70" s="200">
        <f t="shared" si="8"/>
        <v>0.51625771757239824</v>
      </c>
      <c r="L70" s="200">
        <f t="shared" si="8"/>
        <v>0.51625771757239824</v>
      </c>
      <c r="M70" s="200">
        <f t="shared" si="8"/>
        <v>0.51625771757239836</v>
      </c>
      <c r="N70" s="200">
        <f t="shared" si="8"/>
        <v>0.51625771757239836</v>
      </c>
      <c r="O70" s="200">
        <f t="shared" si="8"/>
        <v>0.51625771757239836</v>
      </c>
      <c r="P70" s="200">
        <f t="shared" si="8"/>
        <v>0.51625771757239836</v>
      </c>
      <c r="Q70" s="200">
        <f t="shared" si="8"/>
        <v>0.51625771757239824</v>
      </c>
    </row>
    <row r="71" spans="1:17" x14ac:dyDescent="0.25">
      <c r="A71" s="127" t="s">
        <v>303</v>
      </c>
      <c r="B71" s="200">
        <f t="shared" ref="B71:Q71" si="9">IF(B$38=0,0,B$38/B$5)</f>
        <v>0</v>
      </c>
      <c r="C71" s="200">
        <f t="shared" si="9"/>
        <v>0</v>
      </c>
      <c r="D71" s="200">
        <f t="shared" si="9"/>
        <v>0</v>
      </c>
      <c r="E71" s="200">
        <f t="shared" si="9"/>
        <v>0</v>
      </c>
      <c r="F71" s="200">
        <f t="shared" si="9"/>
        <v>0</v>
      </c>
      <c r="G71" s="200">
        <f t="shared" si="9"/>
        <v>0</v>
      </c>
      <c r="H71" s="200">
        <f t="shared" si="9"/>
        <v>0</v>
      </c>
      <c r="I71" s="200">
        <f t="shared" si="9"/>
        <v>0</v>
      </c>
      <c r="J71" s="200">
        <f t="shared" si="9"/>
        <v>0</v>
      </c>
      <c r="K71" s="200">
        <f t="shared" si="9"/>
        <v>0</v>
      </c>
      <c r="L71" s="200">
        <f t="shared" si="9"/>
        <v>0</v>
      </c>
      <c r="M71" s="200">
        <f t="shared" si="9"/>
        <v>0</v>
      </c>
      <c r="N71" s="200">
        <f t="shared" si="9"/>
        <v>0</v>
      </c>
      <c r="O71" s="200">
        <f t="shared" si="9"/>
        <v>0</v>
      </c>
      <c r="P71" s="200">
        <f t="shared" si="9"/>
        <v>0</v>
      </c>
      <c r="Q71" s="200">
        <f t="shared" si="9"/>
        <v>0</v>
      </c>
    </row>
    <row r="72" spans="1:17" x14ac:dyDescent="0.25">
      <c r="A72" s="142" t="s">
        <v>310</v>
      </c>
      <c r="B72" s="199">
        <f t="shared" ref="B72:Q72" si="10">IF(B$39=0,0,B$39/B$5)</f>
        <v>0</v>
      </c>
      <c r="C72" s="199">
        <f t="shared" si="10"/>
        <v>0</v>
      </c>
      <c r="D72" s="199">
        <f t="shared" si="10"/>
        <v>0</v>
      </c>
      <c r="E72" s="199">
        <f t="shared" si="10"/>
        <v>0</v>
      </c>
      <c r="F72" s="199">
        <f t="shared" si="10"/>
        <v>0</v>
      </c>
      <c r="G72" s="199">
        <f t="shared" si="10"/>
        <v>0</v>
      </c>
      <c r="H72" s="199">
        <f t="shared" si="10"/>
        <v>0</v>
      </c>
      <c r="I72" s="199">
        <f t="shared" si="10"/>
        <v>0</v>
      </c>
      <c r="J72" s="199">
        <f t="shared" si="10"/>
        <v>0</v>
      </c>
      <c r="K72" s="199">
        <f t="shared" si="10"/>
        <v>0</v>
      </c>
      <c r="L72" s="199">
        <f t="shared" si="10"/>
        <v>0</v>
      </c>
      <c r="M72" s="199">
        <f t="shared" si="10"/>
        <v>0</v>
      </c>
      <c r="N72" s="199">
        <f t="shared" si="10"/>
        <v>0</v>
      </c>
      <c r="O72" s="199">
        <f t="shared" si="10"/>
        <v>0</v>
      </c>
      <c r="P72" s="199">
        <f t="shared" si="10"/>
        <v>0</v>
      </c>
      <c r="Q72" s="199">
        <f t="shared" si="10"/>
        <v>0</v>
      </c>
    </row>
    <row r="73" spans="1:17" x14ac:dyDescent="0.25">
      <c r="A73" s="142" t="s">
        <v>309</v>
      </c>
      <c r="B73" s="199">
        <f t="shared" ref="B73:Q73" si="11">IF(B$45=0,0,B$45/B$5)</f>
        <v>0</v>
      </c>
      <c r="C73" s="199">
        <f t="shared" si="11"/>
        <v>0</v>
      </c>
      <c r="D73" s="199">
        <f t="shared" si="11"/>
        <v>0</v>
      </c>
      <c r="E73" s="199">
        <f t="shared" si="11"/>
        <v>0</v>
      </c>
      <c r="F73" s="199">
        <f t="shared" si="11"/>
        <v>0</v>
      </c>
      <c r="G73" s="199">
        <f t="shared" si="11"/>
        <v>0</v>
      </c>
      <c r="H73" s="199">
        <f t="shared" si="11"/>
        <v>0</v>
      </c>
      <c r="I73" s="199">
        <f t="shared" si="11"/>
        <v>0</v>
      </c>
      <c r="J73" s="199">
        <f t="shared" si="11"/>
        <v>0</v>
      </c>
      <c r="K73" s="199">
        <f t="shared" si="11"/>
        <v>0</v>
      </c>
      <c r="L73" s="199">
        <f t="shared" si="11"/>
        <v>0</v>
      </c>
      <c r="M73" s="199">
        <f t="shared" si="11"/>
        <v>0</v>
      </c>
      <c r="N73" s="199">
        <f t="shared" si="11"/>
        <v>0</v>
      </c>
      <c r="O73" s="199">
        <f t="shared" si="11"/>
        <v>0</v>
      </c>
      <c r="P73" s="199">
        <f t="shared" si="11"/>
        <v>0</v>
      </c>
      <c r="Q73" s="199">
        <f t="shared" si="11"/>
        <v>0</v>
      </c>
    </row>
    <row r="74" spans="1:17" x14ac:dyDescent="0.25">
      <c r="A74" s="142" t="s">
        <v>308</v>
      </c>
      <c r="B74" s="199">
        <f t="shared" ref="B74:Q74" si="12">IF(B$56=0,0,B$56/B$5)</f>
        <v>0</v>
      </c>
      <c r="C74" s="199">
        <f t="shared" si="12"/>
        <v>0</v>
      </c>
      <c r="D74" s="199">
        <f t="shared" si="12"/>
        <v>0</v>
      </c>
      <c r="E74" s="199">
        <f t="shared" si="12"/>
        <v>0</v>
      </c>
      <c r="F74" s="199">
        <f t="shared" si="12"/>
        <v>0</v>
      </c>
      <c r="G74" s="199">
        <f t="shared" si="12"/>
        <v>0</v>
      </c>
      <c r="H74" s="199">
        <f t="shared" si="12"/>
        <v>0</v>
      </c>
      <c r="I74" s="199">
        <f t="shared" si="12"/>
        <v>0</v>
      </c>
      <c r="J74" s="199">
        <f t="shared" si="12"/>
        <v>0</v>
      </c>
      <c r="K74" s="199">
        <f t="shared" si="12"/>
        <v>0</v>
      </c>
      <c r="L74" s="199">
        <f t="shared" si="12"/>
        <v>0</v>
      </c>
      <c r="M74" s="199">
        <f t="shared" si="12"/>
        <v>0</v>
      </c>
      <c r="N74" s="199">
        <f t="shared" si="12"/>
        <v>0</v>
      </c>
      <c r="O74" s="199">
        <f t="shared" si="12"/>
        <v>0</v>
      </c>
      <c r="P74" s="199">
        <f t="shared" si="12"/>
        <v>0</v>
      </c>
      <c r="Q74" s="199">
        <f t="shared" si="12"/>
        <v>0</v>
      </c>
    </row>
    <row r="75" spans="1:17" x14ac:dyDescent="0.25">
      <c r="A75" s="142" t="s">
        <v>307</v>
      </c>
      <c r="B75" s="199">
        <f t="shared" ref="B75:Q75" si="13">IF(B$57=0,0,B$57/B$5)</f>
        <v>0</v>
      </c>
      <c r="C75" s="199">
        <f t="shared" si="13"/>
        <v>0</v>
      </c>
      <c r="D75" s="199">
        <f t="shared" si="13"/>
        <v>0</v>
      </c>
      <c r="E75" s="199">
        <f t="shared" si="13"/>
        <v>0</v>
      </c>
      <c r="F75" s="199">
        <f t="shared" si="13"/>
        <v>0</v>
      </c>
      <c r="G75" s="199">
        <f t="shared" si="13"/>
        <v>0</v>
      </c>
      <c r="H75" s="199">
        <f t="shared" si="13"/>
        <v>0</v>
      </c>
      <c r="I75" s="199">
        <f t="shared" si="13"/>
        <v>0</v>
      </c>
      <c r="J75" s="199">
        <f t="shared" si="13"/>
        <v>0</v>
      </c>
      <c r="K75" s="199">
        <f t="shared" si="13"/>
        <v>0</v>
      </c>
      <c r="L75" s="199">
        <f t="shared" si="13"/>
        <v>0</v>
      </c>
      <c r="M75" s="199">
        <f t="shared" si="13"/>
        <v>0</v>
      </c>
      <c r="N75" s="199">
        <f t="shared" si="13"/>
        <v>0</v>
      </c>
      <c r="O75" s="199">
        <f t="shared" si="13"/>
        <v>0</v>
      </c>
      <c r="P75" s="199">
        <f t="shared" si="13"/>
        <v>0</v>
      </c>
      <c r="Q75" s="199">
        <f t="shared" si="13"/>
        <v>0</v>
      </c>
    </row>
    <row r="76" spans="1:17" x14ac:dyDescent="0.25">
      <c r="A76" s="72" t="s">
        <v>302</v>
      </c>
      <c r="B76" s="276">
        <f t="shared" ref="B76:Q76" si="14">IF(B$58=0,0,B$58/B$5)</f>
        <v>0.12966564305137332</v>
      </c>
      <c r="C76" s="276">
        <f t="shared" si="14"/>
        <v>0.12966564305137324</v>
      </c>
      <c r="D76" s="276">
        <f t="shared" si="14"/>
        <v>0.12966564305137332</v>
      </c>
      <c r="E76" s="276">
        <f t="shared" si="14"/>
        <v>0.12966564305137329</v>
      </c>
      <c r="F76" s="276">
        <f t="shared" si="14"/>
        <v>0.12966564305137329</v>
      </c>
      <c r="G76" s="276">
        <f t="shared" si="14"/>
        <v>0.12966564305137326</v>
      </c>
      <c r="H76" s="276">
        <f t="shared" si="14"/>
        <v>0.12966564305137329</v>
      </c>
      <c r="I76" s="276">
        <f t="shared" si="14"/>
        <v>0.12966564305137329</v>
      </c>
      <c r="J76" s="276">
        <f t="shared" si="14"/>
        <v>0.12966564305137326</v>
      </c>
      <c r="K76" s="276">
        <f t="shared" si="14"/>
        <v>0.12966564305137329</v>
      </c>
      <c r="L76" s="276">
        <f t="shared" si="14"/>
        <v>0.12966564305137329</v>
      </c>
      <c r="M76" s="276">
        <f t="shared" si="14"/>
        <v>0.12966564305137329</v>
      </c>
      <c r="N76" s="276">
        <f t="shared" si="14"/>
        <v>0.12966564305137329</v>
      </c>
      <c r="O76" s="276">
        <f t="shared" si="14"/>
        <v>0.12966564305137326</v>
      </c>
      <c r="P76" s="276">
        <f t="shared" si="14"/>
        <v>0.12966564305137332</v>
      </c>
      <c r="Q76" s="276">
        <f t="shared" si="14"/>
        <v>0.12966564305137329</v>
      </c>
    </row>
    <row r="78" spans="1:17" ht="12.75" x14ac:dyDescent="0.25">
      <c r="A78" s="98" t="s">
        <v>128</v>
      </c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</row>
    <row r="80" spans="1:17" x14ac:dyDescent="0.25">
      <c r="A80" s="78" t="s">
        <v>5</v>
      </c>
      <c r="B80" s="253">
        <f>IF(B$5=0,0,B$5/TEL_fec!B$5)</f>
        <v>0.46497012395787213</v>
      </c>
      <c r="C80" s="253">
        <f>IF(C$5=0,0,C$5/TEL_fec!C$5)</f>
        <v>0.46497012395787213</v>
      </c>
      <c r="D80" s="253">
        <f>IF(D$5=0,0,D$5/TEL_fec!D$5)</f>
        <v>0.46497012395787207</v>
      </c>
      <c r="E80" s="253">
        <f>IF(E$5=0,0,E$5/TEL_fec!E$5)</f>
        <v>0.46497012395787224</v>
      </c>
      <c r="F80" s="253">
        <f>IF(F$5=0,0,F$5/TEL_fec!F$5)</f>
        <v>0.46497012395787213</v>
      </c>
      <c r="G80" s="253">
        <f>IF(G$5=0,0,G$5/TEL_fec!G$5)</f>
        <v>0.46497012395787213</v>
      </c>
      <c r="H80" s="253">
        <f>IF(H$5=0,0,H$5/TEL_fec!H$5)</f>
        <v>0.46497012395787218</v>
      </c>
      <c r="I80" s="253">
        <f>IF(I$5=0,0,I$5/TEL_fec!I$5)</f>
        <v>0.46497012395787218</v>
      </c>
      <c r="J80" s="253">
        <f>IF(J$5=0,0,J$5/TEL_fec!J$5)</f>
        <v>0.47795092576086451</v>
      </c>
      <c r="K80" s="253">
        <f>IF(K$5=0,0,K$5/TEL_fec!K$5)</f>
        <v>0.47795092576086445</v>
      </c>
      <c r="L80" s="253">
        <f>IF(L$5=0,0,L$5/TEL_fec!L$5)</f>
        <v>0.49328387852262789</v>
      </c>
      <c r="M80" s="253">
        <f>IF(M$5=0,0,M$5/TEL_fec!M$5)</f>
        <v>0.49328387852262784</v>
      </c>
      <c r="N80" s="253">
        <f>IF(N$5=0,0,N$5/TEL_fec!N$5)</f>
        <v>0.49328387852262773</v>
      </c>
      <c r="O80" s="253">
        <f>IF(O$5=0,0,O$5/TEL_fec!O$5)</f>
        <v>0.49328387852262789</v>
      </c>
      <c r="P80" s="253">
        <f>IF(P$5=0,0,P$5/TEL_fec!P$5)</f>
        <v>0.49328387852262778</v>
      </c>
      <c r="Q80" s="253">
        <f>IF(Q$5=0,0,Q$5/TEL_fec!Q$5)</f>
        <v>0.52872754620417273</v>
      </c>
    </row>
    <row r="81" spans="1:17" x14ac:dyDescent="0.25">
      <c r="A81" s="132" t="s">
        <v>83</v>
      </c>
      <c r="B81" s="282">
        <f>IF(B$6=0,0,B$6/TEL_fec!B$6)</f>
        <v>0.40357102557570901</v>
      </c>
      <c r="C81" s="282">
        <f>IF(C$6=0,0,C$6/TEL_fec!C$6)</f>
        <v>0.40357102557570901</v>
      </c>
      <c r="D81" s="282">
        <f>IF(D$6=0,0,D$6/TEL_fec!D$6)</f>
        <v>0.40357102557570901</v>
      </c>
      <c r="E81" s="282">
        <f>IF(E$6=0,0,E$6/TEL_fec!E$6)</f>
        <v>0.40357102557570906</v>
      </c>
      <c r="F81" s="282">
        <f>IF(F$6=0,0,F$6/TEL_fec!F$6)</f>
        <v>0.40357102557570901</v>
      </c>
      <c r="G81" s="282">
        <f>IF(G$6=0,0,G$6/TEL_fec!G$6)</f>
        <v>0.40357102557570895</v>
      </c>
      <c r="H81" s="282">
        <f>IF(H$6=0,0,H$6/TEL_fec!H$6)</f>
        <v>0.40357102557570901</v>
      </c>
      <c r="I81" s="282">
        <f>IF(I$6=0,0,I$6/TEL_fec!I$6)</f>
        <v>0.40357102557570901</v>
      </c>
      <c r="J81" s="282">
        <f>IF(J$6=0,0,J$6/TEL_fec!J$6)</f>
        <v>0.4148377182652016</v>
      </c>
      <c r="K81" s="282">
        <f>IF(K$6=0,0,K$6/TEL_fec!K$6)</f>
        <v>0.41483771826520172</v>
      </c>
      <c r="L81" s="282">
        <f>IF(L$6=0,0,L$6/TEL_fec!L$6)</f>
        <v>0.42814596142391564</v>
      </c>
      <c r="M81" s="282">
        <f>IF(M$6=0,0,M$6/TEL_fec!M$6)</f>
        <v>0.4281459614239157</v>
      </c>
      <c r="N81" s="282">
        <f>IF(N$6=0,0,N$6/TEL_fec!N$6)</f>
        <v>0.42814596142391559</v>
      </c>
      <c r="O81" s="282">
        <f>IF(O$6=0,0,O$6/TEL_fec!O$6)</f>
        <v>0.42814596142391553</v>
      </c>
      <c r="P81" s="282">
        <f>IF(P$6=0,0,P$6/TEL_fec!P$6)</f>
        <v>0.42814596142391564</v>
      </c>
      <c r="Q81" s="282">
        <f>IF(Q$6=0,0,Q$6/TEL_fec!Q$6)</f>
        <v>0.45890930852813017</v>
      </c>
    </row>
    <row r="82" spans="1:17" x14ac:dyDescent="0.25">
      <c r="A82" s="76" t="s">
        <v>82</v>
      </c>
      <c r="B82" s="281">
        <f>IF(B$7=0,0,B$7/TEL_fec!B$7)</f>
        <v>0.10263200201392529</v>
      </c>
      <c r="C82" s="281">
        <f>IF(C$7=0,0,C$7/TEL_fec!C$7)</f>
        <v>0.10263200201392528</v>
      </c>
      <c r="D82" s="281">
        <f>IF(D$7=0,0,D$7/TEL_fec!D$7)</f>
        <v>0.10263200201392528</v>
      </c>
      <c r="E82" s="281">
        <f>IF(E$7=0,0,E$7/TEL_fec!E$7)</f>
        <v>0.10263200201392528</v>
      </c>
      <c r="F82" s="281">
        <f>IF(F$7=0,0,F$7/TEL_fec!F$7)</f>
        <v>0.10263200201392528</v>
      </c>
      <c r="G82" s="281">
        <f>IF(G$7=0,0,G$7/TEL_fec!G$7)</f>
        <v>0.10263200201392529</v>
      </c>
      <c r="H82" s="281">
        <f>IF(H$7=0,0,H$7/TEL_fec!H$7)</f>
        <v>0.10263200201392528</v>
      </c>
      <c r="I82" s="281">
        <f>IF(I$7=0,0,I$7/TEL_fec!I$7)</f>
        <v>0.10263200201392529</v>
      </c>
      <c r="J82" s="281">
        <f>IF(J$7=0,0,J$7/TEL_fec!J$7)</f>
        <v>0.10549723056978788</v>
      </c>
      <c r="K82" s="281">
        <f>IF(K$7=0,0,K$7/TEL_fec!K$7)</f>
        <v>0.10549723056978791</v>
      </c>
      <c r="L82" s="281">
        <f>IF(L$7=0,0,L$7/TEL_fec!L$7)</f>
        <v>0.10888164508943411</v>
      </c>
      <c r="M82" s="281">
        <f>IF(M$7=0,0,M$7/TEL_fec!M$7)</f>
        <v>0.1088816450894341</v>
      </c>
      <c r="N82" s="281">
        <f>IF(N$7=0,0,N$7/TEL_fec!N$7)</f>
        <v>0.10888164508943413</v>
      </c>
      <c r="O82" s="281">
        <f>IF(O$7=0,0,O$7/TEL_fec!O$7)</f>
        <v>0.1088816450894341</v>
      </c>
      <c r="P82" s="281">
        <f>IF(P$7=0,0,P$7/TEL_fec!P$7)</f>
        <v>0.10888164508943413</v>
      </c>
      <c r="Q82" s="281">
        <f>IF(Q$7=0,0,Q$7/TEL_fec!Q$7)</f>
        <v>0.11670506080033857</v>
      </c>
    </row>
    <row r="83" spans="1:17" x14ac:dyDescent="0.25">
      <c r="A83" s="76" t="s">
        <v>81</v>
      </c>
      <c r="B83" s="281">
        <f>IF(B$8=0,0,B$8/TEL_fec!B$8)</f>
        <v>0.55344881305864102</v>
      </c>
      <c r="C83" s="281">
        <f>IF(C$8=0,0,C$8/TEL_fec!C$8)</f>
        <v>0.55344881305864102</v>
      </c>
      <c r="D83" s="281">
        <f>IF(D$8=0,0,D$8/TEL_fec!D$8)</f>
        <v>0.55344881305864102</v>
      </c>
      <c r="E83" s="281">
        <f>IF(E$8=0,0,E$8/TEL_fec!E$8)</f>
        <v>0.55344881305864102</v>
      </c>
      <c r="F83" s="281">
        <f>IF(F$8=0,0,F$8/TEL_fec!F$8)</f>
        <v>0.55344881305864102</v>
      </c>
      <c r="G83" s="281">
        <f>IF(G$8=0,0,G$8/TEL_fec!G$8)</f>
        <v>0.55344881305864113</v>
      </c>
      <c r="H83" s="281">
        <f>IF(H$8=0,0,H$8/TEL_fec!H$8)</f>
        <v>0.55344881305864113</v>
      </c>
      <c r="I83" s="281">
        <f>IF(I$8=0,0,I$8/TEL_fec!I$8)</f>
        <v>0.55344881305864102</v>
      </c>
      <c r="J83" s="281">
        <f>IF(J$8=0,0,J$8/TEL_fec!J$8)</f>
        <v>0.56889971835393804</v>
      </c>
      <c r="K83" s="281">
        <f>IF(K$8=0,0,K$8/TEL_fec!K$8)</f>
        <v>0.56889971835393793</v>
      </c>
      <c r="L83" s="281">
        <f>IF(L$8=0,0,L$8/TEL_fec!L$8)</f>
        <v>0.58715036300707923</v>
      </c>
      <c r="M83" s="281">
        <f>IF(M$8=0,0,M$8/TEL_fec!M$8)</f>
        <v>0.58715036300707923</v>
      </c>
      <c r="N83" s="281">
        <f>IF(N$8=0,0,N$8/TEL_fec!N$8)</f>
        <v>0.58715036300707923</v>
      </c>
      <c r="O83" s="281">
        <f>IF(O$8=0,0,O$8/TEL_fec!O$8)</f>
        <v>0.58715036300707923</v>
      </c>
      <c r="P83" s="281">
        <f>IF(P$8=0,0,P$8/TEL_fec!P$8)</f>
        <v>0.58715036300707923</v>
      </c>
      <c r="Q83" s="281">
        <f>IF(Q$8=0,0,Q$8/TEL_fec!Q$8)</f>
        <v>0.62933856994351722</v>
      </c>
    </row>
    <row r="84" spans="1:17" x14ac:dyDescent="0.25">
      <c r="A84" s="76" t="s">
        <v>80</v>
      </c>
      <c r="B84" s="281">
        <f>IF(B$9=0,0,B$9/TEL_fec!B$9)</f>
        <v>0.38911394112162134</v>
      </c>
      <c r="C84" s="281">
        <f>IF(C$9=0,0,C$9/TEL_fec!C$9)</f>
        <v>0.3891139411216214</v>
      </c>
      <c r="D84" s="281">
        <f>IF(D$9=0,0,D$9/TEL_fec!D$9)</f>
        <v>0.38911394112162134</v>
      </c>
      <c r="E84" s="281">
        <f>IF(E$9=0,0,E$9/TEL_fec!E$9)</f>
        <v>0.38911394112162134</v>
      </c>
      <c r="F84" s="281">
        <f>IF(F$9=0,0,F$9/TEL_fec!F$9)</f>
        <v>0.3891139411216214</v>
      </c>
      <c r="G84" s="281">
        <f>IF(G$9=0,0,G$9/TEL_fec!G$9)</f>
        <v>0.38911394112162134</v>
      </c>
      <c r="H84" s="281">
        <f>IF(H$9=0,0,H$9/TEL_fec!H$9)</f>
        <v>0.38911394112162134</v>
      </c>
      <c r="I84" s="281">
        <f>IF(I$9=0,0,I$9/TEL_fec!I$9)</f>
        <v>0.3891139411216214</v>
      </c>
      <c r="J84" s="281">
        <f>IF(J$9=0,0,J$9/TEL_fec!J$9)</f>
        <v>0.39997702820662856</v>
      </c>
      <c r="K84" s="281">
        <f>IF(K$9=0,0,K$9/TEL_fec!K$9)</f>
        <v>0.39997702820662867</v>
      </c>
      <c r="L84" s="281">
        <f>IF(L$9=0,0,L$9/TEL_fec!L$9)</f>
        <v>0.41280853150274577</v>
      </c>
      <c r="M84" s="281">
        <f>IF(M$9=0,0,M$9/TEL_fec!M$9)</f>
        <v>0.41280853150274571</v>
      </c>
      <c r="N84" s="281">
        <f>IF(N$9=0,0,N$9/TEL_fec!N$9)</f>
        <v>0.41280853150274577</v>
      </c>
      <c r="O84" s="281">
        <f>IF(O$9=0,0,O$9/TEL_fec!O$9)</f>
        <v>0.41280853150274571</v>
      </c>
      <c r="P84" s="281">
        <f>IF(P$9=0,0,P$9/TEL_fec!P$9)</f>
        <v>0.41280853150274566</v>
      </c>
      <c r="Q84" s="281">
        <f>IF(Q$9=0,0,Q$9/TEL_fec!Q$9)</f>
        <v>0.442469846302878</v>
      </c>
    </row>
    <row r="85" spans="1:17" x14ac:dyDescent="0.25">
      <c r="A85" s="129" t="s">
        <v>79</v>
      </c>
      <c r="B85" s="280">
        <f>IF(B$10=0,0,B$10/TEL_fec!B$10)</f>
        <v>0.68910203366186229</v>
      </c>
      <c r="C85" s="280">
        <f>IF(C$10=0,0,C$10/TEL_fec!C$10)</f>
        <v>0.68910203366186229</v>
      </c>
      <c r="D85" s="280">
        <f>IF(D$10=0,0,D$10/TEL_fec!D$10)</f>
        <v>0.68910203366186229</v>
      </c>
      <c r="E85" s="280">
        <f>IF(E$10=0,0,E$10/TEL_fec!E$10)</f>
        <v>0.68910203366186229</v>
      </c>
      <c r="F85" s="280">
        <f>IF(F$10=0,0,F$10/TEL_fec!F$10)</f>
        <v>0.68910203366186218</v>
      </c>
      <c r="G85" s="280">
        <f>IF(G$10=0,0,G$10/TEL_fec!G$10)</f>
        <v>0.68910203366186218</v>
      </c>
      <c r="H85" s="280">
        <f>IF(H$10=0,0,H$10/TEL_fec!H$10)</f>
        <v>0.68910203366186229</v>
      </c>
      <c r="I85" s="280">
        <f>IF(I$10=0,0,I$10/TEL_fec!I$10)</f>
        <v>0.68910203366186218</v>
      </c>
      <c r="J85" s="280">
        <f>IF(J$10=0,0,J$10/TEL_fec!J$10)</f>
        <v>0.70834003726704442</v>
      </c>
      <c r="K85" s="280">
        <f>IF(K$10=0,0,K$10/TEL_fec!K$10)</f>
        <v>0.70834003726704453</v>
      </c>
      <c r="L85" s="280">
        <f>IF(L$10=0,0,L$10/TEL_fec!L$10)</f>
        <v>0.73106401110053265</v>
      </c>
      <c r="M85" s="280">
        <f>IF(M$10=0,0,M$10/TEL_fec!M$10)</f>
        <v>0.73106401110053265</v>
      </c>
      <c r="N85" s="280">
        <f>IF(N$10=0,0,N$10/TEL_fec!N$10)</f>
        <v>0.73106401110053265</v>
      </c>
      <c r="O85" s="280">
        <f>IF(O$10=0,0,O$10/TEL_fec!O$10)</f>
        <v>0.73106401110053254</v>
      </c>
      <c r="P85" s="280">
        <f>IF(P$10=0,0,P$10/TEL_fec!P$10)</f>
        <v>0.73106401110053254</v>
      </c>
      <c r="Q85" s="280">
        <f>IF(Q$10=0,0,Q$10/TEL_fec!Q$10)</f>
        <v>0.78359276987730242</v>
      </c>
    </row>
    <row r="86" spans="1:17" x14ac:dyDescent="0.25">
      <c r="A86" s="127" t="s">
        <v>306</v>
      </c>
      <c r="B86" s="305">
        <f>IF(B$15=0,0,B$15/TEL_fec!B$15)</f>
        <v>0</v>
      </c>
      <c r="C86" s="305">
        <f>IF(C$15=0,0,C$15/TEL_fec!C$15)</f>
        <v>0</v>
      </c>
      <c r="D86" s="305">
        <f>IF(D$15=0,0,D$15/TEL_fec!D$15)</f>
        <v>0</v>
      </c>
      <c r="E86" s="305">
        <f>IF(E$15=0,0,E$15/TEL_fec!E$15)</f>
        <v>0</v>
      </c>
      <c r="F86" s="305">
        <f>IF(F$15=0,0,F$15/TEL_fec!F$15)</f>
        <v>0</v>
      </c>
      <c r="G86" s="305">
        <f>IF(G$15=0,0,G$15/TEL_fec!G$15)</f>
        <v>0</v>
      </c>
      <c r="H86" s="305">
        <f>IF(H$15=0,0,H$15/TEL_fec!H$15)</f>
        <v>0</v>
      </c>
      <c r="I86" s="305">
        <f>IF(I$15=0,0,I$15/TEL_fec!I$15)</f>
        <v>0</v>
      </c>
      <c r="J86" s="305">
        <f>IF(J$15=0,0,J$15/TEL_fec!J$15)</f>
        <v>0</v>
      </c>
      <c r="K86" s="305">
        <f>IF(K$15=0,0,K$15/TEL_fec!K$15)</f>
        <v>0</v>
      </c>
      <c r="L86" s="305">
        <f>IF(L$15=0,0,L$15/TEL_fec!L$15)</f>
        <v>0</v>
      </c>
      <c r="M86" s="305">
        <f>IF(M$15=0,0,M$15/TEL_fec!M$15)</f>
        <v>0</v>
      </c>
      <c r="N86" s="305">
        <f>IF(N$15=0,0,N$15/TEL_fec!N$15)</f>
        <v>0</v>
      </c>
      <c r="O86" s="305">
        <f>IF(O$15=0,0,O$15/TEL_fec!O$15)</f>
        <v>0</v>
      </c>
      <c r="P86" s="305">
        <f>IF(P$15=0,0,P$15/TEL_fec!P$15)</f>
        <v>0</v>
      </c>
      <c r="Q86" s="305">
        <f>IF(Q$15=0,0,Q$15/TEL_fec!Q$15)</f>
        <v>0</v>
      </c>
    </row>
    <row r="87" spans="1:17" x14ac:dyDescent="0.25">
      <c r="A87" s="127" t="s">
        <v>305</v>
      </c>
      <c r="B87" s="305">
        <f>IF(B$26=0,0,B$26/TEL_fec!B$26)</f>
        <v>0</v>
      </c>
      <c r="C87" s="305">
        <f>IF(C$26=0,0,C$26/TEL_fec!C$26)</f>
        <v>0</v>
      </c>
      <c r="D87" s="305">
        <f>IF(D$26=0,0,D$26/TEL_fec!D$26)</f>
        <v>0</v>
      </c>
      <c r="E87" s="305">
        <f>IF(E$26=0,0,E$26/TEL_fec!E$26)</f>
        <v>0</v>
      </c>
      <c r="F87" s="305">
        <f>IF(F$26=0,0,F$26/TEL_fec!F$26)</f>
        <v>0</v>
      </c>
      <c r="G87" s="305">
        <f>IF(G$26=0,0,G$26/TEL_fec!G$26)</f>
        <v>0</v>
      </c>
      <c r="H87" s="305">
        <f>IF(H$26=0,0,H$26/TEL_fec!H$26)</f>
        <v>0</v>
      </c>
      <c r="I87" s="305">
        <f>IF(I$26=0,0,I$26/TEL_fec!I$26)</f>
        <v>0</v>
      </c>
      <c r="J87" s="305">
        <f>IF(J$26=0,0,J$26/TEL_fec!J$26)</f>
        <v>0</v>
      </c>
      <c r="K87" s="305">
        <f>IF(K$26=0,0,K$26/TEL_fec!K$26)</f>
        <v>0</v>
      </c>
      <c r="L87" s="305">
        <f>IF(L$26=0,0,L$26/TEL_fec!L$26)</f>
        <v>0</v>
      </c>
      <c r="M87" s="305">
        <f>IF(M$26=0,0,M$26/TEL_fec!M$26)</f>
        <v>0</v>
      </c>
      <c r="N87" s="305">
        <f>IF(N$26=0,0,N$26/TEL_fec!N$26)</f>
        <v>0</v>
      </c>
      <c r="O87" s="305">
        <f>IF(O$26=0,0,O$26/TEL_fec!O$26)</f>
        <v>0</v>
      </c>
      <c r="P87" s="305">
        <f>IF(P$26=0,0,P$26/TEL_fec!P$26)</f>
        <v>0</v>
      </c>
      <c r="Q87" s="305">
        <f>IF(Q$26=0,0,Q$26/TEL_fec!Q$26)</f>
        <v>0</v>
      </c>
    </row>
    <row r="88" spans="1:17" x14ac:dyDescent="0.25">
      <c r="A88" s="127" t="s">
        <v>304</v>
      </c>
      <c r="B88" s="305">
        <f>IF(B$37=0,0,B$37/TEL_fec!B$37)</f>
        <v>0.48538781504542633</v>
      </c>
      <c r="C88" s="305">
        <f>IF(C$37=0,0,C$37/TEL_fec!C$37)</f>
        <v>0.48538781504542644</v>
      </c>
      <c r="D88" s="305">
        <f>IF(D$37=0,0,D$37/TEL_fec!D$37)</f>
        <v>0.48538781504542633</v>
      </c>
      <c r="E88" s="305">
        <f>IF(E$37=0,0,E$37/TEL_fec!E$37)</f>
        <v>0.48538781504542644</v>
      </c>
      <c r="F88" s="305">
        <f>IF(F$37=0,0,F$37/TEL_fec!F$37)</f>
        <v>0.48538781504542633</v>
      </c>
      <c r="G88" s="305">
        <f>IF(G$37=0,0,G$37/TEL_fec!G$37)</f>
        <v>0.48538781504542639</v>
      </c>
      <c r="H88" s="305">
        <f>IF(H$37=0,0,H$37/TEL_fec!H$37)</f>
        <v>0.48538781504542639</v>
      </c>
      <c r="I88" s="305">
        <f>IF(I$37=0,0,I$37/TEL_fec!I$37)</f>
        <v>0.48538781504542633</v>
      </c>
      <c r="J88" s="305">
        <f>IF(J$37=0,0,J$37/TEL_fec!J$37)</f>
        <v>0.49893862766766506</v>
      </c>
      <c r="K88" s="305">
        <f>IF(K$37=0,0,K$37/TEL_fec!K$37)</f>
        <v>0.49893862766766495</v>
      </c>
      <c r="L88" s="305">
        <f>IF(L$37=0,0,L$37/TEL_fec!L$37)</f>
        <v>0.51494487851207704</v>
      </c>
      <c r="M88" s="305">
        <f>IF(M$37=0,0,M$37/TEL_fec!M$37)</f>
        <v>0.51494487851207704</v>
      </c>
      <c r="N88" s="305">
        <f>IF(N$37=0,0,N$37/TEL_fec!N$37)</f>
        <v>0.51494487851207704</v>
      </c>
      <c r="O88" s="305">
        <f>IF(O$37=0,0,O$37/TEL_fec!O$37)</f>
        <v>0.51494487851207715</v>
      </c>
      <c r="P88" s="305">
        <f>IF(P$37=0,0,P$37/TEL_fec!P$37)</f>
        <v>0.51494487851207704</v>
      </c>
      <c r="Q88" s="305">
        <f>IF(Q$37=0,0,Q$37/TEL_fec!Q$37)</f>
        <v>0.55194494265963923</v>
      </c>
    </row>
    <row r="89" spans="1:17" x14ac:dyDescent="0.25">
      <c r="A89" s="127" t="s">
        <v>303</v>
      </c>
      <c r="B89" s="305">
        <f>IF(B$38=0,0,B$38/TEL_fec!B$38)</f>
        <v>0</v>
      </c>
      <c r="C89" s="305">
        <f>IF(C$38=0,0,C$38/TEL_fec!C$38)</f>
        <v>0</v>
      </c>
      <c r="D89" s="305">
        <f>IF(D$38=0,0,D$38/TEL_fec!D$38)</f>
        <v>0</v>
      </c>
      <c r="E89" s="305">
        <f>IF(E$38=0,0,E$38/TEL_fec!E$38)</f>
        <v>0</v>
      </c>
      <c r="F89" s="305">
        <f>IF(F$38=0,0,F$38/TEL_fec!F$38)</f>
        <v>0</v>
      </c>
      <c r="G89" s="305">
        <f>IF(G$38=0,0,G$38/TEL_fec!G$38)</f>
        <v>0</v>
      </c>
      <c r="H89" s="305">
        <f>IF(H$38=0,0,H$38/TEL_fec!H$38)</f>
        <v>0</v>
      </c>
      <c r="I89" s="305">
        <f>IF(I$38=0,0,I$38/TEL_fec!I$38)</f>
        <v>0</v>
      </c>
      <c r="J89" s="305">
        <f>IF(J$38=0,0,J$38/TEL_fec!J$38)</f>
        <v>0</v>
      </c>
      <c r="K89" s="305">
        <f>IF(K$38=0,0,K$38/TEL_fec!K$38)</f>
        <v>0</v>
      </c>
      <c r="L89" s="305">
        <f>IF(L$38=0,0,L$38/TEL_fec!L$38)</f>
        <v>0</v>
      </c>
      <c r="M89" s="305">
        <f>IF(M$38=0,0,M$38/TEL_fec!M$38)</f>
        <v>0</v>
      </c>
      <c r="N89" s="305">
        <f>IF(N$38=0,0,N$38/TEL_fec!N$38)</f>
        <v>0</v>
      </c>
      <c r="O89" s="305">
        <f>IF(O$38=0,0,O$38/TEL_fec!O$38)</f>
        <v>0</v>
      </c>
      <c r="P89" s="305">
        <f>IF(P$38=0,0,P$38/TEL_fec!P$38)</f>
        <v>0</v>
      </c>
      <c r="Q89" s="305">
        <f>IF(Q$38=0,0,Q$38/TEL_fec!Q$38)</f>
        <v>0</v>
      </c>
    </row>
    <row r="90" spans="1:17" x14ac:dyDescent="0.25">
      <c r="A90" s="72" t="s">
        <v>302</v>
      </c>
      <c r="B90" s="279">
        <f>IF(B$58=0,0,B$58/TEL_fec!B$58)</f>
        <v>0.38356166148163173</v>
      </c>
      <c r="C90" s="279">
        <f>IF(C$58=0,0,C$58/TEL_fec!C$58)</f>
        <v>0.38356166148163162</v>
      </c>
      <c r="D90" s="279">
        <f>IF(D$58=0,0,D$58/TEL_fec!D$58)</f>
        <v>0.38356166148163168</v>
      </c>
      <c r="E90" s="279">
        <f>IF(E$58=0,0,E$58/TEL_fec!E$58)</f>
        <v>0.38356166148163179</v>
      </c>
      <c r="F90" s="279">
        <f>IF(F$58=0,0,F$58/TEL_fec!F$58)</f>
        <v>0.38356166148163168</v>
      </c>
      <c r="G90" s="279">
        <f>IF(G$58=0,0,G$58/TEL_fec!G$58)</f>
        <v>0.38356166148163168</v>
      </c>
      <c r="H90" s="279">
        <f>IF(H$58=0,0,H$58/TEL_fec!H$58)</f>
        <v>0.38356166148163173</v>
      </c>
      <c r="I90" s="279">
        <f>IF(I$58=0,0,I$58/TEL_fec!I$58)</f>
        <v>0.38356166148163168</v>
      </c>
      <c r="J90" s="279">
        <f>IF(J$58=0,0,J$58/TEL_fec!J$58)</f>
        <v>0.39426974281928473</v>
      </c>
      <c r="K90" s="279">
        <f>IF(K$58=0,0,K$58/TEL_fec!K$58)</f>
        <v>0.39426974281928473</v>
      </c>
      <c r="L90" s="279">
        <f>IF(L$58=0,0,L$58/TEL_fec!L$58)</f>
        <v>0.40691815297230821</v>
      </c>
      <c r="M90" s="279">
        <f>IF(M$58=0,0,M$58/TEL_fec!M$58)</f>
        <v>0.40691815297230821</v>
      </c>
      <c r="N90" s="279">
        <f>IF(N$58=0,0,N$58/TEL_fec!N$58)</f>
        <v>0.40691815297230821</v>
      </c>
      <c r="O90" s="279">
        <f>IF(O$58=0,0,O$58/TEL_fec!O$58)</f>
        <v>0.40691815297230816</v>
      </c>
      <c r="P90" s="279">
        <f>IF(P$58=0,0,P$58/TEL_fec!P$58)</f>
        <v>0.40691815297230816</v>
      </c>
      <c r="Q90" s="279">
        <f>IF(Q$58=0,0,Q$58/TEL_fec!Q$58)</f>
        <v>0.43615622949476435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6" tint="-0.249977111117893"/>
    <pageSetUpPr fitToPage="1"/>
  </sheetPr>
  <dimension ref="A1:Q90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390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80" t="s">
        <v>135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5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306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305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88" t="s">
        <v>33</v>
      </c>
      <c r="B27" s="87">
        <v>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</row>
    <row r="28" spans="1:17" x14ac:dyDescent="0.25">
      <c r="A28" s="88" t="s">
        <v>31</v>
      </c>
      <c r="B28" s="87">
        <v>0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</row>
    <row r="29" spans="1:17" x14ac:dyDescent="0.25">
      <c r="A29" s="88" t="s">
        <v>30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</row>
    <row r="30" spans="1:17" x14ac:dyDescent="0.25">
      <c r="A30" s="88" t="s">
        <v>125</v>
      </c>
      <c r="B30" s="87">
        <v>0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</row>
    <row r="31" spans="1:17" x14ac:dyDescent="0.25">
      <c r="A31" s="88" t="s">
        <v>29</v>
      </c>
      <c r="B31" s="87">
        <v>0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</row>
    <row r="32" spans="1:17" x14ac:dyDescent="0.25">
      <c r="A32" s="88" t="s">
        <v>28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x14ac:dyDescent="0.25">
      <c r="A33" s="88" t="s">
        <v>26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</row>
    <row r="34" spans="1:17" x14ac:dyDescent="0.25">
      <c r="A34" s="88" t="s">
        <v>25</v>
      </c>
      <c r="B34" s="87">
        <v>0</v>
      </c>
      <c r="C34" s="87">
        <v>0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</row>
    <row r="35" spans="1:17" x14ac:dyDescent="0.25">
      <c r="A35" s="88" t="s">
        <v>86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88" t="s">
        <v>22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6" t="s">
        <v>304</v>
      </c>
      <c r="B37" s="204">
        <v>0</v>
      </c>
      <c r="C37" s="204">
        <v>0</v>
      </c>
      <c r="D37" s="204">
        <v>0</v>
      </c>
      <c r="E37" s="204">
        <v>0</v>
      </c>
      <c r="F37" s="204">
        <v>0</v>
      </c>
      <c r="G37" s="204">
        <v>0</v>
      </c>
      <c r="H37" s="204">
        <v>0</v>
      </c>
      <c r="I37" s="204">
        <v>0</v>
      </c>
      <c r="J37" s="204">
        <v>0</v>
      </c>
      <c r="K37" s="204">
        <v>0</v>
      </c>
      <c r="L37" s="204">
        <v>0</v>
      </c>
      <c r="M37" s="204">
        <v>0</v>
      </c>
      <c r="N37" s="204">
        <v>0</v>
      </c>
      <c r="O37" s="204">
        <v>0</v>
      </c>
      <c r="P37" s="204">
        <v>0</v>
      </c>
      <c r="Q37" s="204">
        <v>0</v>
      </c>
    </row>
    <row r="38" spans="1:17" x14ac:dyDescent="0.25">
      <c r="A38" s="156" t="s">
        <v>303</v>
      </c>
      <c r="B38" s="204">
        <v>0</v>
      </c>
      <c r="C38" s="204">
        <v>0</v>
      </c>
      <c r="D38" s="204">
        <v>0</v>
      </c>
      <c r="E38" s="204">
        <v>0</v>
      </c>
      <c r="F38" s="204">
        <v>0</v>
      </c>
      <c r="G38" s="204">
        <v>0</v>
      </c>
      <c r="H38" s="204">
        <v>0</v>
      </c>
      <c r="I38" s="204">
        <v>0</v>
      </c>
      <c r="J38" s="204">
        <v>0</v>
      </c>
      <c r="K38" s="204">
        <v>0</v>
      </c>
      <c r="L38" s="204">
        <v>0</v>
      </c>
      <c r="M38" s="204">
        <v>0</v>
      </c>
      <c r="N38" s="204">
        <v>0</v>
      </c>
      <c r="O38" s="204">
        <v>0</v>
      </c>
      <c r="P38" s="204">
        <v>0</v>
      </c>
      <c r="Q38" s="204">
        <v>0</v>
      </c>
    </row>
    <row r="39" spans="1:17" x14ac:dyDescent="0.25">
      <c r="A39" s="152" t="s">
        <v>310</v>
      </c>
      <c r="B39" s="264">
        <v>0</v>
      </c>
      <c r="C39" s="264">
        <v>0</v>
      </c>
      <c r="D39" s="264">
        <v>0</v>
      </c>
      <c r="E39" s="264">
        <v>0</v>
      </c>
      <c r="F39" s="264">
        <v>0</v>
      </c>
      <c r="G39" s="264">
        <v>0</v>
      </c>
      <c r="H39" s="264">
        <v>0</v>
      </c>
      <c r="I39" s="264">
        <v>0</v>
      </c>
      <c r="J39" s="264">
        <v>0</v>
      </c>
      <c r="K39" s="264">
        <v>0</v>
      </c>
      <c r="L39" s="264">
        <v>0</v>
      </c>
      <c r="M39" s="264">
        <v>0</v>
      </c>
      <c r="N39" s="264">
        <v>0</v>
      </c>
      <c r="O39" s="264">
        <v>0</v>
      </c>
      <c r="P39" s="264">
        <v>0</v>
      </c>
      <c r="Q39" s="264">
        <v>0</v>
      </c>
    </row>
    <row r="40" spans="1:17" x14ac:dyDescent="0.25">
      <c r="A40" s="154" t="s">
        <v>33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</row>
    <row r="41" spans="1:17" x14ac:dyDescent="0.25">
      <c r="A41" s="154" t="s">
        <v>30</v>
      </c>
      <c r="B41" s="208">
        <v>0</v>
      </c>
      <c r="C41" s="208">
        <v>0</v>
      </c>
      <c r="D41" s="208">
        <v>0</v>
      </c>
      <c r="E41" s="208">
        <v>0</v>
      </c>
      <c r="F41" s="208">
        <v>0</v>
      </c>
      <c r="G41" s="208">
        <v>0</v>
      </c>
      <c r="H41" s="208">
        <v>0</v>
      </c>
      <c r="I41" s="208">
        <v>0</v>
      </c>
      <c r="J41" s="208">
        <v>0</v>
      </c>
      <c r="K41" s="208">
        <v>0</v>
      </c>
      <c r="L41" s="208">
        <v>0</v>
      </c>
      <c r="M41" s="208">
        <v>0</v>
      </c>
      <c r="N41" s="208">
        <v>0</v>
      </c>
      <c r="O41" s="208">
        <v>0</v>
      </c>
      <c r="P41" s="208">
        <v>0</v>
      </c>
      <c r="Q41" s="208">
        <v>0</v>
      </c>
    </row>
    <row r="42" spans="1:17" x14ac:dyDescent="0.25">
      <c r="A42" s="154" t="s">
        <v>125</v>
      </c>
      <c r="B42" s="208">
        <v>0</v>
      </c>
      <c r="C42" s="208">
        <v>0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</row>
    <row r="43" spans="1:17" x14ac:dyDescent="0.25">
      <c r="A43" s="154" t="s">
        <v>29</v>
      </c>
      <c r="B43" s="208">
        <v>0</v>
      </c>
      <c r="C43" s="208">
        <v>0</v>
      </c>
      <c r="D43" s="208">
        <v>0</v>
      </c>
      <c r="E43" s="208">
        <v>0</v>
      </c>
      <c r="F43" s="208">
        <v>0</v>
      </c>
      <c r="G43" s="208">
        <v>0</v>
      </c>
      <c r="H43" s="208">
        <v>0</v>
      </c>
      <c r="I43" s="208">
        <v>0</v>
      </c>
      <c r="J43" s="208">
        <v>0</v>
      </c>
      <c r="K43" s="208">
        <v>0</v>
      </c>
      <c r="L43" s="208">
        <v>0</v>
      </c>
      <c r="M43" s="208">
        <v>0</v>
      </c>
      <c r="N43" s="208">
        <v>0</v>
      </c>
      <c r="O43" s="208">
        <v>0</v>
      </c>
      <c r="P43" s="208">
        <v>0</v>
      </c>
      <c r="Q43" s="208">
        <v>0</v>
      </c>
    </row>
    <row r="44" spans="1:17" x14ac:dyDescent="0.25">
      <c r="A44" s="154" t="s">
        <v>26</v>
      </c>
      <c r="B44" s="208">
        <v>0</v>
      </c>
      <c r="C44" s="208">
        <v>0</v>
      </c>
      <c r="D44" s="208">
        <v>0</v>
      </c>
      <c r="E44" s="208">
        <v>0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8">
        <v>0</v>
      </c>
      <c r="L44" s="208">
        <v>0</v>
      </c>
      <c r="M44" s="208">
        <v>0</v>
      </c>
      <c r="N44" s="208">
        <v>0</v>
      </c>
      <c r="O44" s="208">
        <v>0</v>
      </c>
      <c r="P44" s="208">
        <v>0</v>
      </c>
      <c r="Q44" s="208">
        <v>0</v>
      </c>
    </row>
    <row r="45" spans="1:17" x14ac:dyDescent="0.25">
      <c r="A45" s="152" t="s">
        <v>309</v>
      </c>
      <c r="B45" s="264">
        <v>0</v>
      </c>
      <c r="C45" s="264">
        <v>0</v>
      </c>
      <c r="D45" s="264">
        <v>0</v>
      </c>
      <c r="E45" s="264">
        <v>0</v>
      </c>
      <c r="F45" s="264">
        <v>0</v>
      </c>
      <c r="G45" s="264">
        <v>0</v>
      </c>
      <c r="H45" s="264">
        <v>0</v>
      </c>
      <c r="I45" s="264">
        <v>0</v>
      </c>
      <c r="J45" s="264">
        <v>0</v>
      </c>
      <c r="K45" s="264">
        <v>0</v>
      </c>
      <c r="L45" s="264">
        <v>0</v>
      </c>
      <c r="M45" s="264">
        <v>0</v>
      </c>
      <c r="N45" s="264">
        <v>0</v>
      </c>
      <c r="O45" s="264">
        <v>0</v>
      </c>
      <c r="P45" s="264">
        <v>0</v>
      </c>
      <c r="Q45" s="264">
        <v>0</v>
      </c>
    </row>
    <row r="46" spans="1:17" x14ac:dyDescent="0.25">
      <c r="A46" s="150" t="s">
        <v>33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</row>
    <row r="47" spans="1:17" x14ac:dyDescent="0.25">
      <c r="A47" s="150" t="s">
        <v>31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30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125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29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28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0" t="s">
        <v>26</v>
      </c>
      <c r="B52" s="87">
        <v>0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</row>
    <row r="53" spans="1:17" x14ac:dyDescent="0.25">
      <c r="A53" s="150" t="s">
        <v>25</v>
      </c>
      <c r="B53" s="87">
        <v>0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</row>
    <row r="54" spans="1:17" x14ac:dyDescent="0.25">
      <c r="A54" s="150" t="s">
        <v>86</v>
      </c>
      <c r="B54" s="87">
        <v>0</v>
      </c>
      <c r="C54" s="87">
        <v>0</v>
      </c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</row>
    <row r="55" spans="1:17" x14ac:dyDescent="0.25">
      <c r="A55" s="150" t="s">
        <v>22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</row>
    <row r="56" spans="1:17" x14ac:dyDescent="0.25">
      <c r="A56" s="152" t="s">
        <v>308</v>
      </c>
      <c r="B56" s="264">
        <v>0</v>
      </c>
      <c r="C56" s="264">
        <v>0</v>
      </c>
      <c r="D56" s="264">
        <v>0</v>
      </c>
      <c r="E56" s="264">
        <v>0</v>
      </c>
      <c r="F56" s="264">
        <v>0</v>
      </c>
      <c r="G56" s="264">
        <v>0</v>
      </c>
      <c r="H56" s="264">
        <v>0</v>
      </c>
      <c r="I56" s="264">
        <v>0</v>
      </c>
      <c r="J56" s="264">
        <v>0</v>
      </c>
      <c r="K56" s="264">
        <v>0</v>
      </c>
      <c r="L56" s="264">
        <v>0</v>
      </c>
      <c r="M56" s="264">
        <v>0</v>
      </c>
      <c r="N56" s="264">
        <v>0</v>
      </c>
      <c r="O56" s="264">
        <v>0</v>
      </c>
      <c r="P56" s="264">
        <v>0</v>
      </c>
      <c r="Q56" s="264">
        <v>0</v>
      </c>
    </row>
    <row r="57" spans="1:17" x14ac:dyDescent="0.25">
      <c r="A57" s="152" t="s">
        <v>307</v>
      </c>
      <c r="B57" s="264">
        <v>0</v>
      </c>
      <c r="C57" s="264">
        <v>0</v>
      </c>
      <c r="D57" s="264">
        <v>0</v>
      </c>
      <c r="E57" s="264">
        <v>0</v>
      </c>
      <c r="F57" s="264">
        <v>0</v>
      </c>
      <c r="G57" s="264">
        <v>0</v>
      </c>
      <c r="H57" s="264">
        <v>0</v>
      </c>
      <c r="I57" s="264">
        <v>0</v>
      </c>
      <c r="J57" s="264">
        <v>0</v>
      </c>
      <c r="K57" s="264">
        <v>0</v>
      </c>
      <c r="L57" s="264">
        <v>0</v>
      </c>
      <c r="M57" s="264">
        <v>0</v>
      </c>
      <c r="N57" s="264">
        <v>0</v>
      </c>
      <c r="O57" s="264">
        <v>0</v>
      </c>
      <c r="P57" s="264">
        <v>0</v>
      </c>
      <c r="Q57" s="264">
        <v>0</v>
      </c>
    </row>
    <row r="58" spans="1:17" x14ac:dyDescent="0.25">
      <c r="A58" s="243" t="s">
        <v>302</v>
      </c>
      <c r="B58" s="242">
        <v>0</v>
      </c>
      <c r="C58" s="242">
        <v>0</v>
      </c>
      <c r="D58" s="242">
        <v>0</v>
      </c>
      <c r="E58" s="242">
        <v>0</v>
      </c>
      <c r="F58" s="242">
        <v>0</v>
      </c>
      <c r="G58" s="242">
        <v>0</v>
      </c>
      <c r="H58" s="242">
        <v>0</v>
      </c>
      <c r="I58" s="242">
        <v>0</v>
      </c>
      <c r="J58" s="242">
        <v>0</v>
      </c>
      <c r="K58" s="242">
        <v>0</v>
      </c>
      <c r="L58" s="242">
        <v>0</v>
      </c>
      <c r="M58" s="242">
        <v>0</v>
      </c>
      <c r="N58" s="242">
        <v>0</v>
      </c>
      <c r="O58" s="242">
        <v>0</v>
      </c>
      <c r="P58" s="242">
        <v>0</v>
      </c>
      <c r="Q58" s="242">
        <v>0</v>
      </c>
    </row>
    <row r="60" spans="1:17" ht="12.75" x14ac:dyDescent="0.25">
      <c r="A60" s="80" t="s">
        <v>134</v>
      </c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</row>
    <row r="62" spans="1:17" x14ac:dyDescent="0.25">
      <c r="A62" s="78" t="s">
        <v>5</v>
      </c>
      <c r="B62" s="77">
        <f t="shared" ref="B62:Q62" si="0">SUM(B$63:B$70,B$72:B$76)</f>
        <v>0</v>
      </c>
      <c r="C62" s="77">
        <f t="shared" si="0"/>
        <v>0</v>
      </c>
      <c r="D62" s="77">
        <f t="shared" si="0"/>
        <v>0</v>
      </c>
      <c r="E62" s="77">
        <f t="shared" si="0"/>
        <v>0</v>
      </c>
      <c r="F62" s="77">
        <f t="shared" si="0"/>
        <v>0</v>
      </c>
      <c r="G62" s="77">
        <f t="shared" si="0"/>
        <v>0</v>
      </c>
      <c r="H62" s="77">
        <f t="shared" si="0"/>
        <v>0</v>
      </c>
      <c r="I62" s="77">
        <f t="shared" si="0"/>
        <v>0</v>
      </c>
      <c r="J62" s="77">
        <f t="shared" si="0"/>
        <v>0</v>
      </c>
      <c r="K62" s="77">
        <f t="shared" si="0"/>
        <v>0</v>
      </c>
      <c r="L62" s="77">
        <f t="shared" si="0"/>
        <v>0</v>
      </c>
      <c r="M62" s="77">
        <f t="shared" si="0"/>
        <v>0</v>
      </c>
      <c r="N62" s="77">
        <f t="shared" si="0"/>
        <v>0</v>
      </c>
      <c r="O62" s="77">
        <f t="shared" si="0"/>
        <v>0</v>
      </c>
      <c r="P62" s="77">
        <f t="shared" si="0"/>
        <v>0</v>
      </c>
      <c r="Q62" s="77">
        <f t="shared" si="0"/>
        <v>0</v>
      </c>
    </row>
    <row r="63" spans="1:17" x14ac:dyDescent="0.25">
      <c r="A63" s="132" t="s">
        <v>83</v>
      </c>
      <c r="B63" s="203">
        <f t="shared" ref="B63:Q63" si="1">IF(B$6=0,0,B$6/B$5)</f>
        <v>0</v>
      </c>
      <c r="C63" s="203">
        <f t="shared" si="1"/>
        <v>0</v>
      </c>
      <c r="D63" s="203">
        <f t="shared" si="1"/>
        <v>0</v>
      </c>
      <c r="E63" s="203">
        <f t="shared" si="1"/>
        <v>0</v>
      </c>
      <c r="F63" s="203">
        <f t="shared" si="1"/>
        <v>0</v>
      </c>
      <c r="G63" s="203">
        <f t="shared" si="1"/>
        <v>0</v>
      </c>
      <c r="H63" s="203">
        <f t="shared" si="1"/>
        <v>0</v>
      </c>
      <c r="I63" s="203">
        <f t="shared" si="1"/>
        <v>0</v>
      </c>
      <c r="J63" s="203">
        <f t="shared" si="1"/>
        <v>0</v>
      </c>
      <c r="K63" s="203">
        <f t="shared" si="1"/>
        <v>0</v>
      </c>
      <c r="L63" s="203">
        <f t="shared" si="1"/>
        <v>0</v>
      </c>
      <c r="M63" s="203">
        <f t="shared" si="1"/>
        <v>0</v>
      </c>
      <c r="N63" s="203">
        <f t="shared" si="1"/>
        <v>0</v>
      </c>
      <c r="O63" s="203">
        <f t="shared" si="1"/>
        <v>0</v>
      </c>
      <c r="P63" s="203">
        <f t="shared" si="1"/>
        <v>0</v>
      </c>
      <c r="Q63" s="203">
        <f t="shared" si="1"/>
        <v>0</v>
      </c>
    </row>
    <row r="64" spans="1:17" x14ac:dyDescent="0.25">
      <c r="A64" s="76" t="s">
        <v>82</v>
      </c>
      <c r="B64" s="202">
        <f t="shared" ref="B64:Q64" si="2">IF(B$7=0,0,B$7/B$5)</f>
        <v>0</v>
      </c>
      <c r="C64" s="202">
        <f t="shared" si="2"/>
        <v>0</v>
      </c>
      <c r="D64" s="202">
        <f t="shared" si="2"/>
        <v>0</v>
      </c>
      <c r="E64" s="202">
        <f t="shared" si="2"/>
        <v>0</v>
      </c>
      <c r="F64" s="202">
        <f t="shared" si="2"/>
        <v>0</v>
      </c>
      <c r="G64" s="202">
        <f t="shared" si="2"/>
        <v>0</v>
      </c>
      <c r="H64" s="202">
        <f t="shared" si="2"/>
        <v>0</v>
      </c>
      <c r="I64" s="202">
        <f t="shared" si="2"/>
        <v>0</v>
      </c>
      <c r="J64" s="202">
        <f t="shared" si="2"/>
        <v>0</v>
      </c>
      <c r="K64" s="202">
        <f t="shared" si="2"/>
        <v>0</v>
      </c>
      <c r="L64" s="202">
        <f t="shared" si="2"/>
        <v>0</v>
      </c>
      <c r="M64" s="202">
        <f t="shared" si="2"/>
        <v>0</v>
      </c>
      <c r="N64" s="202">
        <f t="shared" si="2"/>
        <v>0</v>
      </c>
      <c r="O64" s="202">
        <f t="shared" si="2"/>
        <v>0</v>
      </c>
      <c r="P64" s="202">
        <f t="shared" si="2"/>
        <v>0</v>
      </c>
      <c r="Q64" s="202">
        <f t="shared" si="2"/>
        <v>0</v>
      </c>
    </row>
    <row r="65" spans="1:17" x14ac:dyDescent="0.25">
      <c r="A65" s="76" t="s">
        <v>81</v>
      </c>
      <c r="B65" s="202">
        <f t="shared" ref="B65:Q65" si="3">IF(B$8=0,0,B$8/B$5)</f>
        <v>0</v>
      </c>
      <c r="C65" s="202">
        <f t="shared" si="3"/>
        <v>0</v>
      </c>
      <c r="D65" s="202">
        <f t="shared" si="3"/>
        <v>0</v>
      </c>
      <c r="E65" s="202">
        <f t="shared" si="3"/>
        <v>0</v>
      </c>
      <c r="F65" s="202">
        <f t="shared" si="3"/>
        <v>0</v>
      </c>
      <c r="G65" s="202">
        <f t="shared" si="3"/>
        <v>0</v>
      </c>
      <c r="H65" s="202">
        <f t="shared" si="3"/>
        <v>0</v>
      </c>
      <c r="I65" s="202">
        <f t="shared" si="3"/>
        <v>0</v>
      </c>
      <c r="J65" s="202">
        <f t="shared" si="3"/>
        <v>0</v>
      </c>
      <c r="K65" s="202">
        <f t="shared" si="3"/>
        <v>0</v>
      </c>
      <c r="L65" s="202">
        <f t="shared" si="3"/>
        <v>0</v>
      </c>
      <c r="M65" s="202">
        <f t="shared" si="3"/>
        <v>0</v>
      </c>
      <c r="N65" s="202">
        <f t="shared" si="3"/>
        <v>0</v>
      </c>
      <c r="O65" s="202">
        <f t="shared" si="3"/>
        <v>0</v>
      </c>
      <c r="P65" s="202">
        <f t="shared" si="3"/>
        <v>0</v>
      </c>
      <c r="Q65" s="202">
        <f t="shared" si="3"/>
        <v>0</v>
      </c>
    </row>
    <row r="66" spans="1:17" x14ac:dyDescent="0.25">
      <c r="A66" s="76" t="s">
        <v>80</v>
      </c>
      <c r="B66" s="202">
        <f t="shared" ref="B66:Q66" si="4">IF(B$9=0,0,B$9/B$5)</f>
        <v>0</v>
      </c>
      <c r="C66" s="202">
        <f t="shared" si="4"/>
        <v>0</v>
      </c>
      <c r="D66" s="202">
        <f t="shared" si="4"/>
        <v>0</v>
      </c>
      <c r="E66" s="202">
        <f t="shared" si="4"/>
        <v>0</v>
      </c>
      <c r="F66" s="202">
        <f t="shared" si="4"/>
        <v>0</v>
      </c>
      <c r="G66" s="202">
        <f t="shared" si="4"/>
        <v>0</v>
      </c>
      <c r="H66" s="202">
        <f t="shared" si="4"/>
        <v>0</v>
      </c>
      <c r="I66" s="202">
        <f t="shared" si="4"/>
        <v>0</v>
      </c>
      <c r="J66" s="202">
        <f t="shared" si="4"/>
        <v>0</v>
      </c>
      <c r="K66" s="202">
        <f t="shared" si="4"/>
        <v>0</v>
      </c>
      <c r="L66" s="202">
        <f t="shared" si="4"/>
        <v>0</v>
      </c>
      <c r="M66" s="202">
        <f t="shared" si="4"/>
        <v>0</v>
      </c>
      <c r="N66" s="202">
        <f t="shared" si="4"/>
        <v>0</v>
      </c>
      <c r="O66" s="202">
        <f t="shared" si="4"/>
        <v>0</v>
      </c>
      <c r="P66" s="202">
        <f t="shared" si="4"/>
        <v>0</v>
      </c>
      <c r="Q66" s="202">
        <f t="shared" si="4"/>
        <v>0</v>
      </c>
    </row>
    <row r="67" spans="1:17" x14ac:dyDescent="0.25">
      <c r="A67" s="129" t="s">
        <v>79</v>
      </c>
      <c r="B67" s="201">
        <f t="shared" ref="B67:Q67" si="5">IF(B$10=0,0,B$10/B$5)</f>
        <v>0</v>
      </c>
      <c r="C67" s="201">
        <f t="shared" si="5"/>
        <v>0</v>
      </c>
      <c r="D67" s="201">
        <f t="shared" si="5"/>
        <v>0</v>
      </c>
      <c r="E67" s="201">
        <f t="shared" si="5"/>
        <v>0</v>
      </c>
      <c r="F67" s="201">
        <f t="shared" si="5"/>
        <v>0</v>
      </c>
      <c r="G67" s="201">
        <f t="shared" si="5"/>
        <v>0</v>
      </c>
      <c r="H67" s="201">
        <f t="shared" si="5"/>
        <v>0</v>
      </c>
      <c r="I67" s="201">
        <f t="shared" si="5"/>
        <v>0</v>
      </c>
      <c r="J67" s="201">
        <f t="shared" si="5"/>
        <v>0</v>
      </c>
      <c r="K67" s="201">
        <f t="shared" si="5"/>
        <v>0</v>
      </c>
      <c r="L67" s="201">
        <f t="shared" si="5"/>
        <v>0</v>
      </c>
      <c r="M67" s="201">
        <f t="shared" si="5"/>
        <v>0</v>
      </c>
      <c r="N67" s="201">
        <f t="shared" si="5"/>
        <v>0</v>
      </c>
      <c r="O67" s="201">
        <f t="shared" si="5"/>
        <v>0</v>
      </c>
      <c r="P67" s="201">
        <f t="shared" si="5"/>
        <v>0</v>
      </c>
      <c r="Q67" s="201">
        <f t="shared" si="5"/>
        <v>0</v>
      </c>
    </row>
    <row r="68" spans="1:17" x14ac:dyDescent="0.25">
      <c r="A68" s="127" t="s">
        <v>306</v>
      </c>
      <c r="B68" s="200">
        <f t="shared" ref="B68:Q68" si="6">IF(B$15=0,0,B$15/B$5)</f>
        <v>0</v>
      </c>
      <c r="C68" s="200">
        <f t="shared" si="6"/>
        <v>0</v>
      </c>
      <c r="D68" s="200">
        <f t="shared" si="6"/>
        <v>0</v>
      </c>
      <c r="E68" s="200">
        <f t="shared" si="6"/>
        <v>0</v>
      </c>
      <c r="F68" s="200">
        <f t="shared" si="6"/>
        <v>0</v>
      </c>
      <c r="G68" s="200">
        <f t="shared" si="6"/>
        <v>0</v>
      </c>
      <c r="H68" s="200">
        <f t="shared" si="6"/>
        <v>0</v>
      </c>
      <c r="I68" s="200">
        <f t="shared" si="6"/>
        <v>0</v>
      </c>
      <c r="J68" s="200">
        <f t="shared" si="6"/>
        <v>0</v>
      </c>
      <c r="K68" s="200">
        <f t="shared" si="6"/>
        <v>0</v>
      </c>
      <c r="L68" s="200">
        <f t="shared" si="6"/>
        <v>0</v>
      </c>
      <c r="M68" s="200">
        <f t="shared" si="6"/>
        <v>0</v>
      </c>
      <c r="N68" s="200">
        <f t="shared" si="6"/>
        <v>0</v>
      </c>
      <c r="O68" s="200">
        <f t="shared" si="6"/>
        <v>0</v>
      </c>
      <c r="P68" s="200">
        <f t="shared" si="6"/>
        <v>0</v>
      </c>
      <c r="Q68" s="200">
        <f t="shared" si="6"/>
        <v>0</v>
      </c>
    </row>
    <row r="69" spans="1:17" x14ac:dyDescent="0.25">
      <c r="A69" s="127" t="s">
        <v>305</v>
      </c>
      <c r="B69" s="200">
        <f t="shared" ref="B69:Q69" si="7">IF(B$26=0,0,B$26/B$5)</f>
        <v>0</v>
      </c>
      <c r="C69" s="200">
        <f t="shared" si="7"/>
        <v>0</v>
      </c>
      <c r="D69" s="200">
        <f t="shared" si="7"/>
        <v>0</v>
      </c>
      <c r="E69" s="200">
        <f t="shared" si="7"/>
        <v>0</v>
      </c>
      <c r="F69" s="200">
        <f t="shared" si="7"/>
        <v>0</v>
      </c>
      <c r="G69" s="200">
        <f t="shared" si="7"/>
        <v>0</v>
      </c>
      <c r="H69" s="200">
        <f t="shared" si="7"/>
        <v>0</v>
      </c>
      <c r="I69" s="200">
        <f t="shared" si="7"/>
        <v>0</v>
      </c>
      <c r="J69" s="200">
        <f t="shared" si="7"/>
        <v>0</v>
      </c>
      <c r="K69" s="200">
        <f t="shared" si="7"/>
        <v>0</v>
      </c>
      <c r="L69" s="200">
        <f t="shared" si="7"/>
        <v>0</v>
      </c>
      <c r="M69" s="200">
        <f t="shared" si="7"/>
        <v>0</v>
      </c>
      <c r="N69" s="200">
        <f t="shared" si="7"/>
        <v>0</v>
      </c>
      <c r="O69" s="200">
        <f t="shared" si="7"/>
        <v>0</v>
      </c>
      <c r="P69" s="200">
        <f t="shared" si="7"/>
        <v>0</v>
      </c>
      <c r="Q69" s="200">
        <f t="shared" si="7"/>
        <v>0</v>
      </c>
    </row>
    <row r="70" spans="1:17" x14ac:dyDescent="0.25">
      <c r="A70" s="127" t="s">
        <v>304</v>
      </c>
      <c r="B70" s="200">
        <f t="shared" ref="B70:Q70" si="8">IF(B$37=0,0,B$37/B$5)</f>
        <v>0</v>
      </c>
      <c r="C70" s="200">
        <f t="shared" si="8"/>
        <v>0</v>
      </c>
      <c r="D70" s="200">
        <f t="shared" si="8"/>
        <v>0</v>
      </c>
      <c r="E70" s="200">
        <f t="shared" si="8"/>
        <v>0</v>
      </c>
      <c r="F70" s="200">
        <f t="shared" si="8"/>
        <v>0</v>
      </c>
      <c r="G70" s="200">
        <f t="shared" si="8"/>
        <v>0</v>
      </c>
      <c r="H70" s="200">
        <f t="shared" si="8"/>
        <v>0</v>
      </c>
      <c r="I70" s="200">
        <f t="shared" si="8"/>
        <v>0</v>
      </c>
      <c r="J70" s="200">
        <f t="shared" si="8"/>
        <v>0</v>
      </c>
      <c r="K70" s="200">
        <f t="shared" si="8"/>
        <v>0</v>
      </c>
      <c r="L70" s="200">
        <f t="shared" si="8"/>
        <v>0</v>
      </c>
      <c r="M70" s="200">
        <f t="shared" si="8"/>
        <v>0</v>
      </c>
      <c r="N70" s="200">
        <f t="shared" si="8"/>
        <v>0</v>
      </c>
      <c r="O70" s="200">
        <f t="shared" si="8"/>
        <v>0</v>
      </c>
      <c r="P70" s="200">
        <f t="shared" si="8"/>
        <v>0</v>
      </c>
      <c r="Q70" s="200">
        <f t="shared" si="8"/>
        <v>0</v>
      </c>
    </row>
    <row r="71" spans="1:17" x14ac:dyDescent="0.25">
      <c r="A71" s="127" t="s">
        <v>303</v>
      </c>
      <c r="B71" s="200">
        <f t="shared" ref="B71:Q71" si="9">IF(B$38=0,0,B$38/B$5)</f>
        <v>0</v>
      </c>
      <c r="C71" s="200">
        <f t="shared" si="9"/>
        <v>0</v>
      </c>
      <c r="D71" s="200">
        <f t="shared" si="9"/>
        <v>0</v>
      </c>
      <c r="E71" s="200">
        <f t="shared" si="9"/>
        <v>0</v>
      </c>
      <c r="F71" s="200">
        <f t="shared" si="9"/>
        <v>0</v>
      </c>
      <c r="G71" s="200">
        <f t="shared" si="9"/>
        <v>0</v>
      </c>
      <c r="H71" s="200">
        <f t="shared" si="9"/>
        <v>0</v>
      </c>
      <c r="I71" s="200">
        <f t="shared" si="9"/>
        <v>0</v>
      </c>
      <c r="J71" s="200">
        <f t="shared" si="9"/>
        <v>0</v>
      </c>
      <c r="K71" s="200">
        <f t="shared" si="9"/>
        <v>0</v>
      </c>
      <c r="L71" s="200">
        <f t="shared" si="9"/>
        <v>0</v>
      </c>
      <c r="M71" s="200">
        <f t="shared" si="9"/>
        <v>0</v>
      </c>
      <c r="N71" s="200">
        <f t="shared" si="9"/>
        <v>0</v>
      </c>
      <c r="O71" s="200">
        <f t="shared" si="9"/>
        <v>0</v>
      </c>
      <c r="P71" s="200">
        <f t="shared" si="9"/>
        <v>0</v>
      </c>
      <c r="Q71" s="200">
        <f t="shared" si="9"/>
        <v>0</v>
      </c>
    </row>
    <row r="72" spans="1:17" x14ac:dyDescent="0.25">
      <c r="A72" s="142" t="s">
        <v>310</v>
      </c>
      <c r="B72" s="199">
        <f t="shared" ref="B72:Q72" si="10">IF(B$39=0,0,B$39/B$5)</f>
        <v>0</v>
      </c>
      <c r="C72" s="199">
        <f t="shared" si="10"/>
        <v>0</v>
      </c>
      <c r="D72" s="199">
        <f t="shared" si="10"/>
        <v>0</v>
      </c>
      <c r="E72" s="199">
        <f t="shared" si="10"/>
        <v>0</v>
      </c>
      <c r="F72" s="199">
        <f t="shared" si="10"/>
        <v>0</v>
      </c>
      <c r="G72" s="199">
        <f t="shared" si="10"/>
        <v>0</v>
      </c>
      <c r="H72" s="199">
        <f t="shared" si="10"/>
        <v>0</v>
      </c>
      <c r="I72" s="199">
        <f t="shared" si="10"/>
        <v>0</v>
      </c>
      <c r="J72" s="199">
        <f t="shared" si="10"/>
        <v>0</v>
      </c>
      <c r="K72" s="199">
        <f t="shared" si="10"/>
        <v>0</v>
      </c>
      <c r="L72" s="199">
        <f t="shared" si="10"/>
        <v>0</v>
      </c>
      <c r="M72" s="199">
        <f t="shared" si="10"/>
        <v>0</v>
      </c>
      <c r="N72" s="199">
        <f t="shared" si="10"/>
        <v>0</v>
      </c>
      <c r="O72" s="199">
        <f t="shared" si="10"/>
        <v>0</v>
      </c>
      <c r="P72" s="199">
        <f t="shared" si="10"/>
        <v>0</v>
      </c>
      <c r="Q72" s="199">
        <f t="shared" si="10"/>
        <v>0</v>
      </c>
    </row>
    <row r="73" spans="1:17" x14ac:dyDescent="0.25">
      <c r="A73" s="142" t="s">
        <v>309</v>
      </c>
      <c r="B73" s="199">
        <f t="shared" ref="B73:Q73" si="11">IF(B$45=0,0,B$45/B$5)</f>
        <v>0</v>
      </c>
      <c r="C73" s="199">
        <f t="shared" si="11"/>
        <v>0</v>
      </c>
      <c r="D73" s="199">
        <f t="shared" si="11"/>
        <v>0</v>
      </c>
      <c r="E73" s="199">
        <f t="shared" si="11"/>
        <v>0</v>
      </c>
      <c r="F73" s="199">
        <f t="shared" si="11"/>
        <v>0</v>
      </c>
      <c r="G73" s="199">
        <f t="shared" si="11"/>
        <v>0</v>
      </c>
      <c r="H73" s="199">
        <f t="shared" si="11"/>
        <v>0</v>
      </c>
      <c r="I73" s="199">
        <f t="shared" si="11"/>
        <v>0</v>
      </c>
      <c r="J73" s="199">
        <f t="shared" si="11"/>
        <v>0</v>
      </c>
      <c r="K73" s="199">
        <f t="shared" si="11"/>
        <v>0</v>
      </c>
      <c r="L73" s="199">
        <f t="shared" si="11"/>
        <v>0</v>
      </c>
      <c r="M73" s="199">
        <f t="shared" si="11"/>
        <v>0</v>
      </c>
      <c r="N73" s="199">
        <f t="shared" si="11"/>
        <v>0</v>
      </c>
      <c r="O73" s="199">
        <f t="shared" si="11"/>
        <v>0</v>
      </c>
      <c r="P73" s="199">
        <f t="shared" si="11"/>
        <v>0</v>
      </c>
      <c r="Q73" s="199">
        <f t="shared" si="11"/>
        <v>0</v>
      </c>
    </row>
    <row r="74" spans="1:17" x14ac:dyDescent="0.25">
      <c r="A74" s="142" t="s">
        <v>308</v>
      </c>
      <c r="B74" s="199">
        <f t="shared" ref="B74:Q74" si="12">IF(B$56=0,0,B$56/B$5)</f>
        <v>0</v>
      </c>
      <c r="C74" s="199">
        <f t="shared" si="12"/>
        <v>0</v>
      </c>
      <c r="D74" s="199">
        <f t="shared" si="12"/>
        <v>0</v>
      </c>
      <c r="E74" s="199">
        <f t="shared" si="12"/>
        <v>0</v>
      </c>
      <c r="F74" s="199">
        <f t="shared" si="12"/>
        <v>0</v>
      </c>
      <c r="G74" s="199">
        <f t="shared" si="12"/>
        <v>0</v>
      </c>
      <c r="H74" s="199">
        <f t="shared" si="12"/>
        <v>0</v>
      </c>
      <c r="I74" s="199">
        <f t="shared" si="12"/>
        <v>0</v>
      </c>
      <c r="J74" s="199">
        <f t="shared" si="12"/>
        <v>0</v>
      </c>
      <c r="K74" s="199">
        <f t="shared" si="12"/>
        <v>0</v>
      </c>
      <c r="L74" s="199">
        <f t="shared" si="12"/>
        <v>0</v>
      </c>
      <c r="M74" s="199">
        <f t="shared" si="12"/>
        <v>0</v>
      </c>
      <c r="N74" s="199">
        <f t="shared" si="12"/>
        <v>0</v>
      </c>
      <c r="O74" s="199">
        <f t="shared" si="12"/>
        <v>0</v>
      </c>
      <c r="P74" s="199">
        <f t="shared" si="12"/>
        <v>0</v>
      </c>
      <c r="Q74" s="199">
        <f t="shared" si="12"/>
        <v>0</v>
      </c>
    </row>
    <row r="75" spans="1:17" x14ac:dyDescent="0.25">
      <c r="A75" s="142" t="s">
        <v>307</v>
      </c>
      <c r="B75" s="199">
        <f t="shared" ref="B75:Q75" si="13">IF(B$57=0,0,B$57/B$5)</f>
        <v>0</v>
      </c>
      <c r="C75" s="199">
        <f t="shared" si="13"/>
        <v>0</v>
      </c>
      <c r="D75" s="199">
        <f t="shared" si="13"/>
        <v>0</v>
      </c>
      <c r="E75" s="199">
        <f t="shared" si="13"/>
        <v>0</v>
      </c>
      <c r="F75" s="199">
        <f t="shared" si="13"/>
        <v>0</v>
      </c>
      <c r="G75" s="199">
        <f t="shared" si="13"/>
        <v>0</v>
      </c>
      <c r="H75" s="199">
        <f t="shared" si="13"/>
        <v>0</v>
      </c>
      <c r="I75" s="199">
        <f t="shared" si="13"/>
        <v>0</v>
      </c>
      <c r="J75" s="199">
        <f t="shared" si="13"/>
        <v>0</v>
      </c>
      <c r="K75" s="199">
        <f t="shared" si="13"/>
        <v>0</v>
      </c>
      <c r="L75" s="199">
        <f t="shared" si="13"/>
        <v>0</v>
      </c>
      <c r="M75" s="199">
        <f t="shared" si="13"/>
        <v>0</v>
      </c>
      <c r="N75" s="199">
        <f t="shared" si="13"/>
        <v>0</v>
      </c>
      <c r="O75" s="199">
        <f t="shared" si="13"/>
        <v>0</v>
      </c>
      <c r="P75" s="199">
        <f t="shared" si="13"/>
        <v>0</v>
      </c>
      <c r="Q75" s="199">
        <f t="shared" si="13"/>
        <v>0</v>
      </c>
    </row>
    <row r="76" spans="1:17" x14ac:dyDescent="0.25">
      <c r="A76" s="72" t="s">
        <v>302</v>
      </c>
      <c r="B76" s="276">
        <f t="shared" ref="B76:Q76" si="14">IF(B$58=0,0,B$58/B$5)</f>
        <v>0</v>
      </c>
      <c r="C76" s="276">
        <f t="shared" si="14"/>
        <v>0</v>
      </c>
      <c r="D76" s="276">
        <f t="shared" si="14"/>
        <v>0</v>
      </c>
      <c r="E76" s="276">
        <f t="shared" si="14"/>
        <v>0</v>
      </c>
      <c r="F76" s="276">
        <f t="shared" si="14"/>
        <v>0</v>
      </c>
      <c r="G76" s="276">
        <f t="shared" si="14"/>
        <v>0</v>
      </c>
      <c r="H76" s="276">
        <f t="shared" si="14"/>
        <v>0</v>
      </c>
      <c r="I76" s="276">
        <f t="shared" si="14"/>
        <v>0</v>
      </c>
      <c r="J76" s="276">
        <f t="shared" si="14"/>
        <v>0</v>
      </c>
      <c r="K76" s="276">
        <f t="shared" si="14"/>
        <v>0</v>
      </c>
      <c r="L76" s="276">
        <f t="shared" si="14"/>
        <v>0</v>
      </c>
      <c r="M76" s="276">
        <f t="shared" si="14"/>
        <v>0</v>
      </c>
      <c r="N76" s="276">
        <f t="shared" si="14"/>
        <v>0</v>
      </c>
      <c r="O76" s="276">
        <f t="shared" si="14"/>
        <v>0</v>
      </c>
      <c r="P76" s="276">
        <f t="shared" si="14"/>
        <v>0</v>
      </c>
      <c r="Q76" s="276">
        <f t="shared" si="14"/>
        <v>0</v>
      </c>
    </row>
    <row r="78" spans="1:17" ht="12.75" x14ac:dyDescent="0.25">
      <c r="A78" s="266" t="s">
        <v>133</v>
      </c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</row>
    <row r="80" spans="1:17" x14ac:dyDescent="0.25">
      <c r="A80" s="78" t="s">
        <v>5</v>
      </c>
      <c r="B80" s="230">
        <f>IF(B$5=0,0,B$5/TEL_fec!B$5)</f>
        <v>0</v>
      </c>
      <c r="C80" s="230">
        <f>IF(C$5=0,0,C$5/TEL_fec!C$5)</f>
        <v>0</v>
      </c>
      <c r="D80" s="230">
        <f>IF(D$5=0,0,D$5/TEL_fec!D$5)</f>
        <v>0</v>
      </c>
      <c r="E80" s="230">
        <f>IF(E$5=0,0,E$5/TEL_fec!E$5)</f>
        <v>0</v>
      </c>
      <c r="F80" s="230">
        <f>IF(F$5=0,0,F$5/TEL_fec!F$5)</f>
        <v>0</v>
      </c>
      <c r="G80" s="230">
        <f>IF(G$5=0,0,G$5/TEL_fec!G$5)</f>
        <v>0</v>
      </c>
      <c r="H80" s="230">
        <f>IF(H$5=0,0,H$5/TEL_fec!H$5)</f>
        <v>0</v>
      </c>
      <c r="I80" s="230">
        <f>IF(I$5=0,0,I$5/TEL_fec!I$5)</f>
        <v>0</v>
      </c>
      <c r="J80" s="230">
        <f>IF(J$5=0,0,J$5/TEL_fec!J$5)</f>
        <v>0</v>
      </c>
      <c r="K80" s="230">
        <f>IF(K$5=0,0,K$5/TEL_fec!K$5)</f>
        <v>0</v>
      </c>
      <c r="L80" s="230">
        <f>IF(L$5=0,0,L$5/TEL_fec!L$5)</f>
        <v>0</v>
      </c>
      <c r="M80" s="230">
        <f>IF(M$5=0,0,M$5/TEL_fec!M$5)</f>
        <v>0</v>
      </c>
      <c r="N80" s="230">
        <f>IF(N$5=0,0,N$5/TEL_fec!N$5)</f>
        <v>0</v>
      </c>
      <c r="O80" s="230">
        <f>IF(O$5=0,0,O$5/TEL_fec!O$5)</f>
        <v>0</v>
      </c>
      <c r="P80" s="230">
        <f>IF(P$5=0,0,P$5/TEL_fec!P$5)</f>
        <v>0</v>
      </c>
      <c r="Q80" s="230">
        <f>IF(Q$5=0,0,Q$5/TEL_fec!Q$5)</f>
        <v>0</v>
      </c>
    </row>
    <row r="81" spans="1:17" x14ac:dyDescent="0.25">
      <c r="A81" s="132" t="s">
        <v>83</v>
      </c>
      <c r="B81" s="275">
        <f>IF(B$6=0,0,B$6/TEL_fec!B$6)</f>
        <v>0</v>
      </c>
      <c r="C81" s="275">
        <f>IF(C$6=0,0,C$6/TEL_fec!C$6)</f>
        <v>0</v>
      </c>
      <c r="D81" s="275">
        <f>IF(D$6=0,0,D$6/TEL_fec!D$6)</f>
        <v>0</v>
      </c>
      <c r="E81" s="275">
        <f>IF(E$6=0,0,E$6/TEL_fec!E$6)</f>
        <v>0</v>
      </c>
      <c r="F81" s="275">
        <f>IF(F$6=0,0,F$6/TEL_fec!F$6)</f>
        <v>0</v>
      </c>
      <c r="G81" s="275">
        <f>IF(G$6=0,0,G$6/TEL_fec!G$6)</f>
        <v>0</v>
      </c>
      <c r="H81" s="275">
        <f>IF(H$6=0,0,H$6/TEL_fec!H$6)</f>
        <v>0</v>
      </c>
      <c r="I81" s="275">
        <f>IF(I$6=0,0,I$6/TEL_fec!I$6)</f>
        <v>0</v>
      </c>
      <c r="J81" s="275">
        <f>IF(J$6=0,0,J$6/TEL_fec!J$6)</f>
        <v>0</v>
      </c>
      <c r="K81" s="275">
        <f>IF(K$6=0,0,K$6/TEL_fec!K$6)</f>
        <v>0</v>
      </c>
      <c r="L81" s="275">
        <f>IF(L$6=0,0,L$6/TEL_fec!L$6)</f>
        <v>0</v>
      </c>
      <c r="M81" s="275">
        <f>IF(M$6=0,0,M$6/TEL_fec!M$6)</f>
        <v>0</v>
      </c>
      <c r="N81" s="275">
        <f>IF(N$6=0,0,N$6/TEL_fec!N$6)</f>
        <v>0</v>
      </c>
      <c r="O81" s="275">
        <f>IF(O$6=0,0,O$6/TEL_fec!O$6)</f>
        <v>0</v>
      </c>
      <c r="P81" s="275">
        <f>IF(P$6=0,0,P$6/TEL_fec!P$6)</f>
        <v>0</v>
      </c>
      <c r="Q81" s="275">
        <f>IF(Q$6=0,0,Q$6/TEL_fec!Q$6)</f>
        <v>0</v>
      </c>
    </row>
    <row r="82" spans="1:17" x14ac:dyDescent="0.25">
      <c r="A82" s="76" t="s">
        <v>82</v>
      </c>
      <c r="B82" s="274">
        <f>IF(B$7=0,0,B$7/TEL_fec!B$7)</f>
        <v>0</v>
      </c>
      <c r="C82" s="274">
        <f>IF(C$7=0,0,C$7/TEL_fec!C$7)</f>
        <v>0</v>
      </c>
      <c r="D82" s="274">
        <f>IF(D$7=0,0,D$7/TEL_fec!D$7)</f>
        <v>0</v>
      </c>
      <c r="E82" s="274">
        <f>IF(E$7=0,0,E$7/TEL_fec!E$7)</f>
        <v>0</v>
      </c>
      <c r="F82" s="274">
        <f>IF(F$7=0,0,F$7/TEL_fec!F$7)</f>
        <v>0</v>
      </c>
      <c r="G82" s="274">
        <f>IF(G$7=0,0,G$7/TEL_fec!G$7)</f>
        <v>0</v>
      </c>
      <c r="H82" s="274">
        <f>IF(H$7=0,0,H$7/TEL_fec!H$7)</f>
        <v>0</v>
      </c>
      <c r="I82" s="274">
        <f>IF(I$7=0,0,I$7/TEL_fec!I$7)</f>
        <v>0</v>
      </c>
      <c r="J82" s="274">
        <f>IF(J$7=0,0,J$7/TEL_fec!J$7)</f>
        <v>0</v>
      </c>
      <c r="K82" s="274">
        <f>IF(K$7=0,0,K$7/TEL_fec!K$7)</f>
        <v>0</v>
      </c>
      <c r="L82" s="274">
        <f>IF(L$7=0,0,L$7/TEL_fec!L$7)</f>
        <v>0</v>
      </c>
      <c r="M82" s="274">
        <f>IF(M$7=0,0,M$7/TEL_fec!M$7)</f>
        <v>0</v>
      </c>
      <c r="N82" s="274">
        <f>IF(N$7=0,0,N$7/TEL_fec!N$7)</f>
        <v>0</v>
      </c>
      <c r="O82" s="274">
        <f>IF(O$7=0,0,O$7/TEL_fec!O$7)</f>
        <v>0</v>
      </c>
      <c r="P82" s="274">
        <f>IF(P$7=0,0,P$7/TEL_fec!P$7)</f>
        <v>0</v>
      </c>
      <c r="Q82" s="274">
        <f>IF(Q$7=0,0,Q$7/TEL_fec!Q$7)</f>
        <v>0</v>
      </c>
    </row>
    <row r="83" spans="1:17" x14ac:dyDescent="0.25">
      <c r="A83" s="76" t="s">
        <v>81</v>
      </c>
      <c r="B83" s="274">
        <f>IF(B$8=0,0,B$8/TEL_fec!B$8)</f>
        <v>0</v>
      </c>
      <c r="C83" s="274">
        <f>IF(C$8=0,0,C$8/TEL_fec!C$8)</f>
        <v>0</v>
      </c>
      <c r="D83" s="274">
        <f>IF(D$8=0,0,D$8/TEL_fec!D$8)</f>
        <v>0</v>
      </c>
      <c r="E83" s="274">
        <f>IF(E$8=0,0,E$8/TEL_fec!E$8)</f>
        <v>0</v>
      </c>
      <c r="F83" s="274">
        <f>IF(F$8=0,0,F$8/TEL_fec!F$8)</f>
        <v>0</v>
      </c>
      <c r="G83" s="274">
        <f>IF(G$8=0,0,G$8/TEL_fec!G$8)</f>
        <v>0</v>
      </c>
      <c r="H83" s="274">
        <f>IF(H$8=0,0,H$8/TEL_fec!H$8)</f>
        <v>0</v>
      </c>
      <c r="I83" s="274">
        <f>IF(I$8=0,0,I$8/TEL_fec!I$8)</f>
        <v>0</v>
      </c>
      <c r="J83" s="274">
        <f>IF(J$8=0,0,J$8/TEL_fec!J$8)</f>
        <v>0</v>
      </c>
      <c r="K83" s="274">
        <f>IF(K$8=0,0,K$8/TEL_fec!K$8)</f>
        <v>0</v>
      </c>
      <c r="L83" s="274">
        <f>IF(L$8=0,0,L$8/TEL_fec!L$8)</f>
        <v>0</v>
      </c>
      <c r="M83" s="274">
        <f>IF(M$8=0,0,M$8/TEL_fec!M$8)</f>
        <v>0</v>
      </c>
      <c r="N83" s="274">
        <f>IF(N$8=0,0,N$8/TEL_fec!N$8)</f>
        <v>0</v>
      </c>
      <c r="O83" s="274">
        <f>IF(O$8=0,0,O$8/TEL_fec!O$8)</f>
        <v>0</v>
      </c>
      <c r="P83" s="274">
        <f>IF(P$8=0,0,P$8/TEL_fec!P$8)</f>
        <v>0</v>
      </c>
      <c r="Q83" s="274">
        <f>IF(Q$8=0,0,Q$8/TEL_fec!Q$8)</f>
        <v>0</v>
      </c>
    </row>
    <row r="84" spans="1:17" x14ac:dyDescent="0.25">
      <c r="A84" s="76" t="s">
        <v>80</v>
      </c>
      <c r="B84" s="274">
        <f>IF(B$9=0,0,B$9/TEL_fec!B$9)</f>
        <v>0</v>
      </c>
      <c r="C84" s="274">
        <f>IF(C$9=0,0,C$9/TEL_fec!C$9)</f>
        <v>0</v>
      </c>
      <c r="D84" s="274">
        <f>IF(D$9=0,0,D$9/TEL_fec!D$9)</f>
        <v>0</v>
      </c>
      <c r="E84" s="274">
        <f>IF(E$9=0,0,E$9/TEL_fec!E$9)</f>
        <v>0</v>
      </c>
      <c r="F84" s="274">
        <f>IF(F$9=0,0,F$9/TEL_fec!F$9)</f>
        <v>0</v>
      </c>
      <c r="G84" s="274">
        <f>IF(G$9=0,0,G$9/TEL_fec!G$9)</f>
        <v>0</v>
      </c>
      <c r="H84" s="274">
        <f>IF(H$9=0,0,H$9/TEL_fec!H$9)</f>
        <v>0</v>
      </c>
      <c r="I84" s="274">
        <f>IF(I$9=0,0,I$9/TEL_fec!I$9)</f>
        <v>0</v>
      </c>
      <c r="J84" s="274">
        <f>IF(J$9=0,0,J$9/TEL_fec!J$9)</f>
        <v>0</v>
      </c>
      <c r="K84" s="274">
        <f>IF(K$9=0,0,K$9/TEL_fec!K$9)</f>
        <v>0</v>
      </c>
      <c r="L84" s="274">
        <f>IF(L$9=0,0,L$9/TEL_fec!L$9)</f>
        <v>0</v>
      </c>
      <c r="M84" s="274">
        <f>IF(M$9=0,0,M$9/TEL_fec!M$9)</f>
        <v>0</v>
      </c>
      <c r="N84" s="274">
        <f>IF(N$9=0,0,N$9/TEL_fec!N$9)</f>
        <v>0</v>
      </c>
      <c r="O84" s="274">
        <f>IF(O$9=0,0,O$9/TEL_fec!O$9)</f>
        <v>0</v>
      </c>
      <c r="P84" s="274">
        <f>IF(P$9=0,0,P$9/TEL_fec!P$9)</f>
        <v>0</v>
      </c>
      <c r="Q84" s="274">
        <f>IF(Q$9=0,0,Q$9/TEL_fec!Q$9)</f>
        <v>0</v>
      </c>
    </row>
    <row r="85" spans="1:17" x14ac:dyDescent="0.25">
      <c r="A85" s="129" t="s">
        <v>79</v>
      </c>
      <c r="B85" s="273">
        <f>IF(B$10=0,0,B$10/TEL_fec!B$10)</f>
        <v>0</v>
      </c>
      <c r="C85" s="273">
        <f>IF(C$10=0,0,C$10/TEL_fec!C$10)</f>
        <v>0</v>
      </c>
      <c r="D85" s="273">
        <f>IF(D$10=0,0,D$10/TEL_fec!D$10)</f>
        <v>0</v>
      </c>
      <c r="E85" s="273">
        <f>IF(E$10=0,0,E$10/TEL_fec!E$10)</f>
        <v>0</v>
      </c>
      <c r="F85" s="273">
        <f>IF(F$10=0,0,F$10/TEL_fec!F$10)</f>
        <v>0</v>
      </c>
      <c r="G85" s="273">
        <f>IF(G$10=0,0,G$10/TEL_fec!G$10)</f>
        <v>0</v>
      </c>
      <c r="H85" s="273">
        <f>IF(H$10=0,0,H$10/TEL_fec!H$10)</f>
        <v>0</v>
      </c>
      <c r="I85" s="273">
        <f>IF(I$10=0,0,I$10/TEL_fec!I$10)</f>
        <v>0</v>
      </c>
      <c r="J85" s="273">
        <f>IF(J$10=0,0,J$10/TEL_fec!J$10)</f>
        <v>0</v>
      </c>
      <c r="K85" s="273">
        <f>IF(K$10=0,0,K$10/TEL_fec!K$10)</f>
        <v>0</v>
      </c>
      <c r="L85" s="273">
        <f>IF(L$10=0,0,L$10/TEL_fec!L$10)</f>
        <v>0</v>
      </c>
      <c r="M85" s="273">
        <f>IF(M$10=0,0,M$10/TEL_fec!M$10)</f>
        <v>0</v>
      </c>
      <c r="N85" s="273">
        <f>IF(N$10=0,0,N$10/TEL_fec!N$10)</f>
        <v>0</v>
      </c>
      <c r="O85" s="273">
        <f>IF(O$10=0,0,O$10/TEL_fec!O$10)</f>
        <v>0</v>
      </c>
      <c r="P85" s="273">
        <f>IF(P$10=0,0,P$10/TEL_fec!P$10)</f>
        <v>0</v>
      </c>
      <c r="Q85" s="273">
        <f>IF(Q$10=0,0,Q$10/TEL_fec!Q$10)</f>
        <v>0</v>
      </c>
    </row>
    <row r="86" spans="1:17" x14ac:dyDescent="0.25">
      <c r="A86" s="127" t="s">
        <v>306</v>
      </c>
      <c r="B86" s="296">
        <f>IF(B$15=0,0,B$15/TEL_fec!B$15)</f>
        <v>0</v>
      </c>
      <c r="C86" s="296">
        <f>IF(C$15=0,0,C$15/TEL_fec!C$15)</f>
        <v>0</v>
      </c>
      <c r="D86" s="296">
        <f>IF(D$15=0,0,D$15/TEL_fec!D$15)</f>
        <v>0</v>
      </c>
      <c r="E86" s="296">
        <f>IF(E$15=0,0,E$15/TEL_fec!E$15)</f>
        <v>0</v>
      </c>
      <c r="F86" s="296">
        <f>IF(F$15=0,0,F$15/TEL_fec!F$15)</f>
        <v>0</v>
      </c>
      <c r="G86" s="296">
        <f>IF(G$15=0,0,G$15/TEL_fec!G$15)</f>
        <v>0</v>
      </c>
      <c r="H86" s="296">
        <f>IF(H$15=0,0,H$15/TEL_fec!H$15)</f>
        <v>0</v>
      </c>
      <c r="I86" s="296">
        <f>IF(I$15=0,0,I$15/TEL_fec!I$15)</f>
        <v>0</v>
      </c>
      <c r="J86" s="296">
        <f>IF(J$15=0,0,J$15/TEL_fec!J$15)</f>
        <v>0</v>
      </c>
      <c r="K86" s="296">
        <f>IF(K$15=0,0,K$15/TEL_fec!K$15)</f>
        <v>0</v>
      </c>
      <c r="L86" s="296">
        <f>IF(L$15=0,0,L$15/TEL_fec!L$15)</f>
        <v>0</v>
      </c>
      <c r="M86" s="296">
        <f>IF(M$15=0,0,M$15/TEL_fec!M$15)</f>
        <v>0</v>
      </c>
      <c r="N86" s="296">
        <f>IF(N$15=0,0,N$15/TEL_fec!N$15)</f>
        <v>0</v>
      </c>
      <c r="O86" s="296">
        <f>IF(O$15=0,0,O$15/TEL_fec!O$15)</f>
        <v>0</v>
      </c>
      <c r="P86" s="296">
        <f>IF(P$15=0,0,P$15/TEL_fec!P$15)</f>
        <v>0</v>
      </c>
      <c r="Q86" s="296">
        <f>IF(Q$15=0,0,Q$15/TEL_fec!Q$15)</f>
        <v>0</v>
      </c>
    </row>
    <row r="87" spans="1:17" x14ac:dyDescent="0.25">
      <c r="A87" s="127" t="s">
        <v>305</v>
      </c>
      <c r="B87" s="296">
        <f>IF(B$26=0,0,B$26/TEL_fec!B$26)</f>
        <v>0</v>
      </c>
      <c r="C87" s="296">
        <f>IF(C$26=0,0,C$26/TEL_fec!C$26)</f>
        <v>0</v>
      </c>
      <c r="D87" s="296">
        <f>IF(D$26=0,0,D$26/TEL_fec!D$26)</f>
        <v>0</v>
      </c>
      <c r="E87" s="296">
        <f>IF(E$26=0,0,E$26/TEL_fec!E$26)</f>
        <v>0</v>
      </c>
      <c r="F87" s="296">
        <f>IF(F$26=0,0,F$26/TEL_fec!F$26)</f>
        <v>0</v>
      </c>
      <c r="G87" s="296">
        <f>IF(G$26=0,0,G$26/TEL_fec!G$26)</f>
        <v>0</v>
      </c>
      <c r="H87" s="296">
        <f>IF(H$26=0,0,H$26/TEL_fec!H$26)</f>
        <v>0</v>
      </c>
      <c r="I87" s="296">
        <f>IF(I$26=0,0,I$26/TEL_fec!I$26)</f>
        <v>0</v>
      </c>
      <c r="J87" s="296">
        <f>IF(J$26=0,0,J$26/TEL_fec!J$26)</f>
        <v>0</v>
      </c>
      <c r="K87" s="296">
        <f>IF(K$26=0,0,K$26/TEL_fec!K$26)</f>
        <v>0</v>
      </c>
      <c r="L87" s="296">
        <f>IF(L$26=0,0,L$26/TEL_fec!L$26)</f>
        <v>0</v>
      </c>
      <c r="M87" s="296">
        <f>IF(M$26=0,0,M$26/TEL_fec!M$26)</f>
        <v>0</v>
      </c>
      <c r="N87" s="296">
        <f>IF(N$26=0,0,N$26/TEL_fec!N$26)</f>
        <v>0</v>
      </c>
      <c r="O87" s="296">
        <f>IF(O$26=0,0,O$26/TEL_fec!O$26)</f>
        <v>0</v>
      </c>
      <c r="P87" s="296">
        <f>IF(P$26=0,0,P$26/TEL_fec!P$26)</f>
        <v>0</v>
      </c>
      <c r="Q87" s="296">
        <f>IF(Q$26=0,0,Q$26/TEL_fec!Q$26)</f>
        <v>0</v>
      </c>
    </row>
    <row r="88" spans="1:17" x14ac:dyDescent="0.25">
      <c r="A88" s="127" t="s">
        <v>304</v>
      </c>
      <c r="B88" s="296">
        <f>IF(B$37=0,0,B$37/TEL_fec!B$37)</f>
        <v>0</v>
      </c>
      <c r="C88" s="296">
        <f>IF(C$37=0,0,C$37/TEL_fec!C$37)</f>
        <v>0</v>
      </c>
      <c r="D88" s="296">
        <f>IF(D$37=0,0,D$37/TEL_fec!D$37)</f>
        <v>0</v>
      </c>
      <c r="E88" s="296">
        <f>IF(E$37=0,0,E$37/TEL_fec!E$37)</f>
        <v>0</v>
      </c>
      <c r="F88" s="296">
        <f>IF(F$37=0,0,F$37/TEL_fec!F$37)</f>
        <v>0</v>
      </c>
      <c r="G88" s="296">
        <f>IF(G$37=0,0,G$37/TEL_fec!G$37)</f>
        <v>0</v>
      </c>
      <c r="H88" s="296">
        <f>IF(H$37=0,0,H$37/TEL_fec!H$37)</f>
        <v>0</v>
      </c>
      <c r="I88" s="296">
        <f>IF(I$37=0,0,I$37/TEL_fec!I$37)</f>
        <v>0</v>
      </c>
      <c r="J88" s="296">
        <f>IF(J$37=0,0,J$37/TEL_fec!J$37)</f>
        <v>0</v>
      </c>
      <c r="K88" s="296">
        <f>IF(K$37=0,0,K$37/TEL_fec!K$37)</f>
        <v>0</v>
      </c>
      <c r="L88" s="296">
        <f>IF(L$37=0,0,L$37/TEL_fec!L$37)</f>
        <v>0</v>
      </c>
      <c r="M88" s="296">
        <f>IF(M$37=0,0,M$37/TEL_fec!M$37)</f>
        <v>0</v>
      </c>
      <c r="N88" s="296">
        <f>IF(N$37=0,0,N$37/TEL_fec!N$37)</f>
        <v>0</v>
      </c>
      <c r="O88" s="296">
        <f>IF(O$37=0,0,O$37/TEL_fec!O$37)</f>
        <v>0</v>
      </c>
      <c r="P88" s="296">
        <f>IF(P$37=0,0,P$37/TEL_fec!P$37)</f>
        <v>0</v>
      </c>
      <c r="Q88" s="296">
        <f>IF(Q$37=0,0,Q$37/TEL_fec!Q$37)</f>
        <v>0</v>
      </c>
    </row>
    <row r="89" spans="1:17" x14ac:dyDescent="0.25">
      <c r="A89" s="127" t="s">
        <v>303</v>
      </c>
      <c r="B89" s="296">
        <f>IF(B$38=0,0,B$38/TEL_fec!B$38)</f>
        <v>0</v>
      </c>
      <c r="C89" s="296">
        <f>IF(C$38=0,0,C$38/TEL_fec!C$38)</f>
        <v>0</v>
      </c>
      <c r="D89" s="296">
        <f>IF(D$38=0,0,D$38/TEL_fec!D$38)</f>
        <v>0</v>
      </c>
      <c r="E89" s="296">
        <f>IF(E$38=0,0,E$38/TEL_fec!E$38)</f>
        <v>0</v>
      </c>
      <c r="F89" s="296">
        <f>IF(F$38=0,0,F$38/TEL_fec!F$38)</f>
        <v>0</v>
      </c>
      <c r="G89" s="296">
        <f>IF(G$38=0,0,G$38/TEL_fec!G$38)</f>
        <v>0</v>
      </c>
      <c r="H89" s="296">
        <f>IF(H$38=0,0,H$38/TEL_fec!H$38)</f>
        <v>0</v>
      </c>
      <c r="I89" s="296">
        <f>IF(I$38=0,0,I$38/TEL_fec!I$38)</f>
        <v>0</v>
      </c>
      <c r="J89" s="296">
        <f>IF(J$38=0,0,J$38/TEL_fec!J$38)</f>
        <v>0</v>
      </c>
      <c r="K89" s="296">
        <f>IF(K$38=0,0,K$38/TEL_fec!K$38)</f>
        <v>0</v>
      </c>
      <c r="L89" s="296">
        <f>IF(L$38=0,0,L$38/TEL_fec!L$38)</f>
        <v>0</v>
      </c>
      <c r="M89" s="296">
        <f>IF(M$38=0,0,M$38/TEL_fec!M$38)</f>
        <v>0</v>
      </c>
      <c r="N89" s="296">
        <f>IF(N$38=0,0,N$38/TEL_fec!N$38)</f>
        <v>0</v>
      </c>
      <c r="O89" s="296">
        <f>IF(O$38=0,0,O$38/TEL_fec!O$38)</f>
        <v>0</v>
      </c>
      <c r="P89" s="296">
        <f>IF(P$38=0,0,P$38/TEL_fec!P$38)</f>
        <v>0</v>
      </c>
      <c r="Q89" s="296">
        <f>IF(Q$38=0,0,Q$38/TEL_fec!Q$38)</f>
        <v>0</v>
      </c>
    </row>
    <row r="90" spans="1:17" x14ac:dyDescent="0.25">
      <c r="A90" s="72" t="s">
        <v>302</v>
      </c>
      <c r="B90" s="272">
        <f>IF(B$58=0,0,B$58/TEL_fec!B$58)</f>
        <v>0</v>
      </c>
      <c r="C90" s="272">
        <f>IF(C$58=0,0,C$58/TEL_fec!C$58)</f>
        <v>0</v>
      </c>
      <c r="D90" s="272">
        <f>IF(D$58=0,0,D$58/TEL_fec!D$58)</f>
        <v>0</v>
      </c>
      <c r="E90" s="272">
        <f>IF(E$58=0,0,E$58/TEL_fec!E$58)</f>
        <v>0</v>
      </c>
      <c r="F90" s="272">
        <f>IF(F$58=0,0,F$58/TEL_fec!F$58)</f>
        <v>0</v>
      </c>
      <c r="G90" s="272">
        <f>IF(G$58=0,0,G$58/TEL_fec!G$58)</f>
        <v>0</v>
      </c>
      <c r="H90" s="272">
        <f>IF(H$58=0,0,H$58/TEL_fec!H$58)</f>
        <v>0</v>
      </c>
      <c r="I90" s="272">
        <f>IF(I$58=0,0,I$58/TEL_fec!I$58)</f>
        <v>0</v>
      </c>
      <c r="J90" s="272">
        <f>IF(J$58=0,0,J$58/TEL_fec!J$58)</f>
        <v>0</v>
      </c>
      <c r="K90" s="272">
        <f>IF(K$58=0,0,K$58/TEL_fec!K$58)</f>
        <v>0</v>
      </c>
      <c r="L90" s="272">
        <f>IF(L$58=0,0,L$58/TEL_fec!L$58)</f>
        <v>0</v>
      </c>
      <c r="M90" s="272">
        <f>IF(M$58=0,0,M$58/TEL_fec!M$58)</f>
        <v>0</v>
      </c>
      <c r="N90" s="272">
        <f>IF(N$58=0,0,N$58/TEL_fec!N$58)</f>
        <v>0</v>
      </c>
      <c r="O90" s="272">
        <f>IF(O$58=0,0,O$58/TEL_fec!O$58)</f>
        <v>0</v>
      </c>
      <c r="P90" s="272">
        <f>IF(P$58=0,0,P$58/TEL_fec!P$58)</f>
        <v>0</v>
      </c>
      <c r="Q90" s="272">
        <f>IF(Q$58=0,0,Q$58/TEL_fec!Q$58)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6" tint="0.59999389629810485"/>
    <pageSetUpPr fitToPage="1"/>
  </sheetPr>
  <dimension ref="A1:Q3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391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x14ac:dyDescent="0.25">
      <c r="A3" s="31" t="s">
        <v>78</v>
      </c>
      <c r="B3" s="46">
        <v>70.183527362610619</v>
      </c>
      <c r="C3" s="46">
        <v>65.491058668555596</v>
      </c>
      <c r="D3" s="46">
        <v>68.589147286821699</v>
      </c>
      <c r="E3" s="46">
        <v>74.658522100619322</v>
      </c>
      <c r="F3" s="46">
        <v>79.555246042893742</v>
      </c>
      <c r="G3" s="46">
        <v>78.721265024450446</v>
      </c>
      <c r="H3" s="46">
        <v>80.629977073619159</v>
      </c>
      <c r="I3" s="46">
        <v>85.669107135121081</v>
      </c>
      <c r="J3" s="46">
        <v>82.19833730451883</v>
      </c>
      <c r="K3" s="46">
        <v>73.26643641045554</v>
      </c>
      <c r="L3" s="46">
        <v>66.400000000000006</v>
      </c>
      <c r="M3" s="46">
        <v>57.813594954449897</v>
      </c>
      <c r="N3" s="46">
        <v>48.873331037912699</v>
      </c>
      <c r="O3" s="46">
        <v>29.789736519903208</v>
      </c>
      <c r="P3" s="46">
        <v>29.093147719712842</v>
      </c>
      <c r="Q3" s="46">
        <v>32.926437520077094</v>
      </c>
    </row>
    <row r="5" spans="1:17" x14ac:dyDescent="0.25">
      <c r="A5" s="31" t="s">
        <v>257</v>
      </c>
      <c r="B5" s="46">
        <v>3.448734153468866</v>
      </c>
      <c r="C5" s="46">
        <v>2.7070365001208034</v>
      </c>
      <c r="D5" s="46">
        <v>2.7142567081627336</v>
      </c>
      <c r="E5" s="46">
        <v>3.1599240495508956</v>
      </c>
      <c r="F5" s="46">
        <v>3.1647976899791987</v>
      </c>
      <c r="G5" s="46">
        <v>3.124075973815704</v>
      </c>
      <c r="H5" s="46">
        <v>3.2017156782922527</v>
      </c>
      <c r="I5" s="46">
        <v>3.7670964493643435</v>
      </c>
      <c r="J5" s="46">
        <v>3.7482842472176778</v>
      </c>
      <c r="K5" s="46">
        <v>3.7546333654421771</v>
      </c>
      <c r="L5" s="46">
        <v>3.5966539792560481</v>
      </c>
      <c r="M5" s="46">
        <v>3.2577726354009675</v>
      </c>
      <c r="N5" s="46">
        <v>2.8105719354796741</v>
      </c>
      <c r="O5" s="46">
        <v>2.0216396547499524</v>
      </c>
      <c r="P5" s="46">
        <v>2.0225071145975697</v>
      </c>
      <c r="Q5" s="46">
        <v>2.0216172278686257</v>
      </c>
    </row>
    <row r="6" spans="1:17" x14ac:dyDescent="0.25">
      <c r="A6" s="294" t="s">
        <v>256</v>
      </c>
      <c r="B6" s="293">
        <v>4.3109176918360825</v>
      </c>
      <c r="C6" s="293">
        <v>4.1627140730768994</v>
      </c>
      <c r="D6" s="293">
        <v>4.0665410776259971</v>
      </c>
      <c r="E6" s="293">
        <v>4.0889956669288017</v>
      </c>
      <c r="F6" s="293">
        <v>4.0692840190409214</v>
      </c>
      <c r="G6" s="293">
        <v>3.8998511180397459</v>
      </c>
      <c r="H6" s="293">
        <v>3.6291567061172394</v>
      </c>
      <c r="I6" s="293">
        <v>4.2338450576426867</v>
      </c>
      <c r="J6" s="293">
        <v>4.1320866574973367</v>
      </c>
      <c r="K6" s="293">
        <v>4.6970366614057681</v>
      </c>
      <c r="L6" s="293">
        <v>4.5231939755179758</v>
      </c>
      <c r="M6" s="293">
        <v>4.1523869466768017</v>
      </c>
      <c r="N6" s="293">
        <v>3.9695594408069685</v>
      </c>
      <c r="O6" s="293">
        <v>4.1980728786975652</v>
      </c>
      <c r="P6" s="293">
        <v>3.836451904632852</v>
      </c>
      <c r="Q6" s="293">
        <v>3.4016085847215525</v>
      </c>
    </row>
    <row r="7" spans="1:17" x14ac:dyDescent="0.25">
      <c r="A7" s="292" t="s">
        <v>255</v>
      </c>
      <c r="B7" s="291"/>
      <c r="C7" s="291">
        <v>0</v>
      </c>
      <c r="D7" s="291">
        <v>0</v>
      </c>
      <c r="E7" s="291">
        <v>2.2454589302804528E-2</v>
      </c>
      <c r="F7" s="291">
        <v>0</v>
      </c>
      <c r="G7" s="291">
        <v>0</v>
      </c>
      <c r="H7" s="291">
        <v>0.29440761720594605</v>
      </c>
      <c r="I7" s="291">
        <v>0.63537953367055422</v>
      </c>
      <c r="J7" s="291">
        <v>0</v>
      </c>
      <c r="K7" s="291">
        <v>0.56495000390843142</v>
      </c>
      <c r="L7" s="291">
        <v>0</v>
      </c>
      <c r="M7" s="291">
        <v>0</v>
      </c>
      <c r="N7" s="291">
        <v>0</v>
      </c>
      <c r="O7" s="291">
        <v>0.22851343789059664</v>
      </c>
      <c r="P7" s="291">
        <v>0</v>
      </c>
      <c r="Q7" s="291">
        <v>0</v>
      </c>
    </row>
    <row r="8" spans="1:17" x14ac:dyDescent="0.25">
      <c r="A8" s="290" t="s">
        <v>254</v>
      </c>
      <c r="B8" s="289"/>
      <c r="C8" s="289">
        <f>B6+C7-C6</f>
        <v>0.14820361875918309</v>
      </c>
      <c r="D8" s="289">
        <f t="shared" ref="D8:Q8" si="0">C6+D7-D6</f>
        <v>9.6172995450902299E-2</v>
      </c>
      <c r="E8" s="289">
        <f t="shared" si="0"/>
        <v>0</v>
      </c>
      <c r="F8" s="289">
        <f t="shared" si="0"/>
        <v>1.9711647887880268E-2</v>
      </c>
      <c r="G8" s="289">
        <f t="shared" si="0"/>
        <v>0.16943290100117547</v>
      </c>
      <c r="H8" s="289">
        <f t="shared" si="0"/>
        <v>0.56510202912845298</v>
      </c>
      <c r="I8" s="289">
        <f t="shared" si="0"/>
        <v>3.0691182145107021E-2</v>
      </c>
      <c r="J8" s="289">
        <f t="shared" si="0"/>
        <v>0.10175840014534998</v>
      </c>
      <c r="K8" s="289">
        <f t="shared" si="0"/>
        <v>0</v>
      </c>
      <c r="L8" s="289">
        <f t="shared" si="0"/>
        <v>0.17384268588779239</v>
      </c>
      <c r="M8" s="289">
        <f t="shared" si="0"/>
        <v>0.370807028841174</v>
      </c>
      <c r="N8" s="289">
        <f t="shared" si="0"/>
        <v>0.18282750586983321</v>
      </c>
      <c r="O8" s="289">
        <f t="shared" si="0"/>
        <v>0</v>
      </c>
      <c r="P8" s="289">
        <f t="shared" si="0"/>
        <v>0.36162097406471316</v>
      </c>
      <c r="Q8" s="289">
        <f t="shared" si="0"/>
        <v>0.43484331991129954</v>
      </c>
    </row>
    <row r="9" spans="1:17" x14ac:dyDescent="0.25">
      <c r="A9" s="288" t="s">
        <v>253</v>
      </c>
      <c r="B9" s="287">
        <f>B6-B5</f>
        <v>0.86218353836721651</v>
      </c>
      <c r="C9" s="287">
        <f t="shared" ref="C9:Q9" si="1">C6-C5</f>
        <v>1.455677572956096</v>
      </c>
      <c r="D9" s="287">
        <f t="shared" si="1"/>
        <v>1.3522843694632636</v>
      </c>
      <c r="E9" s="287">
        <f t="shared" si="1"/>
        <v>0.92907161737790611</v>
      </c>
      <c r="F9" s="287">
        <f t="shared" si="1"/>
        <v>0.90448632906172266</v>
      </c>
      <c r="G9" s="287">
        <f t="shared" si="1"/>
        <v>0.77577514422404192</v>
      </c>
      <c r="H9" s="287">
        <f t="shared" si="1"/>
        <v>0.42744102782498672</v>
      </c>
      <c r="I9" s="287">
        <f t="shared" si="1"/>
        <v>0.46674860827834319</v>
      </c>
      <c r="J9" s="287">
        <f t="shared" si="1"/>
        <v>0.38380241027965889</v>
      </c>
      <c r="K9" s="287">
        <f t="shared" si="1"/>
        <v>0.94240329596359107</v>
      </c>
      <c r="L9" s="287">
        <f t="shared" si="1"/>
        <v>0.92653999626192762</v>
      </c>
      <c r="M9" s="287">
        <f t="shared" si="1"/>
        <v>0.89461431127583424</v>
      </c>
      <c r="N9" s="287">
        <f t="shared" si="1"/>
        <v>1.1589875053272944</v>
      </c>
      <c r="O9" s="287">
        <f t="shared" si="1"/>
        <v>2.1764332239476127</v>
      </c>
      <c r="P9" s="287">
        <f t="shared" si="1"/>
        <v>1.8139447900352823</v>
      </c>
      <c r="Q9" s="287">
        <f t="shared" si="1"/>
        <v>1.3799913568529267</v>
      </c>
    </row>
    <row r="11" spans="1:17" x14ac:dyDescent="0.25">
      <c r="A11" s="31" t="s">
        <v>77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x14ac:dyDescent="0.25">
      <c r="A12" s="50" t="s">
        <v>69</v>
      </c>
      <c r="B12" s="38">
        <v>0.76424039494501861</v>
      </c>
      <c r="C12" s="38">
        <v>0.59987999999999997</v>
      </c>
      <c r="D12" s="38">
        <v>0.60148000000000001</v>
      </c>
      <c r="E12" s="38">
        <v>0.70023999999999997</v>
      </c>
      <c r="F12" s="38">
        <v>0.70132000000000005</v>
      </c>
      <c r="G12" s="38">
        <v>0.69229605699403496</v>
      </c>
      <c r="H12" s="38">
        <v>0.69977999999999996</v>
      </c>
      <c r="I12" s="38">
        <v>0.80098999999999998</v>
      </c>
      <c r="J12" s="38">
        <v>0.79698999999999998</v>
      </c>
      <c r="K12" s="38">
        <v>0.79834000000000005</v>
      </c>
      <c r="L12" s="38">
        <v>0.76474916678345728</v>
      </c>
      <c r="M12" s="38">
        <v>0.6926935209397509</v>
      </c>
      <c r="N12" s="38">
        <v>0.59760615234041503</v>
      </c>
      <c r="O12" s="38">
        <v>0.4298570978535487</v>
      </c>
      <c r="P12" s="38">
        <v>0.43004154406369566</v>
      </c>
      <c r="Q12" s="38">
        <v>0.42985232927172046</v>
      </c>
    </row>
    <row r="13" spans="1:17" x14ac:dyDescent="0.25">
      <c r="A13" s="55" t="s">
        <v>33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</row>
    <row r="14" spans="1:17" x14ac:dyDescent="0.25">
      <c r="A14" s="52" t="s">
        <v>32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</row>
    <row r="15" spans="1:17" x14ac:dyDescent="0.25">
      <c r="A15" s="53" t="s">
        <v>31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</row>
    <row r="16" spans="1:17" x14ac:dyDescent="0.25">
      <c r="A16" s="53" t="s">
        <v>30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</row>
    <row r="17" spans="1:17" x14ac:dyDescent="0.25">
      <c r="A17" s="53" t="s">
        <v>76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</row>
    <row r="18" spans="1:17" x14ac:dyDescent="0.25">
      <c r="A18" s="53" t="s">
        <v>29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</row>
    <row r="19" spans="1:17" x14ac:dyDescent="0.25">
      <c r="A19" s="53" t="s">
        <v>28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x14ac:dyDescent="0.25">
      <c r="A20" s="52" t="s">
        <v>27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</row>
    <row r="21" spans="1:17" x14ac:dyDescent="0.25">
      <c r="A21" s="53" t="s">
        <v>66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x14ac:dyDescent="0.25">
      <c r="A22" s="53" t="s">
        <v>25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</row>
    <row r="23" spans="1:17" x14ac:dyDescent="0.25">
      <c r="A23" s="52" t="s">
        <v>24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</row>
    <row r="24" spans="1:17" x14ac:dyDescent="0.25">
      <c r="A24" s="53" t="s">
        <v>23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</row>
    <row r="25" spans="1:17" x14ac:dyDescent="0.25">
      <c r="A25" s="53" t="s">
        <v>74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x14ac:dyDescent="0.25">
      <c r="A26" s="53" t="s">
        <v>73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x14ac:dyDescent="0.25">
      <c r="A27" s="53" t="s">
        <v>72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71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22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63" t="s">
        <v>21</v>
      </c>
      <c r="B30" s="62">
        <v>0.76424039494501861</v>
      </c>
      <c r="C30" s="62">
        <v>0.59987999999999997</v>
      </c>
      <c r="D30" s="62">
        <v>0.60148000000000001</v>
      </c>
      <c r="E30" s="62">
        <v>0.70023999999999997</v>
      </c>
      <c r="F30" s="62">
        <v>0.70132000000000005</v>
      </c>
      <c r="G30" s="62">
        <v>0.69229605699403496</v>
      </c>
      <c r="H30" s="62">
        <v>0.69977999999999996</v>
      </c>
      <c r="I30" s="62">
        <v>0.80098999999999998</v>
      </c>
      <c r="J30" s="62">
        <v>0.79698999999999998</v>
      </c>
      <c r="K30" s="62">
        <v>0.79834000000000005</v>
      </c>
      <c r="L30" s="62">
        <v>0.76474916678345728</v>
      </c>
      <c r="M30" s="62">
        <v>0.6926935209397509</v>
      </c>
      <c r="N30" s="62">
        <v>0.59760615234041503</v>
      </c>
      <c r="O30" s="62">
        <v>0.4298570978535487</v>
      </c>
      <c r="P30" s="62">
        <v>0.43004154406369566</v>
      </c>
      <c r="Q30" s="62">
        <v>0.42985232927172046</v>
      </c>
    </row>
    <row r="32" spans="1:17" x14ac:dyDescent="0.25">
      <c r="A32" s="31" t="s">
        <v>63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</row>
    <row r="34" spans="1:17" x14ac:dyDescent="0.25">
      <c r="A34" s="184" t="s">
        <v>252</v>
      </c>
      <c r="B34" s="190">
        <f t="shared" ref="B34:Q34" si="2">IF(B$12=0,"",B$12/B$3*1000)</f>
        <v>10.889170488631752</v>
      </c>
      <c r="C34" s="190">
        <f t="shared" si="2"/>
        <v>9.1597236660341554</v>
      </c>
      <c r="D34" s="190">
        <f t="shared" si="2"/>
        <v>8.7693173598553358</v>
      </c>
      <c r="E34" s="190">
        <f t="shared" si="2"/>
        <v>9.3792373636363653</v>
      </c>
      <c r="F34" s="190">
        <f t="shared" si="2"/>
        <v>8.8155091572700286</v>
      </c>
      <c r="G34" s="190">
        <f t="shared" si="2"/>
        <v>8.7942699698615243</v>
      </c>
      <c r="H34" s="190">
        <f t="shared" si="2"/>
        <v>8.6789061016483515</v>
      </c>
      <c r="I34" s="190">
        <f t="shared" si="2"/>
        <v>9.3498114639696599</v>
      </c>
      <c r="J34" s="190">
        <f t="shared" si="2"/>
        <v>9.6959382164556942</v>
      </c>
      <c r="K34" s="190">
        <f t="shared" si="2"/>
        <v>10.896394571827058</v>
      </c>
      <c r="L34" s="190">
        <f t="shared" si="2"/>
        <v>11.517306728666524</v>
      </c>
      <c r="M34" s="190">
        <f t="shared" si="2"/>
        <v>11.981498840982116</v>
      </c>
      <c r="N34" s="190">
        <f t="shared" si="2"/>
        <v>12.22765339806349</v>
      </c>
      <c r="O34" s="190">
        <f t="shared" si="2"/>
        <v>14.4297045919272</v>
      </c>
      <c r="P34" s="190">
        <f t="shared" si="2"/>
        <v>14.781540595289711</v>
      </c>
      <c r="Q34" s="190">
        <f t="shared" si="2"/>
        <v>13.054929766076739</v>
      </c>
    </row>
    <row r="35" spans="1:17" x14ac:dyDescent="0.25">
      <c r="A35" s="286" t="s">
        <v>251</v>
      </c>
      <c r="B35" s="285">
        <f t="shared" ref="B35:Q35" si="3">IF(B$12=0,"",B$12/B$5*1000)</f>
        <v>221.60026286059684</v>
      </c>
      <c r="C35" s="285">
        <f t="shared" si="3"/>
        <v>221.60026286059679</v>
      </c>
      <c r="D35" s="285">
        <f t="shared" si="3"/>
        <v>221.60026286059684</v>
      </c>
      <c r="E35" s="285">
        <f t="shared" si="3"/>
        <v>221.60026286059681</v>
      </c>
      <c r="F35" s="285">
        <f t="shared" si="3"/>
        <v>221.60026286059684</v>
      </c>
      <c r="G35" s="285">
        <f t="shared" si="3"/>
        <v>221.60026286059681</v>
      </c>
      <c r="H35" s="285">
        <f t="shared" si="3"/>
        <v>218.56406699212346</v>
      </c>
      <c r="I35" s="285">
        <f t="shared" si="3"/>
        <v>212.62795119969874</v>
      </c>
      <c r="J35" s="285">
        <f t="shared" si="3"/>
        <v>212.62795119969874</v>
      </c>
      <c r="K35" s="285">
        <f t="shared" si="3"/>
        <v>212.6279511996988</v>
      </c>
      <c r="L35" s="285">
        <f t="shared" si="3"/>
        <v>212.62795119969874</v>
      </c>
      <c r="M35" s="285">
        <f t="shared" si="3"/>
        <v>212.62795119969874</v>
      </c>
      <c r="N35" s="285">
        <f t="shared" si="3"/>
        <v>212.62795119969877</v>
      </c>
      <c r="O35" s="285">
        <f t="shared" si="3"/>
        <v>212.62795119969874</v>
      </c>
      <c r="P35" s="285">
        <f t="shared" si="3"/>
        <v>212.6279511996988</v>
      </c>
      <c r="Q35" s="285">
        <f t="shared" si="3"/>
        <v>212.62795119969877</v>
      </c>
    </row>
    <row r="36" spans="1:17" x14ac:dyDescent="0.25">
      <c r="A36" s="286" t="s">
        <v>250</v>
      </c>
      <c r="B36" s="285">
        <f>IF(WWP_ued!B$5=0,"",WWP_ued!B$5/B$5*1000)</f>
        <v>103.78806517096422</v>
      </c>
      <c r="C36" s="285">
        <f>IF(WWP_ued!C$5=0,"",WWP_ued!C$5/C$5*1000)</f>
        <v>103.78806517096422</v>
      </c>
      <c r="D36" s="285">
        <f>IF(WWP_ued!D$5=0,"",WWP_ued!D$5/D$5*1000)</f>
        <v>103.78806517096423</v>
      </c>
      <c r="E36" s="285">
        <f>IF(WWP_ued!E$5=0,"",WWP_ued!E$5/E$5*1000)</f>
        <v>103.78806517096422</v>
      </c>
      <c r="F36" s="285">
        <f>IF(WWP_ued!F$5=0,"",WWP_ued!F$5/F$5*1000)</f>
        <v>103.78806517096423</v>
      </c>
      <c r="G36" s="285">
        <f>IF(WWP_ued!G$5=0,"",WWP_ued!G$5/G$5*1000)</f>
        <v>103.78806517096422</v>
      </c>
      <c r="H36" s="285">
        <f>IF(WWP_ued!H$5=0,"",WWP_ued!H$5/H$5*1000)</f>
        <v>103.78806517096422</v>
      </c>
      <c r="I36" s="285">
        <f>IF(WWP_ued!I$5=0,"",WWP_ued!I$5/I$5*1000)</f>
        <v>103.78806517096422</v>
      </c>
      <c r="J36" s="285">
        <f>IF(WWP_ued!J$5=0,"",WWP_ued!J$5/J$5*1000)</f>
        <v>103.78806517096422</v>
      </c>
      <c r="K36" s="285">
        <f>IF(WWP_ued!K$5=0,"",WWP_ued!K$5/K$5*1000)</f>
        <v>103.78806517096423</v>
      </c>
      <c r="L36" s="285">
        <f>IF(WWP_ued!L$5=0,"",WWP_ued!L$5/L$5*1000)</f>
        <v>103.78806517096422</v>
      </c>
      <c r="M36" s="285">
        <f>IF(WWP_ued!M$5=0,"",WWP_ued!M$5/M$5*1000)</f>
        <v>103.78806517096423</v>
      </c>
      <c r="N36" s="285">
        <f>IF(WWP_ued!N$5=0,"",WWP_ued!N$5/N$5*1000)</f>
        <v>103.78806517096423</v>
      </c>
      <c r="O36" s="285">
        <f>IF(WWP_ued!O$5=0,"",WWP_ued!O$5/O$5*1000)</f>
        <v>103.78806517096424</v>
      </c>
      <c r="P36" s="285">
        <f>IF(WWP_ued!P$5=0,"",WWP_ued!P$5/P$5*1000)</f>
        <v>103.78806517096423</v>
      </c>
      <c r="Q36" s="285">
        <f>IF(WWP_ued!Q$5=0,"",WWP_ued!Q$5/Q$5*1000)</f>
        <v>103.78806517096422</v>
      </c>
    </row>
    <row r="37" spans="1:17" x14ac:dyDescent="0.25">
      <c r="A37" s="284" t="s">
        <v>60</v>
      </c>
      <c r="B37" s="283">
        <f t="shared" ref="B37:Q37" si="4">IF(B$12=0,"",B$32/B$12)</f>
        <v>0</v>
      </c>
      <c r="C37" s="283">
        <f t="shared" si="4"/>
        <v>0</v>
      </c>
      <c r="D37" s="283">
        <f t="shared" si="4"/>
        <v>0</v>
      </c>
      <c r="E37" s="283">
        <f t="shared" si="4"/>
        <v>0</v>
      </c>
      <c r="F37" s="283">
        <f t="shared" si="4"/>
        <v>0</v>
      </c>
      <c r="G37" s="283">
        <f t="shared" si="4"/>
        <v>0</v>
      </c>
      <c r="H37" s="283">
        <f t="shared" si="4"/>
        <v>0</v>
      </c>
      <c r="I37" s="283">
        <f t="shared" si="4"/>
        <v>0</v>
      </c>
      <c r="J37" s="283">
        <f t="shared" si="4"/>
        <v>0</v>
      </c>
      <c r="K37" s="283">
        <f t="shared" si="4"/>
        <v>0</v>
      </c>
      <c r="L37" s="283">
        <f t="shared" si="4"/>
        <v>0</v>
      </c>
      <c r="M37" s="283">
        <f t="shared" si="4"/>
        <v>0</v>
      </c>
      <c r="N37" s="283">
        <f t="shared" si="4"/>
        <v>0</v>
      </c>
      <c r="O37" s="283">
        <f t="shared" si="4"/>
        <v>0</v>
      </c>
      <c r="P37" s="283">
        <f t="shared" si="4"/>
        <v>0</v>
      </c>
      <c r="Q37" s="283">
        <f t="shared" si="4"/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6" tint="0.59999389629810485"/>
    <pageSetUpPr fitToPage="1"/>
  </sheetPr>
  <dimension ref="A1:Q7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392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tr">
        <f>FBT_fec!$A$3</f>
        <v>Detailed split of energy consumption (ktoe)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4</v>
      </c>
      <c r="B5" s="96">
        <v>0.76424039494501861</v>
      </c>
      <c r="C5" s="96">
        <v>0.59987999999999997</v>
      </c>
      <c r="D5" s="96">
        <v>0.60148000000000001</v>
      </c>
      <c r="E5" s="96">
        <v>0.70023999999999997</v>
      </c>
      <c r="F5" s="96">
        <v>0.70132000000000005</v>
      </c>
      <c r="G5" s="96">
        <v>0.69229605699403496</v>
      </c>
      <c r="H5" s="96">
        <v>0.69978000000000007</v>
      </c>
      <c r="I5" s="96">
        <v>0.80098999999999998</v>
      </c>
      <c r="J5" s="96">
        <v>0.79699000000000009</v>
      </c>
      <c r="K5" s="96">
        <v>0.79834000000000005</v>
      </c>
      <c r="L5" s="96">
        <v>0.76474916678345728</v>
      </c>
      <c r="M5" s="96">
        <v>0.6926935209397509</v>
      </c>
      <c r="N5" s="96">
        <v>0.59760615234041503</v>
      </c>
      <c r="O5" s="96">
        <v>0.42985709785354875</v>
      </c>
      <c r="P5" s="96">
        <v>0.43004154406369566</v>
      </c>
      <c r="Q5" s="96">
        <v>0.42985232927172046</v>
      </c>
    </row>
    <row r="6" spans="1:17" x14ac:dyDescent="0.25">
      <c r="A6" s="132" t="s">
        <v>83</v>
      </c>
      <c r="B6" s="160">
        <v>2.6245000594110276E-2</v>
      </c>
      <c r="C6" s="160">
        <v>2.0600652701075195E-2</v>
      </c>
      <c r="D6" s="160">
        <v>2.0655598764157346E-2</v>
      </c>
      <c r="E6" s="160">
        <v>2.4047144507903073E-2</v>
      </c>
      <c r="F6" s="160">
        <v>2.4084233100483528E-2</v>
      </c>
      <c r="G6" s="160">
        <v>2.3774339261948847E-2</v>
      </c>
      <c r="H6" s="160">
        <v>2.4031347514766953E-2</v>
      </c>
      <c r="I6" s="160">
        <v>2.7507029417607222E-2</v>
      </c>
      <c r="J6" s="160">
        <v>2.7369664259901848E-2</v>
      </c>
      <c r="K6" s="160">
        <v>2.7416025000627415E-2</v>
      </c>
      <c r="L6" s="160">
        <v>2.6262472475066072E-2</v>
      </c>
      <c r="M6" s="160">
        <v>2.3787988686345216E-2</v>
      </c>
      <c r="N6" s="160">
        <v>2.0522565840485976E-2</v>
      </c>
      <c r="O6" s="160">
        <v>1.4761847009356959E-2</v>
      </c>
      <c r="P6" s="160">
        <v>1.4768181130043209E-2</v>
      </c>
      <c r="Q6" s="160">
        <v>1.4761683250108243E-2</v>
      </c>
    </row>
    <row r="7" spans="1:17" x14ac:dyDescent="0.25">
      <c r="A7" s="76" t="s">
        <v>82</v>
      </c>
      <c r="B7" s="159">
        <v>2.8527174558815521E-2</v>
      </c>
      <c r="C7" s="159">
        <v>2.239201380551652E-2</v>
      </c>
      <c r="D7" s="159">
        <v>2.2451737787127553E-2</v>
      </c>
      <c r="E7" s="159">
        <v>2.6138200552068561E-2</v>
      </c>
      <c r="F7" s="159">
        <v>2.617851423965601E-2</v>
      </c>
      <c r="G7" s="159">
        <v>2.5841673110813968E-2</v>
      </c>
      <c r="H7" s="159">
        <v>2.6121029907355386E-2</v>
      </c>
      <c r="I7" s="159">
        <v>2.9898945019138291E-2</v>
      </c>
      <c r="J7" s="159">
        <v>2.9749635065110708E-2</v>
      </c>
      <c r="K7" s="159">
        <v>2.9800027174595019E-2</v>
      </c>
      <c r="L7" s="159">
        <v>2.8546165733767472E-2</v>
      </c>
      <c r="M7" s="159">
        <v>2.5856509441679585E-2</v>
      </c>
      <c r="N7" s="159">
        <v>2.2307136783136932E-2</v>
      </c>
      <c r="O7" s="159">
        <v>1.6045485879735828E-2</v>
      </c>
      <c r="P7" s="159">
        <v>1.6052370793525228E-2</v>
      </c>
      <c r="Q7" s="159">
        <v>1.6045307880552438E-2</v>
      </c>
    </row>
    <row r="8" spans="1:17" x14ac:dyDescent="0.25">
      <c r="A8" s="76" t="s">
        <v>81</v>
      </c>
      <c r="B8" s="159">
        <v>7.0747392905862475E-2</v>
      </c>
      <c r="C8" s="159">
        <v>5.5532194237680958E-2</v>
      </c>
      <c r="D8" s="159">
        <v>5.5680309712076326E-2</v>
      </c>
      <c r="E8" s="159">
        <v>6.4822737369130023E-2</v>
      </c>
      <c r="F8" s="159">
        <v>6.4922715314346888E-2</v>
      </c>
      <c r="G8" s="159">
        <v>6.4087349314818631E-2</v>
      </c>
      <c r="H8" s="159">
        <v>6.4780154170241355E-2</v>
      </c>
      <c r="I8" s="159">
        <v>7.4149383647462944E-2</v>
      </c>
      <c r="J8" s="159">
        <v>7.3779094961474542E-2</v>
      </c>
      <c r="K8" s="159">
        <v>7.390406739299564E-2</v>
      </c>
      <c r="L8" s="159">
        <v>7.0794491019743319E-2</v>
      </c>
      <c r="M8" s="159">
        <v>6.4124143415365362E-2</v>
      </c>
      <c r="N8" s="159">
        <v>5.5321699222179582E-2</v>
      </c>
      <c r="O8" s="159">
        <v>3.9792804981744846E-2</v>
      </c>
      <c r="P8" s="159">
        <v>3.980987956794256E-2</v>
      </c>
      <c r="Q8" s="159">
        <v>3.9792363543770047E-2</v>
      </c>
    </row>
    <row r="9" spans="1:17" x14ac:dyDescent="0.25">
      <c r="A9" s="76" t="s">
        <v>80</v>
      </c>
      <c r="B9" s="159">
        <v>0.21680652664699793</v>
      </c>
      <c r="C9" s="159">
        <v>0.17017930492192551</v>
      </c>
      <c r="D9" s="159">
        <v>0.17063320718216937</v>
      </c>
      <c r="E9" s="159">
        <v>0.19865032419572104</v>
      </c>
      <c r="F9" s="159">
        <v>0.19895670822138564</v>
      </c>
      <c r="G9" s="159">
        <v>0.19639671564218611</v>
      </c>
      <c r="H9" s="159">
        <v>0.19851982729590092</v>
      </c>
      <c r="I9" s="159">
        <v>0.22723198214545098</v>
      </c>
      <c r="J9" s="159">
        <v>0.22609722649484135</v>
      </c>
      <c r="K9" s="159">
        <v>0.22648020652692211</v>
      </c>
      <c r="L9" s="159">
        <v>0.21695085957663277</v>
      </c>
      <c r="M9" s="159">
        <v>0.19650947175676481</v>
      </c>
      <c r="N9" s="159">
        <v>0.16953423955184066</v>
      </c>
      <c r="O9" s="159">
        <v>0.12194569268599227</v>
      </c>
      <c r="P9" s="159">
        <v>0.12199801803079172</v>
      </c>
      <c r="Q9" s="159">
        <v>0.12194433989219852</v>
      </c>
    </row>
    <row r="10" spans="1:17" x14ac:dyDescent="0.25">
      <c r="A10" s="129" t="s">
        <v>79</v>
      </c>
      <c r="B10" s="158">
        <v>4.7925653258810076E-2</v>
      </c>
      <c r="C10" s="158">
        <v>3.7618583193267753E-2</v>
      </c>
      <c r="D10" s="158">
        <v>3.771891948237429E-2</v>
      </c>
      <c r="E10" s="158">
        <v>4.3912176927475177E-2</v>
      </c>
      <c r="F10" s="158">
        <v>4.3979903922622098E-2</v>
      </c>
      <c r="G10" s="158">
        <v>4.3414010826167464E-2</v>
      </c>
      <c r="H10" s="158">
        <v>4.3883330244357047E-2</v>
      </c>
      <c r="I10" s="158">
        <v>5.0230227632152326E-2</v>
      </c>
      <c r="J10" s="158">
        <v>4.9979386909385984E-2</v>
      </c>
      <c r="K10" s="158">
        <v>5.0064045653319629E-2</v>
      </c>
      <c r="L10" s="158">
        <v>4.795755843272935E-2</v>
      </c>
      <c r="M10" s="158">
        <v>4.3438935862021702E-2</v>
      </c>
      <c r="N10" s="158">
        <v>3.7475989795670045E-2</v>
      </c>
      <c r="O10" s="158">
        <v>2.695641627795619E-2</v>
      </c>
      <c r="P10" s="158">
        <v>2.6967982933122383E-2</v>
      </c>
      <c r="Q10" s="158">
        <v>2.6956117239328097E-2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4.7925653258810076E-2</v>
      </c>
      <c r="C14" s="157">
        <v>3.7618583193267753E-2</v>
      </c>
      <c r="D14" s="157">
        <v>3.771891948237429E-2</v>
      </c>
      <c r="E14" s="157">
        <v>4.3912176927475177E-2</v>
      </c>
      <c r="F14" s="157">
        <v>4.3979903922622098E-2</v>
      </c>
      <c r="G14" s="157">
        <v>4.3414010826167464E-2</v>
      </c>
      <c r="H14" s="157">
        <v>4.3883330244357047E-2</v>
      </c>
      <c r="I14" s="157">
        <v>5.0230227632152326E-2</v>
      </c>
      <c r="J14" s="157">
        <v>4.9979386909385984E-2</v>
      </c>
      <c r="K14" s="157">
        <v>5.0064045653319629E-2</v>
      </c>
      <c r="L14" s="157">
        <v>4.795755843272935E-2</v>
      </c>
      <c r="M14" s="157">
        <v>4.3438935862021702E-2</v>
      </c>
      <c r="N14" s="157">
        <v>3.7475989795670045E-2</v>
      </c>
      <c r="O14" s="157">
        <v>2.695641627795619E-2</v>
      </c>
      <c r="P14" s="157">
        <v>2.6967982933122383E-2</v>
      </c>
      <c r="Q14" s="157">
        <v>2.6956117239328097E-2</v>
      </c>
    </row>
    <row r="15" spans="1:17" x14ac:dyDescent="0.25">
      <c r="A15" s="156" t="s">
        <v>314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313</v>
      </c>
      <c r="B26" s="204">
        <v>0.16730198886917824</v>
      </c>
      <c r="C26" s="204">
        <v>0.13132139801385778</v>
      </c>
      <c r="D26" s="204">
        <v>0.13167165846065079</v>
      </c>
      <c r="E26" s="204">
        <v>0.15329148453894739</v>
      </c>
      <c r="F26" s="204">
        <v>0.1535279103405327</v>
      </c>
      <c r="G26" s="204">
        <v>0.15155245389734287</v>
      </c>
      <c r="H26" s="204">
        <v>0.15319078466049443</v>
      </c>
      <c r="I26" s="204">
        <v>0.17534694704794282</v>
      </c>
      <c r="J26" s="204">
        <v>0.17447129593096039</v>
      </c>
      <c r="K26" s="204">
        <v>0.17476682818294198</v>
      </c>
      <c r="L26" s="204">
        <v>0.16741336552633276</v>
      </c>
      <c r="M26" s="204">
        <v>0.15163946383434945</v>
      </c>
      <c r="N26" s="204">
        <v>0.1308236237031169</v>
      </c>
      <c r="O26" s="204">
        <v>9.4101211969573384E-2</v>
      </c>
      <c r="P26" s="204">
        <v>9.4141589602057971E-2</v>
      </c>
      <c r="Q26" s="204">
        <v>9.4100168066072298E-2</v>
      </c>
    </row>
    <row r="27" spans="1:17" x14ac:dyDescent="0.25">
      <c r="A27" s="156" t="s">
        <v>312</v>
      </c>
      <c r="B27" s="204">
        <v>1.4299315287963951E-2</v>
      </c>
      <c r="C27" s="204">
        <v>1.1224051112295536E-2</v>
      </c>
      <c r="D27" s="204">
        <v>1.1253987902619726E-2</v>
      </c>
      <c r="E27" s="204">
        <v>1.3101836285380119E-2</v>
      </c>
      <c r="F27" s="204">
        <v>1.3122043618848949E-2</v>
      </c>
      <c r="G27" s="204">
        <v>1.2953201187807083E-2</v>
      </c>
      <c r="H27" s="204">
        <v>1.3093229458161916E-2</v>
      </c>
      <c r="I27" s="204">
        <v>1.4986918551106223E-2</v>
      </c>
      <c r="J27" s="204">
        <v>1.491207657529576E-2</v>
      </c>
      <c r="K27" s="204">
        <v>1.4937335742131793E-2</v>
      </c>
      <c r="L27" s="204">
        <v>1.4308834660370322E-2</v>
      </c>
      <c r="M27" s="204">
        <v>1.2960637934559783E-2</v>
      </c>
      <c r="N27" s="204">
        <v>1.1181506299411701E-2</v>
      </c>
      <c r="O27" s="204">
        <v>8.0428386298780664E-3</v>
      </c>
      <c r="P27" s="204">
        <v>8.0462897095776049E-3</v>
      </c>
      <c r="Q27" s="204">
        <v>8.0427494073566069E-3</v>
      </c>
    </row>
    <row r="28" spans="1:17" x14ac:dyDescent="0.25">
      <c r="A28" s="152" t="s">
        <v>318</v>
      </c>
      <c r="B28" s="264">
        <v>0</v>
      </c>
      <c r="C28" s="264">
        <v>0</v>
      </c>
      <c r="D28" s="264">
        <v>0</v>
      </c>
      <c r="E28" s="264">
        <v>0</v>
      </c>
      <c r="F28" s="264">
        <v>0</v>
      </c>
      <c r="G28" s="264">
        <v>0</v>
      </c>
      <c r="H28" s="264">
        <v>0</v>
      </c>
      <c r="I28" s="264">
        <v>0</v>
      </c>
      <c r="J28" s="264">
        <v>0</v>
      </c>
      <c r="K28" s="264">
        <v>0</v>
      </c>
      <c r="L28" s="264">
        <v>0</v>
      </c>
      <c r="M28" s="264">
        <v>0</v>
      </c>
      <c r="N28" s="264">
        <v>0</v>
      </c>
      <c r="O28" s="264">
        <v>0</v>
      </c>
      <c r="P28" s="264">
        <v>0</v>
      </c>
      <c r="Q28" s="264">
        <v>0</v>
      </c>
    </row>
    <row r="29" spans="1:17" x14ac:dyDescent="0.25">
      <c r="A29" s="154" t="s">
        <v>33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30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</row>
    <row r="31" spans="1:17" x14ac:dyDescent="0.25">
      <c r="A31" s="154" t="s">
        <v>125</v>
      </c>
      <c r="B31" s="208">
        <v>0</v>
      </c>
      <c r="C31" s="208">
        <v>0</v>
      </c>
      <c r="D31" s="208">
        <v>0</v>
      </c>
      <c r="E31" s="208">
        <v>0</v>
      </c>
      <c r="F31" s="208">
        <v>0</v>
      </c>
      <c r="G31" s="208">
        <v>0</v>
      </c>
      <c r="H31" s="208">
        <v>0</v>
      </c>
      <c r="I31" s="208">
        <v>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0</v>
      </c>
      <c r="P31" s="208">
        <v>0</v>
      </c>
      <c r="Q31" s="208">
        <v>0</v>
      </c>
    </row>
    <row r="32" spans="1:17" x14ac:dyDescent="0.25">
      <c r="A32" s="154" t="s">
        <v>29</v>
      </c>
      <c r="B32" s="208">
        <v>0</v>
      </c>
      <c r="C32" s="208">
        <v>0</v>
      </c>
      <c r="D32" s="208">
        <v>0</v>
      </c>
      <c r="E32" s="208">
        <v>0</v>
      </c>
      <c r="F32" s="208">
        <v>0</v>
      </c>
      <c r="G32" s="208">
        <v>0</v>
      </c>
      <c r="H32" s="208">
        <v>0</v>
      </c>
      <c r="I32" s="208">
        <v>0</v>
      </c>
      <c r="J32" s="208">
        <v>0</v>
      </c>
      <c r="K32" s="208">
        <v>0</v>
      </c>
      <c r="L32" s="208">
        <v>0</v>
      </c>
      <c r="M32" s="208">
        <v>0</v>
      </c>
      <c r="N32" s="208">
        <v>0</v>
      </c>
      <c r="O32" s="208">
        <v>0</v>
      </c>
      <c r="P32" s="208">
        <v>0</v>
      </c>
      <c r="Q32" s="208">
        <v>0</v>
      </c>
    </row>
    <row r="33" spans="1:17" x14ac:dyDescent="0.25">
      <c r="A33" s="154" t="s">
        <v>26</v>
      </c>
      <c r="B33" s="208">
        <v>0</v>
      </c>
      <c r="C33" s="208">
        <v>0</v>
      </c>
      <c r="D33" s="208">
        <v>0</v>
      </c>
      <c r="E33" s="208">
        <v>0</v>
      </c>
      <c r="F33" s="208">
        <v>0</v>
      </c>
      <c r="G33" s="208">
        <v>0</v>
      </c>
      <c r="H33" s="208">
        <v>0</v>
      </c>
      <c r="I33" s="208">
        <v>0</v>
      </c>
      <c r="J33" s="208">
        <v>0</v>
      </c>
      <c r="K33" s="208">
        <v>0</v>
      </c>
      <c r="L33" s="208">
        <v>0</v>
      </c>
      <c r="M33" s="208">
        <v>0</v>
      </c>
      <c r="N33" s="208">
        <v>0</v>
      </c>
      <c r="O33" s="208">
        <v>0</v>
      </c>
      <c r="P33" s="208">
        <v>0</v>
      </c>
      <c r="Q33" s="208">
        <v>0</v>
      </c>
    </row>
    <row r="34" spans="1:17" x14ac:dyDescent="0.25">
      <c r="A34" s="152" t="s">
        <v>317</v>
      </c>
      <c r="B34" s="264">
        <v>0</v>
      </c>
      <c r="C34" s="264">
        <v>0</v>
      </c>
      <c r="D34" s="264">
        <v>0</v>
      </c>
      <c r="E34" s="264">
        <v>0</v>
      </c>
      <c r="F34" s="264">
        <v>0</v>
      </c>
      <c r="G34" s="264">
        <v>0</v>
      </c>
      <c r="H34" s="264">
        <v>0</v>
      </c>
      <c r="I34" s="264">
        <v>0</v>
      </c>
      <c r="J34" s="264">
        <v>0</v>
      </c>
      <c r="K34" s="264">
        <v>0</v>
      </c>
      <c r="L34" s="264">
        <v>0</v>
      </c>
      <c r="M34" s="264">
        <v>0</v>
      </c>
      <c r="N34" s="264">
        <v>0</v>
      </c>
      <c r="O34" s="264">
        <v>0</v>
      </c>
      <c r="P34" s="264">
        <v>0</v>
      </c>
      <c r="Q34" s="264">
        <v>0</v>
      </c>
    </row>
    <row r="35" spans="1:17" x14ac:dyDescent="0.25">
      <c r="A35" s="150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0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150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150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2" t="s">
        <v>316</v>
      </c>
      <c r="B45" s="264">
        <v>1.4299315287963951E-2</v>
      </c>
      <c r="C45" s="264">
        <v>1.1224051112295536E-2</v>
      </c>
      <c r="D45" s="264">
        <v>1.1253987902619726E-2</v>
      </c>
      <c r="E45" s="264">
        <v>1.3101836285380119E-2</v>
      </c>
      <c r="F45" s="264">
        <v>1.3122043618848949E-2</v>
      </c>
      <c r="G45" s="264">
        <v>1.2953201187807083E-2</v>
      </c>
      <c r="H45" s="264">
        <v>1.3093229458161916E-2</v>
      </c>
      <c r="I45" s="264">
        <v>1.4986918551106223E-2</v>
      </c>
      <c r="J45" s="264">
        <v>1.491207657529576E-2</v>
      </c>
      <c r="K45" s="264">
        <v>1.4937335742131793E-2</v>
      </c>
      <c r="L45" s="264">
        <v>1.4308834660370322E-2</v>
      </c>
      <c r="M45" s="264">
        <v>1.2960637934559783E-2</v>
      </c>
      <c r="N45" s="264">
        <v>1.1181506299411701E-2</v>
      </c>
      <c r="O45" s="264">
        <v>8.0428386298780664E-3</v>
      </c>
      <c r="P45" s="264">
        <v>8.0462897095776049E-3</v>
      </c>
      <c r="Q45" s="264">
        <v>8.0427494073566069E-3</v>
      </c>
    </row>
    <row r="46" spans="1:17" x14ac:dyDescent="0.25">
      <c r="A46" s="152" t="s">
        <v>315</v>
      </c>
      <c r="B46" s="264">
        <v>0</v>
      </c>
      <c r="C46" s="264">
        <v>0</v>
      </c>
      <c r="D46" s="264">
        <v>0</v>
      </c>
      <c r="E46" s="264">
        <v>0</v>
      </c>
      <c r="F46" s="264">
        <v>0</v>
      </c>
      <c r="G46" s="264">
        <v>0</v>
      </c>
      <c r="H46" s="264">
        <v>0</v>
      </c>
      <c r="I46" s="264">
        <v>0</v>
      </c>
      <c r="J46" s="264">
        <v>0</v>
      </c>
      <c r="K46" s="264">
        <v>0</v>
      </c>
      <c r="L46" s="264">
        <v>0</v>
      </c>
      <c r="M46" s="264">
        <v>0</v>
      </c>
      <c r="N46" s="264">
        <v>0</v>
      </c>
      <c r="O46" s="264">
        <v>0</v>
      </c>
      <c r="P46" s="264">
        <v>0</v>
      </c>
      <c r="Q46" s="264">
        <v>0</v>
      </c>
    </row>
    <row r="47" spans="1:17" x14ac:dyDescent="0.25">
      <c r="A47" s="243" t="s">
        <v>311</v>
      </c>
      <c r="B47" s="242">
        <v>0.1923873428232801</v>
      </c>
      <c r="C47" s="242">
        <v>0.15101180201438072</v>
      </c>
      <c r="D47" s="242">
        <v>0.15141458070882466</v>
      </c>
      <c r="E47" s="242">
        <v>0.1762760956233746</v>
      </c>
      <c r="F47" s="242">
        <v>0.17654797124212429</v>
      </c>
      <c r="G47" s="242">
        <v>0.17427631375295002</v>
      </c>
      <c r="H47" s="242">
        <v>0.17616029674872197</v>
      </c>
      <c r="I47" s="242">
        <v>0.20163856653913917</v>
      </c>
      <c r="J47" s="242">
        <v>0.20063161980302946</v>
      </c>
      <c r="K47" s="242">
        <v>0.20097146432646651</v>
      </c>
      <c r="L47" s="242">
        <v>0.19251541935881522</v>
      </c>
      <c r="M47" s="242">
        <v>0.17437637000866499</v>
      </c>
      <c r="N47" s="242">
        <v>0.15043939114457325</v>
      </c>
      <c r="O47" s="242">
        <v>0.10821080041931116</v>
      </c>
      <c r="P47" s="242">
        <v>0.10825723229663499</v>
      </c>
      <c r="Q47" s="242">
        <v>0.1082095999923342</v>
      </c>
    </row>
    <row r="49" spans="1:17" ht="12.75" x14ac:dyDescent="0.25">
      <c r="A49" s="98" t="str">
        <f>FBT_fec!$A$81</f>
        <v>Market shares of energy uses (%)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</row>
    <row r="51" spans="1:17" x14ac:dyDescent="0.25">
      <c r="A51" s="78" t="s">
        <v>4</v>
      </c>
      <c r="B51" s="77">
        <f t="shared" ref="B51:Q51" si="0">SUM(B$52:B$56,B$57,B$58,B$60:B$63,B$64)</f>
        <v>0.99999999999999978</v>
      </c>
      <c r="C51" s="77">
        <f t="shared" si="0"/>
        <v>1</v>
      </c>
      <c r="D51" s="77">
        <f t="shared" si="0"/>
        <v>1</v>
      </c>
      <c r="E51" s="77">
        <f t="shared" si="0"/>
        <v>0.99999999999999978</v>
      </c>
      <c r="F51" s="77">
        <f t="shared" si="0"/>
        <v>1</v>
      </c>
      <c r="G51" s="77">
        <f t="shared" si="0"/>
        <v>1</v>
      </c>
      <c r="H51" s="77">
        <f t="shared" si="0"/>
        <v>0.99999999999999978</v>
      </c>
      <c r="I51" s="77">
        <f t="shared" si="0"/>
        <v>0.99999999999999978</v>
      </c>
      <c r="J51" s="77">
        <f t="shared" si="0"/>
        <v>0.99999999999999978</v>
      </c>
      <c r="K51" s="77">
        <f t="shared" si="0"/>
        <v>1</v>
      </c>
      <c r="L51" s="77">
        <f t="shared" si="0"/>
        <v>0.99999999999999978</v>
      </c>
      <c r="M51" s="77">
        <f t="shared" si="0"/>
        <v>0.99999999999999978</v>
      </c>
      <c r="N51" s="77">
        <f t="shared" si="0"/>
        <v>0.99999999999999978</v>
      </c>
      <c r="O51" s="77">
        <f t="shared" si="0"/>
        <v>0.99999999999999978</v>
      </c>
      <c r="P51" s="77">
        <f t="shared" si="0"/>
        <v>0.99999999999999978</v>
      </c>
      <c r="Q51" s="77">
        <f t="shared" si="0"/>
        <v>0.99999999999999978</v>
      </c>
    </row>
    <row r="52" spans="1:17" x14ac:dyDescent="0.25">
      <c r="A52" s="132" t="s">
        <v>83</v>
      </c>
      <c r="B52" s="203">
        <f t="shared" ref="B52:Q52" si="1">IF(B$6=0,0,B$6/B$5)</f>
        <v>3.4341289426343929E-2</v>
      </c>
      <c r="C52" s="203">
        <f t="shared" si="1"/>
        <v>3.4341289426343929E-2</v>
      </c>
      <c r="D52" s="203">
        <f t="shared" si="1"/>
        <v>3.4341289426343929E-2</v>
      </c>
      <c r="E52" s="203">
        <f t="shared" si="1"/>
        <v>3.4341289426343929E-2</v>
      </c>
      <c r="F52" s="203">
        <f t="shared" si="1"/>
        <v>3.4341289426343929E-2</v>
      </c>
      <c r="G52" s="203">
        <f t="shared" si="1"/>
        <v>3.4341289426343929E-2</v>
      </c>
      <c r="H52" s="203">
        <f t="shared" si="1"/>
        <v>3.4341289426343923E-2</v>
      </c>
      <c r="I52" s="203">
        <f t="shared" si="1"/>
        <v>3.4341289426343929E-2</v>
      </c>
      <c r="J52" s="203">
        <f t="shared" si="1"/>
        <v>3.4341289426343923E-2</v>
      </c>
      <c r="K52" s="203">
        <f t="shared" si="1"/>
        <v>3.4341289426343929E-2</v>
      </c>
      <c r="L52" s="203">
        <f t="shared" si="1"/>
        <v>3.4341289426343929E-2</v>
      </c>
      <c r="M52" s="203">
        <f t="shared" si="1"/>
        <v>3.4341289426343929E-2</v>
      </c>
      <c r="N52" s="203">
        <f t="shared" si="1"/>
        <v>3.4341289426343929E-2</v>
      </c>
      <c r="O52" s="203">
        <f t="shared" si="1"/>
        <v>3.4341289426343923E-2</v>
      </c>
      <c r="P52" s="203">
        <f t="shared" si="1"/>
        <v>3.4341289426343929E-2</v>
      </c>
      <c r="Q52" s="203">
        <f t="shared" si="1"/>
        <v>3.4341289426343929E-2</v>
      </c>
    </row>
    <row r="53" spans="1:17" x14ac:dyDescent="0.25">
      <c r="A53" s="76" t="s">
        <v>82</v>
      </c>
      <c r="B53" s="202">
        <f t="shared" ref="B53:Q53" si="2">IF(B$7=0,0,B$7/B$5)</f>
        <v>3.732748850689558E-2</v>
      </c>
      <c r="C53" s="202">
        <f t="shared" si="2"/>
        <v>3.732748850689558E-2</v>
      </c>
      <c r="D53" s="202">
        <f t="shared" si="2"/>
        <v>3.732748850689558E-2</v>
      </c>
      <c r="E53" s="202">
        <f t="shared" si="2"/>
        <v>3.732748850689558E-2</v>
      </c>
      <c r="F53" s="202">
        <f t="shared" si="2"/>
        <v>3.732748850689558E-2</v>
      </c>
      <c r="G53" s="202">
        <f t="shared" si="2"/>
        <v>3.732748850689558E-2</v>
      </c>
      <c r="H53" s="202">
        <f t="shared" si="2"/>
        <v>3.7327488506895573E-2</v>
      </c>
      <c r="I53" s="202">
        <f t="shared" si="2"/>
        <v>3.732748850689558E-2</v>
      </c>
      <c r="J53" s="202">
        <f t="shared" si="2"/>
        <v>3.7327488506895573E-2</v>
      </c>
      <c r="K53" s="202">
        <f t="shared" si="2"/>
        <v>3.732748850689558E-2</v>
      </c>
      <c r="L53" s="202">
        <f t="shared" si="2"/>
        <v>3.732748850689558E-2</v>
      </c>
      <c r="M53" s="202">
        <f t="shared" si="2"/>
        <v>3.732748850689558E-2</v>
      </c>
      <c r="N53" s="202">
        <f t="shared" si="2"/>
        <v>3.732748850689558E-2</v>
      </c>
      <c r="O53" s="202">
        <f t="shared" si="2"/>
        <v>3.7327488506895573E-2</v>
      </c>
      <c r="P53" s="202">
        <f t="shared" si="2"/>
        <v>3.732748850689558E-2</v>
      </c>
      <c r="Q53" s="202">
        <f t="shared" si="2"/>
        <v>3.7327488506895573E-2</v>
      </c>
    </row>
    <row r="54" spans="1:17" x14ac:dyDescent="0.25">
      <c r="A54" s="76" t="s">
        <v>81</v>
      </c>
      <c r="B54" s="202">
        <f t="shared" ref="B54:Q54" si="3">IF(B$8=0,0,B$8/B$5)</f>
        <v>9.2572171497101022E-2</v>
      </c>
      <c r="C54" s="202">
        <f t="shared" si="3"/>
        <v>9.2572171497101022E-2</v>
      </c>
      <c r="D54" s="202">
        <f t="shared" si="3"/>
        <v>9.2572171497101022E-2</v>
      </c>
      <c r="E54" s="202">
        <f t="shared" si="3"/>
        <v>9.2572171497101036E-2</v>
      </c>
      <c r="F54" s="202">
        <f t="shared" si="3"/>
        <v>9.2572171497101008E-2</v>
      </c>
      <c r="G54" s="202">
        <f t="shared" si="3"/>
        <v>9.2572171497101022E-2</v>
      </c>
      <c r="H54" s="202">
        <f t="shared" si="3"/>
        <v>9.2572171497101022E-2</v>
      </c>
      <c r="I54" s="202">
        <f t="shared" si="3"/>
        <v>9.2572171497101022E-2</v>
      </c>
      <c r="J54" s="202">
        <f t="shared" si="3"/>
        <v>9.2572171497101008E-2</v>
      </c>
      <c r="K54" s="202">
        <f t="shared" si="3"/>
        <v>9.2572171497101036E-2</v>
      </c>
      <c r="L54" s="202">
        <f t="shared" si="3"/>
        <v>9.2572171497101022E-2</v>
      </c>
      <c r="M54" s="202">
        <f t="shared" si="3"/>
        <v>9.2572171497101022E-2</v>
      </c>
      <c r="N54" s="202">
        <f t="shared" si="3"/>
        <v>9.2572171497101022E-2</v>
      </c>
      <c r="O54" s="202">
        <f t="shared" si="3"/>
        <v>9.2572171497101008E-2</v>
      </c>
      <c r="P54" s="202">
        <f t="shared" si="3"/>
        <v>9.2572171497101022E-2</v>
      </c>
      <c r="Q54" s="202">
        <f t="shared" si="3"/>
        <v>9.2572171497101036E-2</v>
      </c>
    </row>
    <row r="55" spans="1:17" x14ac:dyDescent="0.25">
      <c r="A55" s="76" t="s">
        <v>80</v>
      </c>
      <c r="B55" s="202">
        <f t="shared" ref="B55:Q55" si="4">IF(B$9=0,0,B$9/B$5)</f>
        <v>0.28368891265240637</v>
      </c>
      <c r="C55" s="202">
        <f t="shared" si="4"/>
        <v>0.28368891265240637</v>
      </c>
      <c r="D55" s="202">
        <f t="shared" si="4"/>
        <v>0.28368891265240637</v>
      </c>
      <c r="E55" s="202">
        <f t="shared" si="4"/>
        <v>0.28368891265240637</v>
      </c>
      <c r="F55" s="202">
        <f t="shared" si="4"/>
        <v>0.28368891265240637</v>
      </c>
      <c r="G55" s="202">
        <f t="shared" si="4"/>
        <v>0.28368891265240637</v>
      </c>
      <c r="H55" s="202">
        <f t="shared" si="4"/>
        <v>0.28368891265240631</v>
      </c>
      <c r="I55" s="202">
        <f t="shared" si="4"/>
        <v>0.28368891265240637</v>
      </c>
      <c r="J55" s="202">
        <f t="shared" si="4"/>
        <v>0.28368891265240631</v>
      </c>
      <c r="K55" s="202">
        <f t="shared" si="4"/>
        <v>0.28368891265240637</v>
      </c>
      <c r="L55" s="202">
        <f t="shared" si="4"/>
        <v>0.28368891265240637</v>
      </c>
      <c r="M55" s="202">
        <f t="shared" si="4"/>
        <v>0.28368891265240637</v>
      </c>
      <c r="N55" s="202">
        <f t="shared" si="4"/>
        <v>0.28368891265240637</v>
      </c>
      <c r="O55" s="202">
        <f t="shared" si="4"/>
        <v>0.28368891265240631</v>
      </c>
      <c r="P55" s="202">
        <f t="shared" si="4"/>
        <v>0.28368891265240637</v>
      </c>
      <c r="Q55" s="202">
        <f t="shared" si="4"/>
        <v>0.28368891265240637</v>
      </c>
    </row>
    <row r="56" spans="1:17" x14ac:dyDescent="0.25">
      <c r="A56" s="129" t="s">
        <v>79</v>
      </c>
      <c r="B56" s="201">
        <f t="shared" ref="B56:Q56" si="5">IF(B$10=0,0,B$10/B$5)</f>
        <v>6.2710180691584572E-2</v>
      </c>
      <c r="C56" s="201">
        <f t="shared" si="5"/>
        <v>6.2710180691584572E-2</v>
      </c>
      <c r="D56" s="201">
        <f t="shared" si="5"/>
        <v>6.2710180691584572E-2</v>
      </c>
      <c r="E56" s="201">
        <f t="shared" si="5"/>
        <v>6.2710180691584572E-2</v>
      </c>
      <c r="F56" s="201">
        <f t="shared" si="5"/>
        <v>6.2710180691584572E-2</v>
      </c>
      <c r="G56" s="201">
        <f t="shared" si="5"/>
        <v>6.2710180691584572E-2</v>
      </c>
      <c r="H56" s="201">
        <f t="shared" si="5"/>
        <v>6.2710180691584558E-2</v>
      </c>
      <c r="I56" s="201">
        <f t="shared" si="5"/>
        <v>6.2710180691584572E-2</v>
      </c>
      <c r="J56" s="201">
        <f t="shared" si="5"/>
        <v>6.2710180691584558E-2</v>
      </c>
      <c r="K56" s="201">
        <f t="shared" si="5"/>
        <v>6.2710180691584572E-2</v>
      </c>
      <c r="L56" s="201">
        <f t="shared" si="5"/>
        <v>6.2710180691584572E-2</v>
      </c>
      <c r="M56" s="201">
        <f t="shared" si="5"/>
        <v>6.2710180691584572E-2</v>
      </c>
      <c r="N56" s="201">
        <f t="shared" si="5"/>
        <v>6.2710180691584572E-2</v>
      </c>
      <c r="O56" s="201">
        <f t="shared" si="5"/>
        <v>6.2710180691584558E-2</v>
      </c>
      <c r="P56" s="201">
        <f t="shared" si="5"/>
        <v>6.2710180691584572E-2</v>
      </c>
      <c r="Q56" s="201">
        <f t="shared" si="5"/>
        <v>6.2710180691584572E-2</v>
      </c>
    </row>
    <row r="57" spans="1:17" x14ac:dyDescent="0.25">
      <c r="A57" s="127" t="s">
        <v>314</v>
      </c>
      <c r="B57" s="200">
        <f t="shared" ref="B57:Q57" si="6">IF(B$15=0,0,B$15/B$5)</f>
        <v>0</v>
      </c>
      <c r="C57" s="200">
        <f t="shared" si="6"/>
        <v>0</v>
      </c>
      <c r="D57" s="200">
        <f t="shared" si="6"/>
        <v>0</v>
      </c>
      <c r="E57" s="200">
        <f t="shared" si="6"/>
        <v>0</v>
      </c>
      <c r="F57" s="200">
        <f t="shared" si="6"/>
        <v>0</v>
      </c>
      <c r="G57" s="200">
        <f t="shared" si="6"/>
        <v>0</v>
      </c>
      <c r="H57" s="200">
        <f t="shared" si="6"/>
        <v>0</v>
      </c>
      <c r="I57" s="200">
        <f t="shared" si="6"/>
        <v>0</v>
      </c>
      <c r="J57" s="200">
        <f t="shared" si="6"/>
        <v>0</v>
      </c>
      <c r="K57" s="200">
        <f t="shared" si="6"/>
        <v>0</v>
      </c>
      <c r="L57" s="200">
        <f t="shared" si="6"/>
        <v>0</v>
      </c>
      <c r="M57" s="200">
        <f t="shared" si="6"/>
        <v>0</v>
      </c>
      <c r="N57" s="200">
        <f t="shared" si="6"/>
        <v>0</v>
      </c>
      <c r="O57" s="200">
        <f t="shared" si="6"/>
        <v>0</v>
      </c>
      <c r="P57" s="200">
        <f t="shared" si="6"/>
        <v>0</v>
      </c>
      <c r="Q57" s="200">
        <f t="shared" si="6"/>
        <v>0</v>
      </c>
    </row>
    <row r="58" spans="1:17" x14ac:dyDescent="0.25">
      <c r="A58" s="127" t="s">
        <v>313</v>
      </c>
      <c r="B58" s="200">
        <f t="shared" ref="B58:Q58" si="7">IF(B$26=0,0,B$26/B$5)</f>
        <v>0.21891277924561206</v>
      </c>
      <c r="C58" s="200">
        <f t="shared" si="7"/>
        <v>0.21891277924561212</v>
      </c>
      <c r="D58" s="200">
        <f t="shared" si="7"/>
        <v>0.21891277924561214</v>
      </c>
      <c r="E58" s="200">
        <f t="shared" si="7"/>
        <v>0.21891277924561206</v>
      </c>
      <c r="F58" s="200">
        <f t="shared" si="7"/>
        <v>0.21891277924561212</v>
      </c>
      <c r="G58" s="200">
        <f t="shared" si="7"/>
        <v>0.21891277924561212</v>
      </c>
      <c r="H58" s="200">
        <f t="shared" si="7"/>
        <v>0.21891277924561209</v>
      </c>
      <c r="I58" s="200">
        <f t="shared" si="7"/>
        <v>0.21891277924561209</v>
      </c>
      <c r="J58" s="200">
        <f t="shared" si="7"/>
        <v>0.21891277924561209</v>
      </c>
      <c r="K58" s="200">
        <f t="shared" si="7"/>
        <v>0.21891277924561212</v>
      </c>
      <c r="L58" s="200">
        <f t="shared" si="7"/>
        <v>0.21891277924561209</v>
      </c>
      <c r="M58" s="200">
        <f t="shared" si="7"/>
        <v>0.21891277924561209</v>
      </c>
      <c r="N58" s="200">
        <f t="shared" si="7"/>
        <v>0.21891277924561209</v>
      </c>
      <c r="O58" s="200">
        <f t="shared" si="7"/>
        <v>0.21891277924561206</v>
      </c>
      <c r="P58" s="200">
        <f t="shared" si="7"/>
        <v>0.21891277924561209</v>
      </c>
      <c r="Q58" s="200">
        <f t="shared" si="7"/>
        <v>0.21891277924561209</v>
      </c>
    </row>
    <row r="59" spans="1:17" x14ac:dyDescent="0.25">
      <c r="A59" s="127" t="s">
        <v>312</v>
      </c>
      <c r="B59" s="200">
        <f t="shared" ref="B59:Q59" si="8">IF(B$27=0,0,B$27/B$5)</f>
        <v>1.8710493952616414E-2</v>
      </c>
      <c r="C59" s="200">
        <f t="shared" si="8"/>
        <v>1.8710493952616418E-2</v>
      </c>
      <c r="D59" s="200">
        <f t="shared" si="8"/>
        <v>1.8710493952616421E-2</v>
      </c>
      <c r="E59" s="200">
        <f t="shared" si="8"/>
        <v>1.8710493952616418E-2</v>
      </c>
      <c r="F59" s="200">
        <f t="shared" si="8"/>
        <v>1.8710493952616421E-2</v>
      </c>
      <c r="G59" s="200">
        <f t="shared" si="8"/>
        <v>1.8710493952616421E-2</v>
      </c>
      <c r="H59" s="200">
        <f t="shared" si="8"/>
        <v>1.8710493952616414E-2</v>
      </c>
      <c r="I59" s="200">
        <f t="shared" si="8"/>
        <v>1.8710493952616418E-2</v>
      </c>
      <c r="J59" s="200">
        <f t="shared" si="8"/>
        <v>1.8710493952616418E-2</v>
      </c>
      <c r="K59" s="200">
        <f t="shared" si="8"/>
        <v>1.8710493952616418E-2</v>
      </c>
      <c r="L59" s="200">
        <f t="shared" si="8"/>
        <v>1.8710493952616418E-2</v>
      </c>
      <c r="M59" s="200">
        <f t="shared" si="8"/>
        <v>1.8710493952616418E-2</v>
      </c>
      <c r="N59" s="200">
        <f t="shared" si="8"/>
        <v>1.8710493952616418E-2</v>
      </c>
      <c r="O59" s="200">
        <f t="shared" si="8"/>
        <v>1.8710493952616414E-2</v>
      </c>
      <c r="P59" s="200">
        <f t="shared" si="8"/>
        <v>1.8710493952616418E-2</v>
      </c>
      <c r="Q59" s="200">
        <f t="shared" si="8"/>
        <v>1.8710493952616418E-2</v>
      </c>
    </row>
    <row r="60" spans="1:17" x14ac:dyDescent="0.25">
      <c r="A60" s="142" t="s">
        <v>318</v>
      </c>
      <c r="B60" s="199">
        <f t="shared" ref="B60:Q60" si="9">IF(B$28=0,0,B$28/B$5)</f>
        <v>0</v>
      </c>
      <c r="C60" s="199">
        <f t="shared" si="9"/>
        <v>0</v>
      </c>
      <c r="D60" s="199">
        <f t="shared" si="9"/>
        <v>0</v>
      </c>
      <c r="E60" s="199">
        <f t="shared" si="9"/>
        <v>0</v>
      </c>
      <c r="F60" s="199">
        <f t="shared" si="9"/>
        <v>0</v>
      </c>
      <c r="G60" s="199">
        <f t="shared" si="9"/>
        <v>0</v>
      </c>
      <c r="H60" s="199">
        <f t="shared" si="9"/>
        <v>0</v>
      </c>
      <c r="I60" s="199">
        <f t="shared" si="9"/>
        <v>0</v>
      </c>
      <c r="J60" s="199">
        <f t="shared" si="9"/>
        <v>0</v>
      </c>
      <c r="K60" s="199">
        <f t="shared" si="9"/>
        <v>0</v>
      </c>
      <c r="L60" s="199">
        <f t="shared" si="9"/>
        <v>0</v>
      </c>
      <c r="M60" s="199">
        <f t="shared" si="9"/>
        <v>0</v>
      </c>
      <c r="N60" s="199">
        <f t="shared" si="9"/>
        <v>0</v>
      </c>
      <c r="O60" s="199">
        <f t="shared" si="9"/>
        <v>0</v>
      </c>
      <c r="P60" s="199">
        <f t="shared" si="9"/>
        <v>0</v>
      </c>
      <c r="Q60" s="199">
        <f t="shared" si="9"/>
        <v>0</v>
      </c>
    </row>
    <row r="61" spans="1:17" x14ac:dyDescent="0.25">
      <c r="A61" s="142" t="s">
        <v>317</v>
      </c>
      <c r="B61" s="199">
        <f t="shared" ref="B61:Q61" si="10">IF(B$34=0,0,B$34/B$5)</f>
        <v>0</v>
      </c>
      <c r="C61" s="199">
        <f t="shared" si="10"/>
        <v>0</v>
      </c>
      <c r="D61" s="199">
        <f t="shared" si="10"/>
        <v>0</v>
      </c>
      <c r="E61" s="199">
        <f t="shared" si="10"/>
        <v>0</v>
      </c>
      <c r="F61" s="199">
        <f t="shared" si="10"/>
        <v>0</v>
      </c>
      <c r="G61" s="199">
        <f t="shared" si="10"/>
        <v>0</v>
      </c>
      <c r="H61" s="199">
        <f t="shared" si="10"/>
        <v>0</v>
      </c>
      <c r="I61" s="199">
        <f t="shared" si="10"/>
        <v>0</v>
      </c>
      <c r="J61" s="199">
        <f t="shared" si="10"/>
        <v>0</v>
      </c>
      <c r="K61" s="199">
        <f t="shared" si="10"/>
        <v>0</v>
      </c>
      <c r="L61" s="199">
        <f t="shared" si="10"/>
        <v>0</v>
      </c>
      <c r="M61" s="199">
        <f t="shared" si="10"/>
        <v>0</v>
      </c>
      <c r="N61" s="199">
        <f t="shared" si="10"/>
        <v>0</v>
      </c>
      <c r="O61" s="199">
        <f t="shared" si="10"/>
        <v>0</v>
      </c>
      <c r="P61" s="199">
        <f t="shared" si="10"/>
        <v>0</v>
      </c>
      <c r="Q61" s="199">
        <f t="shared" si="10"/>
        <v>0</v>
      </c>
    </row>
    <row r="62" spans="1:17" x14ac:dyDescent="0.25">
      <c r="A62" s="142" t="s">
        <v>316</v>
      </c>
      <c r="B62" s="199">
        <f t="shared" ref="B62:Q62" si="11">IF(B$45=0,0,B$45/B$5)</f>
        <v>1.8710493952616414E-2</v>
      </c>
      <c r="C62" s="199">
        <f t="shared" si="11"/>
        <v>1.8710493952616418E-2</v>
      </c>
      <c r="D62" s="199">
        <f t="shared" si="11"/>
        <v>1.8710493952616421E-2</v>
      </c>
      <c r="E62" s="199">
        <f t="shared" si="11"/>
        <v>1.8710493952616418E-2</v>
      </c>
      <c r="F62" s="199">
        <f t="shared" si="11"/>
        <v>1.8710493952616421E-2</v>
      </c>
      <c r="G62" s="199">
        <f t="shared" si="11"/>
        <v>1.8710493952616421E-2</v>
      </c>
      <c r="H62" s="199">
        <f t="shared" si="11"/>
        <v>1.8710493952616414E-2</v>
      </c>
      <c r="I62" s="199">
        <f t="shared" si="11"/>
        <v>1.8710493952616418E-2</v>
      </c>
      <c r="J62" s="199">
        <f t="shared" si="11"/>
        <v>1.8710493952616418E-2</v>
      </c>
      <c r="K62" s="199">
        <f t="shared" si="11"/>
        <v>1.8710493952616418E-2</v>
      </c>
      <c r="L62" s="199">
        <f t="shared" si="11"/>
        <v>1.8710493952616418E-2</v>
      </c>
      <c r="M62" s="199">
        <f t="shared" si="11"/>
        <v>1.8710493952616418E-2</v>
      </c>
      <c r="N62" s="199">
        <f t="shared" si="11"/>
        <v>1.8710493952616418E-2</v>
      </c>
      <c r="O62" s="199">
        <f t="shared" si="11"/>
        <v>1.8710493952616414E-2</v>
      </c>
      <c r="P62" s="199">
        <f t="shared" si="11"/>
        <v>1.8710493952616418E-2</v>
      </c>
      <c r="Q62" s="199">
        <f t="shared" si="11"/>
        <v>1.8710493952616418E-2</v>
      </c>
    </row>
    <row r="63" spans="1:17" x14ac:dyDescent="0.25">
      <c r="A63" s="142" t="s">
        <v>315</v>
      </c>
      <c r="B63" s="199">
        <f t="shared" ref="B63:Q63" si="12">IF(B$46=0,0,B$46/B$5)</f>
        <v>0</v>
      </c>
      <c r="C63" s="199">
        <f t="shared" si="12"/>
        <v>0</v>
      </c>
      <c r="D63" s="199">
        <f t="shared" si="12"/>
        <v>0</v>
      </c>
      <c r="E63" s="199">
        <f t="shared" si="12"/>
        <v>0</v>
      </c>
      <c r="F63" s="199">
        <f t="shared" si="12"/>
        <v>0</v>
      </c>
      <c r="G63" s="199">
        <f t="shared" si="12"/>
        <v>0</v>
      </c>
      <c r="H63" s="199">
        <f t="shared" si="12"/>
        <v>0</v>
      </c>
      <c r="I63" s="199">
        <f t="shared" si="12"/>
        <v>0</v>
      </c>
      <c r="J63" s="199">
        <f t="shared" si="12"/>
        <v>0</v>
      </c>
      <c r="K63" s="199">
        <f t="shared" si="12"/>
        <v>0</v>
      </c>
      <c r="L63" s="199">
        <f t="shared" si="12"/>
        <v>0</v>
      </c>
      <c r="M63" s="199">
        <f t="shared" si="12"/>
        <v>0</v>
      </c>
      <c r="N63" s="199">
        <f t="shared" si="12"/>
        <v>0</v>
      </c>
      <c r="O63" s="199">
        <f t="shared" si="12"/>
        <v>0</v>
      </c>
      <c r="P63" s="199">
        <f t="shared" si="12"/>
        <v>0</v>
      </c>
      <c r="Q63" s="199">
        <f t="shared" si="12"/>
        <v>0</v>
      </c>
    </row>
    <row r="64" spans="1:17" x14ac:dyDescent="0.25">
      <c r="A64" s="72" t="s">
        <v>311</v>
      </c>
      <c r="B64" s="276">
        <f t="shared" ref="B64:Q64" si="13">IF(B$47=0,0,B$47/B$5)</f>
        <v>0.25173668402743998</v>
      </c>
      <c r="C64" s="276">
        <f t="shared" si="13"/>
        <v>0.25173668402744004</v>
      </c>
      <c r="D64" s="276">
        <f t="shared" si="13"/>
        <v>0.25173668402744009</v>
      </c>
      <c r="E64" s="276">
        <f t="shared" si="13"/>
        <v>0.25173668402744004</v>
      </c>
      <c r="F64" s="276">
        <f t="shared" si="13"/>
        <v>0.25173668402744009</v>
      </c>
      <c r="G64" s="276">
        <f t="shared" si="13"/>
        <v>0.25173668402744009</v>
      </c>
      <c r="H64" s="276">
        <f t="shared" si="13"/>
        <v>0.25173668402743998</v>
      </c>
      <c r="I64" s="276">
        <f t="shared" si="13"/>
        <v>0.25173668402743998</v>
      </c>
      <c r="J64" s="276">
        <f t="shared" si="13"/>
        <v>0.25173668402744004</v>
      </c>
      <c r="K64" s="276">
        <f t="shared" si="13"/>
        <v>0.25173668402744004</v>
      </c>
      <c r="L64" s="276">
        <f t="shared" si="13"/>
        <v>0.25173668402744004</v>
      </c>
      <c r="M64" s="276">
        <f t="shared" si="13"/>
        <v>0.25173668402744004</v>
      </c>
      <c r="N64" s="276">
        <f t="shared" si="13"/>
        <v>0.25173668402744004</v>
      </c>
      <c r="O64" s="276">
        <f t="shared" si="13"/>
        <v>0.25173668402744004</v>
      </c>
      <c r="P64" s="276">
        <f t="shared" si="13"/>
        <v>0.25173668402744004</v>
      </c>
      <c r="Q64" s="276">
        <f t="shared" si="13"/>
        <v>0.25173668402744004</v>
      </c>
    </row>
    <row r="66" spans="1:17" ht="12.75" x14ac:dyDescent="0.25">
      <c r="A66" s="98" t="str">
        <f>FBT_fec!$A$110</f>
        <v>Energy intensity (toe/physical output index)</v>
      </c>
      <c r="B66" s="19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</row>
    <row r="68" spans="1:17" x14ac:dyDescent="0.25">
      <c r="A68" s="78" t="s">
        <v>4</v>
      </c>
      <c r="B68" s="230">
        <f t="shared" ref="B68:Q68" si="14">SUM(B$69:B$77)</f>
        <v>221.60026286059679</v>
      </c>
      <c r="C68" s="230">
        <f t="shared" si="14"/>
        <v>221.60026286059676</v>
      </c>
      <c r="D68" s="230">
        <f t="shared" si="14"/>
        <v>221.60026286059681</v>
      </c>
      <c r="E68" s="230">
        <f t="shared" si="14"/>
        <v>221.60026286059679</v>
      </c>
      <c r="F68" s="230">
        <f t="shared" si="14"/>
        <v>221.60026286059681</v>
      </c>
      <c r="G68" s="230">
        <f t="shared" si="14"/>
        <v>221.60026286059679</v>
      </c>
      <c r="H68" s="230">
        <f t="shared" si="14"/>
        <v>218.56406699212349</v>
      </c>
      <c r="I68" s="230">
        <f t="shared" si="14"/>
        <v>212.62795119969871</v>
      </c>
      <c r="J68" s="230">
        <f t="shared" si="14"/>
        <v>212.62795119969877</v>
      </c>
      <c r="K68" s="230">
        <f t="shared" si="14"/>
        <v>212.6279511996988</v>
      </c>
      <c r="L68" s="230">
        <f t="shared" si="14"/>
        <v>212.62795119969874</v>
      </c>
      <c r="M68" s="230">
        <f t="shared" si="14"/>
        <v>212.62795119969874</v>
      </c>
      <c r="N68" s="230">
        <f t="shared" si="14"/>
        <v>212.62795119969877</v>
      </c>
      <c r="O68" s="230">
        <f t="shared" si="14"/>
        <v>212.62795119969877</v>
      </c>
      <c r="P68" s="230">
        <f t="shared" si="14"/>
        <v>212.6279511996988</v>
      </c>
      <c r="Q68" s="230">
        <f t="shared" si="14"/>
        <v>212.62795119969877</v>
      </c>
    </row>
    <row r="69" spans="1:17" x14ac:dyDescent="0.25">
      <c r="A69" s="132" t="s">
        <v>83</v>
      </c>
      <c r="B69" s="275">
        <f>IF(B$6=0,0,B$6/WWP!B$5*1000)</f>
        <v>7.6100387638496487</v>
      </c>
      <c r="C69" s="275">
        <f>IF(C$6=0,0,C$6/WWP!C$5*1000)</f>
        <v>7.6100387638496469</v>
      </c>
      <c r="D69" s="275">
        <f>IF(D$6=0,0,D$6/WWP!D$5*1000)</f>
        <v>7.6100387638496487</v>
      </c>
      <c r="E69" s="275">
        <f>IF(E$6=0,0,E$6/WWP!E$5*1000)</f>
        <v>7.6100387638496487</v>
      </c>
      <c r="F69" s="275">
        <f>IF(F$6=0,0,F$6/WWP!F$5*1000)</f>
        <v>7.6100387638496496</v>
      </c>
      <c r="G69" s="275">
        <f>IF(G$6=0,0,G$6/WWP!G$5*1000)</f>
        <v>7.6100387638496478</v>
      </c>
      <c r="H69" s="275">
        <f>IF(H$6=0,0,H$6/WWP!H$5*1000)</f>
        <v>7.5057718827753357</v>
      </c>
      <c r="I69" s="275">
        <f>IF(I$6=0,0,I$6/WWP!I$5*1000)</f>
        <v>7.301918012279387</v>
      </c>
      <c r="J69" s="275">
        <f>IF(J$6=0,0,J$6/WWP!J$5*1000)</f>
        <v>7.3019180122793879</v>
      </c>
      <c r="K69" s="275">
        <f>IF(K$6=0,0,K$6/WWP!K$5*1000)</f>
        <v>7.3019180122793896</v>
      </c>
      <c r="L69" s="275">
        <f>IF(L$6=0,0,L$6/WWP!L$5*1000)</f>
        <v>7.3019180122793879</v>
      </c>
      <c r="M69" s="275">
        <f>IF(M$6=0,0,M$6/WWP!M$5*1000)</f>
        <v>7.3019180122793879</v>
      </c>
      <c r="N69" s="275">
        <f>IF(N$6=0,0,N$6/WWP!N$5*1000)</f>
        <v>7.3019180122793887</v>
      </c>
      <c r="O69" s="275">
        <f>IF(O$6=0,0,O$6/WWP!O$5*1000)</f>
        <v>7.3019180122793879</v>
      </c>
      <c r="P69" s="275">
        <f>IF(P$6=0,0,P$6/WWP!P$5*1000)</f>
        <v>7.3019180122793896</v>
      </c>
      <c r="Q69" s="275">
        <f>IF(Q$6=0,0,Q$6/WWP!Q$5*1000)</f>
        <v>7.3019180122793879</v>
      </c>
    </row>
    <row r="70" spans="1:17" x14ac:dyDescent="0.25">
      <c r="A70" s="76" t="s">
        <v>82</v>
      </c>
      <c r="B70" s="274">
        <f>IF(B$7=0,0,B$7/WWP!B$5*1000)</f>
        <v>8.271781265053967</v>
      </c>
      <c r="C70" s="274">
        <f>IF(C$7=0,0,C$7/WWP!C$5*1000)</f>
        <v>8.2717812650539653</v>
      </c>
      <c r="D70" s="274">
        <f>IF(D$7=0,0,D$7/WWP!D$5*1000)</f>
        <v>8.271781265053967</v>
      </c>
      <c r="E70" s="274">
        <f>IF(E$7=0,0,E$7/WWP!E$5*1000)</f>
        <v>8.271781265053967</v>
      </c>
      <c r="F70" s="274">
        <f>IF(F$7=0,0,F$7/WWP!F$5*1000)</f>
        <v>8.271781265053967</v>
      </c>
      <c r="G70" s="274">
        <f>IF(G$7=0,0,G$7/WWP!G$5*1000)</f>
        <v>8.271781265053967</v>
      </c>
      <c r="H70" s="274">
        <f>IF(H$7=0,0,H$7/WWP!H$5*1000)</f>
        <v>8.1584476986688443</v>
      </c>
      <c r="I70" s="274">
        <f>IF(I$7=0,0,I$7/WWP!I$5*1000)</f>
        <v>7.9368674046515091</v>
      </c>
      <c r="J70" s="274">
        <f>IF(J$7=0,0,J$7/WWP!J$5*1000)</f>
        <v>7.9368674046515109</v>
      </c>
      <c r="K70" s="274">
        <f>IF(K$7=0,0,K$7/WWP!K$5*1000)</f>
        <v>7.9368674046515109</v>
      </c>
      <c r="L70" s="274">
        <f>IF(L$7=0,0,L$7/WWP!L$5*1000)</f>
        <v>7.9368674046515091</v>
      </c>
      <c r="M70" s="274">
        <f>IF(M$7=0,0,M$7/WWP!M$5*1000)</f>
        <v>7.9368674046515091</v>
      </c>
      <c r="N70" s="274">
        <f>IF(N$7=0,0,N$7/WWP!N$5*1000)</f>
        <v>7.9368674046515109</v>
      </c>
      <c r="O70" s="274">
        <f>IF(O$7=0,0,O$7/WWP!O$5*1000)</f>
        <v>7.9368674046515091</v>
      </c>
      <c r="P70" s="274">
        <f>IF(P$7=0,0,P$7/WWP!P$5*1000)</f>
        <v>7.9368674046515109</v>
      </c>
      <c r="Q70" s="274">
        <f>IF(Q$7=0,0,Q$7/WWP!Q$5*1000)</f>
        <v>7.9368674046515091</v>
      </c>
    </row>
    <row r="71" spans="1:17" x14ac:dyDescent="0.25">
      <c r="A71" s="76" t="s">
        <v>81</v>
      </c>
      <c r="B71" s="274">
        <f>IF(B$8=0,0,B$8/WWP!B$5*1000)</f>
        <v>20.514017537333835</v>
      </c>
      <c r="C71" s="274">
        <f>IF(C$8=0,0,C$8/WWP!C$5*1000)</f>
        <v>20.514017537333832</v>
      </c>
      <c r="D71" s="274">
        <f>IF(D$8=0,0,D$8/WWP!D$5*1000)</f>
        <v>20.514017537333835</v>
      </c>
      <c r="E71" s="274">
        <f>IF(E$8=0,0,E$8/WWP!E$5*1000)</f>
        <v>20.514017537333835</v>
      </c>
      <c r="F71" s="274">
        <f>IF(F$8=0,0,F$8/WWP!F$5*1000)</f>
        <v>20.514017537333832</v>
      </c>
      <c r="G71" s="274">
        <f>IF(G$8=0,0,G$8/WWP!G$5*1000)</f>
        <v>20.514017537333835</v>
      </c>
      <c r="H71" s="274">
        <f>IF(H$8=0,0,H$8/WWP!H$5*1000)</f>
        <v>20.232950292698732</v>
      </c>
      <c r="I71" s="274">
        <f>IF(I$8=0,0,I$8/WWP!I$5*1000)</f>
        <v>19.683431163535737</v>
      </c>
      <c r="J71" s="274">
        <f>IF(J$8=0,0,J$8/WWP!J$5*1000)</f>
        <v>19.68343116353574</v>
      </c>
      <c r="K71" s="274">
        <f>IF(K$8=0,0,K$8/WWP!K$5*1000)</f>
        <v>19.683431163535744</v>
      </c>
      <c r="L71" s="274">
        <f>IF(L$8=0,0,L$8/WWP!L$5*1000)</f>
        <v>19.683431163535737</v>
      </c>
      <c r="M71" s="274">
        <f>IF(M$8=0,0,M$8/WWP!M$5*1000)</f>
        <v>19.68343116353574</v>
      </c>
      <c r="N71" s="274">
        <f>IF(N$8=0,0,N$8/WWP!N$5*1000)</f>
        <v>19.68343116353574</v>
      </c>
      <c r="O71" s="274">
        <f>IF(O$8=0,0,O$8/WWP!O$5*1000)</f>
        <v>19.683431163535737</v>
      </c>
      <c r="P71" s="274">
        <f>IF(P$8=0,0,P$8/WWP!P$5*1000)</f>
        <v>19.68343116353574</v>
      </c>
      <c r="Q71" s="274">
        <f>IF(Q$8=0,0,Q$8/WWP!Q$5*1000)</f>
        <v>19.68343116353574</v>
      </c>
    </row>
    <row r="72" spans="1:17" x14ac:dyDescent="0.25">
      <c r="A72" s="76" t="s">
        <v>80</v>
      </c>
      <c r="B72" s="274">
        <f>IF(B$9=0,0,B$9/WWP!B$5*1000)</f>
        <v>62.865537614410144</v>
      </c>
      <c r="C72" s="274">
        <f>IF(C$9=0,0,C$9/WWP!C$5*1000)</f>
        <v>62.86553761441013</v>
      </c>
      <c r="D72" s="274">
        <f>IF(D$9=0,0,D$9/WWP!D$5*1000)</f>
        <v>62.86553761441013</v>
      </c>
      <c r="E72" s="274">
        <f>IF(E$9=0,0,E$9/WWP!E$5*1000)</f>
        <v>62.865537614410144</v>
      </c>
      <c r="F72" s="274">
        <f>IF(F$9=0,0,F$9/WWP!F$5*1000)</f>
        <v>62.865537614410144</v>
      </c>
      <c r="G72" s="274">
        <f>IF(G$9=0,0,G$9/WWP!G$5*1000)</f>
        <v>62.86553761441013</v>
      </c>
      <c r="H72" s="274">
        <f>IF(H$9=0,0,H$9/WWP!H$5*1000)</f>
        <v>62.004202509883214</v>
      </c>
      <c r="I72" s="274">
        <f>IF(I$9=0,0,I$9/WWP!I$5*1000)</f>
        <v>60.320192275351459</v>
      </c>
      <c r="J72" s="274">
        <f>IF(J$9=0,0,J$9/WWP!J$5*1000)</f>
        <v>60.320192275351467</v>
      </c>
      <c r="K72" s="274">
        <f>IF(K$9=0,0,K$9/WWP!K$5*1000)</f>
        <v>60.320192275351474</v>
      </c>
      <c r="L72" s="274">
        <f>IF(L$9=0,0,L$9/WWP!L$5*1000)</f>
        <v>60.320192275351459</v>
      </c>
      <c r="M72" s="274">
        <f>IF(M$9=0,0,M$9/WWP!M$5*1000)</f>
        <v>60.320192275351459</v>
      </c>
      <c r="N72" s="274">
        <f>IF(N$9=0,0,N$9/WWP!N$5*1000)</f>
        <v>60.320192275351467</v>
      </c>
      <c r="O72" s="274">
        <f>IF(O$9=0,0,O$9/WWP!O$5*1000)</f>
        <v>60.320192275351459</v>
      </c>
      <c r="P72" s="274">
        <f>IF(P$9=0,0,P$9/WWP!P$5*1000)</f>
        <v>60.320192275351474</v>
      </c>
      <c r="Q72" s="274">
        <f>IF(Q$9=0,0,Q$9/WWP!Q$5*1000)</f>
        <v>60.320192275351467</v>
      </c>
    </row>
    <row r="73" spans="1:17" x14ac:dyDescent="0.25">
      <c r="A73" s="129" t="s">
        <v>79</v>
      </c>
      <c r="B73" s="273">
        <f>IF(B$10=0,0,B$10/WWP!B$5*1000)</f>
        <v>13.896592525290666</v>
      </c>
      <c r="C73" s="273">
        <f>IF(C$10=0,0,C$10/WWP!C$5*1000)</f>
        <v>13.896592525290663</v>
      </c>
      <c r="D73" s="273">
        <f>IF(D$10=0,0,D$10/WWP!D$5*1000)</f>
        <v>13.896592525290664</v>
      </c>
      <c r="E73" s="273">
        <f>IF(E$10=0,0,E$10/WWP!E$5*1000)</f>
        <v>13.896592525290663</v>
      </c>
      <c r="F73" s="273">
        <f>IF(F$10=0,0,F$10/WWP!F$5*1000)</f>
        <v>13.896592525290666</v>
      </c>
      <c r="G73" s="273">
        <f>IF(G$10=0,0,G$10/WWP!G$5*1000)</f>
        <v>13.896592525290664</v>
      </c>
      <c r="H73" s="273">
        <f>IF(H$10=0,0,H$10/WWP!H$5*1000)</f>
        <v>13.706192133763658</v>
      </c>
      <c r="I73" s="273">
        <f>IF(I$10=0,0,I$10/WWP!I$5*1000)</f>
        <v>13.333937239814533</v>
      </c>
      <c r="J73" s="273">
        <f>IF(J$10=0,0,J$10/WWP!J$5*1000)</f>
        <v>13.333937239814535</v>
      </c>
      <c r="K73" s="273">
        <f>IF(K$10=0,0,K$10/WWP!K$5*1000)</f>
        <v>13.333937239814537</v>
      </c>
      <c r="L73" s="273">
        <f>IF(L$10=0,0,L$10/WWP!L$5*1000)</f>
        <v>13.333937239814533</v>
      </c>
      <c r="M73" s="273">
        <f>IF(M$10=0,0,M$10/WWP!M$5*1000)</f>
        <v>13.333937239814535</v>
      </c>
      <c r="N73" s="273">
        <f>IF(N$10=0,0,N$10/WWP!N$5*1000)</f>
        <v>13.333937239814537</v>
      </c>
      <c r="O73" s="273">
        <f>IF(O$10=0,0,O$10/WWP!O$5*1000)</f>
        <v>13.333937239814535</v>
      </c>
      <c r="P73" s="273">
        <f>IF(P$10=0,0,P$10/WWP!P$5*1000)</f>
        <v>13.333937239814537</v>
      </c>
      <c r="Q73" s="273">
        <f>IF(Q$10=0,0,Q$10/WWP!Q$5*1000)</f>
        <v>13.333937239814535</v>
      </c>
    </row>
    <row r="74" spans="1:17" x14ac:dyDescent="0.25">
      <c r="A74" s="127" t="s">
        <v>314</v>
      </c>
      <c r="B74" s="296">
        <f>IF(B$15=0,0,B$15/WWP!B$5*1000)</f>
        <v>0</v>
      </c>
      <c r="C74" s="296">
        <f>IF(C$15=0,0,C$15/WWP!C$5*1000)</f>
        <v>0</v>
      </c>
      <c r="D74" s="296">
        <f>IF(D$15=0,0,D$15/WWP!D$5*1000)</f>
        <v>0</v>
      </c>
      <c r="E74" s="296">
        <f>IF(E$15=0,0,E$15/WWP!E$5*1000)</f>
        <v>0</v>
      </c>
      <c r="F74" s="296">
        <f>IF(F$15=0,0,F$15/WWP!F$5*1000)</f>
        <v>0</v>
      </c>
      <c r="G74" s="296">
        <f>IF(G$15=0,0,G$15/WWP!G$5*1000)</f>
        <v>0</v>
      </c>
      <c r="H74" s="296">
        <f>IF(H$15=0,0,H$15/WWP!H$5*1000)</f>
        <v>0</v>
      </c>
      <c r="I74" s="296">
        <f>IF(I$15=0,0,I$15/WWP!I$5*1000)</f>
        <v>0</v>
      </c>
      <c r="J74" s="296">
        <f>IF(J$15=0,0,J$15/WWP!J$5*1000)</f>
        <v>0</v>
      </c>
      <c r="K74" s="296">
        <f>IF(K$15=0,0,K$15/WWP!K$5*1000)</f>
        <v>0</v>
      </c>
      <c r="L74" s="296">
        <f>IF(L$15=0,0,L$15/WWP!L$5*1000)</f>
        <v>0</v>
      </c>
      <c r="M74" s="296">
        <f>IF(M$15=0,0,M$15/WWP!M$5*1000)</f>
        <v>0</v>
      </c>
      <c r="N74" s="296">
        <f>IF(N$15=0,0,N$15/WWP!N$5*1000)</f>
        <v>0</v>
      </c>
      <c r="O74" s="296">
        <f>IF(O$15=0,0,O$15/WWP!O$5*1000)</f>
        <v>0</v>
      </c>
      <c r="P74" s="296">
        <f>IF(P$15=0,0,P$15/WWP!P$5*1000)</f>
        <v>0</v>
      </c>
      <c r="Q74" s="296">
        <f>IF(Q$15=0,0,Q$15/WWP!Q$5*1000)</f>
        <v>0</v>
      </c>
    </row>
    <row r="75" spans="1:17" x14ac:dyDescent="0.25">
      <c r="A75" s="127" t="s">
        <v>313</v>
      </c>
      <c r="B75" s="296">
        <f>IF(B$26=0,0,B$26/WWP!B$5*1000)</f>
        <v>48.51112942437144</v>
      </c>
      <c r="C75" s="296">
        <f>IF(C$26=0,0,C$26/WWP!C$5*1000)</f>
        <v>48.51112942437144</v>
      </c>
      <c r="D75" s="296">
        <f>IF(D$26=0,0,D$26/WWP!D$5*1000)</f>
        <v>48.511129424371454</v>
      </c>
      <c r="E75" s="296">
        <f>IF(E$26=0,0,E$26/WWP!E$5*1000)</f>
        <v>48.511129424371433</v>
      </c>
      <c r="F75" s="296">
        <f>IF(F$26=0,0,F$26/WWP!F$5*1000)</f>
        <v>48.511129424371447</v>
      </c>
      <c r="G75" s="296">
        <f>IF(G$26=0,0,G$26/WWP!G$5*1000)</f>
        <v>48.51112942437144</v>
      </c>
      <c r="H75" s="296">
        <f>IF(H$26=0,0,H$26/WWP!H$5*1000)</f>
        <v>47.846467348469901</v>
      </c>
      <c r="I75" s="296">
        <f>IF(I$26=0,0,I$26/WWP!I$5*1000)</f>
        <v>46.546975742426426</v>
      </c>
      <c r="J75" s="296">
        <f>IF(J$26=0,0,J$26/WWP!J$5*1000)</f>
        <v>46.54697574242644</v>
      </c>
      <c r="K75" s="296">
        <f>IF(K$26=0,0,K$26/WWP!K$5*1000)</f>
        <v>46.546975742426447</v>
      </c>
      <c r="L75" s="296">
        <f>IF(L$26=0,0,L$26/WWP!L$5*1000)</f>
        <v>46.546975742426433</v>
      </c>
      <c r="M75" s="296">
        <f>IF(M$26=0,0,M$26/WWP!M$5*1000)</f>
        <v>46.546975742426433</v>
      </c>
      <c r="N75" s="296">
        <f>IF(N$26=0,0,N$26/WWP!N$5*1000)</f>
        <v>46.546975742426433</v>
      </c>
      <c r="O75" s="296">
        <f>IF(O$26=0,0,O$26/WWP!O$5*1000)</f>
        <v>46.546975742426433</v>
      </c>
      <c r="P75" s="296">
        <f>IF(P$26=0,0,P$26/WWP!P$5*1000)</f>
        <v>46.546975742426447</v>
      </c>
      <c r="Q75" s="296">
        <f>IF(Q$26=0,0,Q$26/WWP!Q$5*1000)</f>
        <v>46.54697574242644</v>
      </c>
    </row>
    <row r="76" spans="1:17" x14ac:dyDescent="0.25">
      <c r="A76" s="127" t="s">
        <v>312</v>
      </c>
      <c r="B76" s="296">
        <f>IF(B$27=0,0,B$27/WWP!B$5*1000)</f>
        <v>4.1462503781514046</v>
      </c>
      <c r="C76" s="296">
        <f>IF(C$27=0,0,C$27/WWP!C$5*1000)</f>
        <v>4.1462503781514046</v>
      </c>
      <c r="D76" s="296">
        <f>IF(D$27=0,0,D$27/WWP!D$5*1000)</f>
        <v>4.1462503781514064</v>
      </c>
      <c r="E76" s="296">
        <f>IF(E$27=0,0,E$27/WWP!E$5*1000)</f>
        <v>4.1462503781514046</v>
      </c>
      <c r="F76" s="296">
        <f>IF(F$27=0,0,F$27/WWP!F$5*1000)</f>
        <v>4.1462503781514055</v>
      </c>
      <c r="G76" s="296">
        <f>IF(G$27=0,0,G$27/WWP!G$5*1000)</f>
        <v>4.1462503781514055</v>
      </c>
      <c r="H76" s="296">
        <f>IF(H$27=0,0,H$27/WWP!H$5*1000)</f>
        <v>4.0894416537153759</v>
      </c>
      <c r="I76" s="296">
        <f>IF(I$27=0,0,I$27/WWP!I$5*1000)</f>
        <v>3.9783739950791817</v>
      </c>
      <c r="J76" s="296">
        <f>IF(J$27=0,0,J$27/WWP!J$5*1000)</f>
        <v>3.9783739950791825</v>
      </c>
      <c r="K76" s="296">
        <f>IF(K$27=0,0,K$27/WWP!K$5*1000)</f>
        <v>3.9783739950791834</v>
      </c>
      <c r="L76" s="296">
        <f>IF(L$27=0,0,L$27/WWP!L$5*1000)</f>
        <v>3.9783739950791825</v>
      </c>
      <c r="M76" s="296">
        <f>IF(M$27=0,0,M$27/WWP!M$5*1000)</f>
        <v>3.9783739950791817</v>
      </c>
      <c r="N76" s="296">
        <f>IF(N$27=0,0,N$27/WWP!N$5*1000)</f>
        <v>3.9783739950791825</v>
      </c>
      <c r="O76" s="296">
        <f>IF(O$27=0,0,O$27/WWP!O$5*1000)</f>
        <v>3.9783739950791817</v>
      </c>
      <c r="P76" s="296">
        <f>IF(P$27=0,0,P$27/WWP!P$5*1000)</f>
        <v>3.9783739950791834</v>
      </c>
      <c r="Q76" s="296">
        <f>IF(Q$27=0,0,Q$27/WWP!Q$5*1000)</f>
        <v>3.9783739950791825</v>
      </c>
    </row>
    <row r="77" spans="1:17" x14ac:dyDescent="0.25">
      <c r="A77" s="72" t="s">
        <v>311</v>
      </c>
      <c r="B77" s="295">
        <f>IF(B$47=0,0,B$47/WWP!B$5*1000)</f>
        <v>55.784915352135712</v>
      </c>
      <c r="C77" s="295">
        <f>IF(C$47=0,0,C$47/WWP!C$5*1000)</f>
        <v>55.784915352135705</v>
      </c>
      <c r="D77" s="295">
        <f>IF(D$47=0,0,D$47/WWP!D$5*1000)</f>
        <v>55.784915352135727</v>
      </c>
      <c r="E77" s="295">
        <f>IF(E$47=0,0,E$47/WWP!E$5*1000)</f>
        <v>55.784915352135705</v>
      </c>
      <c r="F77" s="295">
        <f>IF(F$47=0,0,F$47/WWP!F$5*1000)</f>
        <v>55.784915352135727</v>
      </c>
      <c r="G77" s="295">
        <f>IF(G$47=0,0,G$47/WWP!G$5*1000)</f>
        <v>55.78491535213572</v>
      </c>
      <c r="H77" s="295">
        <f>IF(H$47=0,0,H$47/WWP!H$5*1000)</f>
        <v>55.02059347214842</v>
      </c>
      <c r="I77" s="295">
        <f>IF(I$47=0,0,I$47/WWP!I$5*1000)</f>
        <v>53.526255366560491</v>
      </c>
      <c r="J77" s="295">
        <f>IF(J$47=0,0,J$47/WWP!J$5*1000)</f>
        <v>53.526255366560513</v>
      </c>
      <c r="K77" s="295">
        <f>IF(K$47=0,0,K$47/WWP!K$5*1000)</f>
        <v>53.52625536656052</v>
      </c>
      <c r="L77" s="295">
        <f>IF(L$47=0,0,L$47/WWP!L$5*1000)</f>
        <v>53.526255366560498</v>
      </c>
      <c r="M77" s="295">
        <f>IF(M$47=0,0,M$47/WWP!M$5*1000)</f>
        <v>53.526255366560498</v>
      </c>
      <c r="N77" s="295">
        <f>IF(N$47=0,0,N$47/WWP!N$5*1000)</f>
        <v>53.526255366560505</v>
      </c>
      <c r="O77" s="295">
        <f>IF(O$47=0,0,O$47/WWP!O$5*1000)</f>
        <v>53.526255366560505</v>
      </c>
      <c r="P77" s="295">
        <f>IF(P$47=0,0,P$47/WWP!P$5*1000)</f>
        <v>53.526255366560513</v>
      </c>
      <c r="Q77" s="295">
        <f>IF(Q$47=0,0,Q$47/WWP!Q$5*1000)</f>
        <v>53.526255366560505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6" tint="0.59999389629810485"/>
    <pageSetUpPr fitToPage="1"/>
  </sheetPr>
  <dimension ref="A1:Q7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393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91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4</v>
      </c>
      <c r="B5" s="96">
        <v>0.35793744507755676</v>
      </c>
      <c r="C5" s="96">
        <v>0.28095808069471684</v>
      </c>
      <c r="D5" s="96">
        <v>0.28170745211752063</v>
      </c>
      <c r="E5" s="96">
        <v>0.32796240319008552</v>
      </c>
      <c r="F5" s="96">
        <v>0.32846822890047811</v>
      </c>
      <c r="G5" s="96">
        <v>0.32424180076942777</v>
      </c>
      <c r="H5" s="96">
        <v>0.33229987547749423</v>
      </c>
      <c r="I5" s="96">
        <v>0.39097965179193439</v>
      </c>
      <c r="J5" s="96">
        <v>0.38902716972952689</v>
      </c>
      <c r="K5" s="96">
        <v>0.38968613242558942</v>
      </c>
      <c r="L5" s="96">
        <v>0.37328975759643451</v>
      </c>
      <c r="M5" s="96">
        <v>0.33811791859517948</v>
      </c>
      <c r="N5" s="96">
        <v>0.29170382320724747</v>
      </c>
      <c r="O5" s="96">
        <v>0.2098220682393937</v>
      </c>
      <c r="P5" s="96">
        <v>0.20991210021859139</v>
      </c>
      <c r="Q5" s="96">
        <v>0.20981974059677294</v>
      </c>
    </row>
    <row r="6" spans="1:17" x14ac:dyDescent="0.25">
      <c r="A6" s="132" t="s">
        <v>83</v>
      </c>
      <c r="B6" s="160">
        <v>1.1765849374080223E-2</v>
      </c>
      <c r="C6" s="160">
        <v>9.2354418442262814E-3</v>
      </c>
      <c r="D6" s="160">
        <v>9.2600746156985131E-3</v>
      </c>
      <c r="E6" s="160">
        <v>1.0780532434821985E-2</v>
      </c>
      <c r="F6" s="160">
        <v>1.0797159555565742E-2</v>
      </c>
      <c r="G6" s="160">
        <v>1.0658231601913006E-2</v>
      </c>
      <c r="H6" s="160">
        <v>1.092311054812008E-2</v>
      </c>
      <c r="I6" s="160">
        <v>1.2851987839152946E-2</v>
      </c>
      <c r="J6" s="160">
        <v>1.2787807323345493E-2</v>
      </c>
      <c r="K6" s="160">
        <v>1.2809468247430509E-2</v>
      </c>
      <c r="L6" s="160">
        <v>1.2270498996870549E-2</v>
      </c>
      <c r="M6" s="160">
        <v>1.1114356867598492E-2</v>
      </c>
      <c r="N6" s="160">
        <v>9.5886677767287962E-3</v>
      </c>
      <c r="O6" s="160">
        <v>6.8971125659338878E-3</v>
      </c>
      <c r="P6" s="160">
        <v>6.9000720291603791E-3</v>
      </c>
      <c r="Q6" s="160">
        <v>6.8970360534235369E-3</v>
      </c>
    </row>
    <row r="7" spans="1:17" x14ac:dyDescent="0.25">
      <c r="A7" s="76" t="s">
        <v>82</v>
      </c>
      <c r="B7" s="159">
        <v>3.1953682972009874E-3</v>
      </c>
      <c r="C7" s="159">
        <v>2.5081604516113418E-3</v>
      </c>
      <c r="D7" s="159">
        <v>2.5148502174354706E-3</v>
      </c>
      <c r="E7" s="159">
        <v>2.9277760129297965E-3</v>
      </c>
      <c r="F7" s="159">
        <v>2.9322916048610836E-3</v>
      </c>
      <c r="G7" s="159">
        <v>2.894561563910966E-3</v>
      </c>
      <c r="H7" s="159">
        <v>2.9664973639026478E-3</v>
      </c>
      <c r="I7" s="159">
        <v>3.4903416822342488E-3</v>
      </c>
      <c r="J7" s="159">
        <v>3.4729115436196128E-3</v>
      </c>
      <c r="K7" s="159">
        <v>3.4787942154020524E-3</v>
      </c>
      <c r="L7" s="159">
        <v>3.3324209956156906E-3</v>
      </c>
      <c r="M7" s="159">
        <v>3.0184360218599667E-3</v>
      </c>
      <c r="N7" s="159">
        <v>2.6040895180631228E-3</v>
      </c>
      <c r="O7" s="159">
        <v>1.8731172000180864E-3</v>
      </c>
      <c r="P7" s="159">
        <v>1.8739209307705375E-3</v>
      </c>
      <c r="Q7" s="159">
        <v>1.8730964207575209E-3</v>
      </c>
    </row>
    <row r="8" spans="1:17" x14ac:dyDescent="0.25">
      <c r="A8" s="76" t="s">
        <v>81</v>
      </c>
      <c r="B8" s="159">
        <v>4.3255477862504249E-2</v>
      </c>
      <c r="C8" s="159">
        <v>3.3952793167947914E-2</v>
      </c>
      <c r="D8" s="159">
        <v>3.4043352061507832E-2</v>
      </c>
      <c r="E8" s="159">
        <v>3.9633099766493055E-2</v>
      </c>
      <c r="F8" s="159">
        <v>3.9694227019645985E-2</v>
      </c>
      <c r="G8" s="159">
        <v>3.9183478085791083E-2</v>
      </c>
      <c r="H8" s="159">
        <v>4.0157267995012937E-2</v>
      </c>
      <c r="I8" s="159">
        <v>4.7248512010558692E-2</v>
      </c>
      <c r="J8" s="159">
        <v>4.701256143933779E-2</v>
      </c>
      <c r="K8" s="159">
        <v>4.7092194757124839E-2</v>
      </c>
      <c r="L8" s="159">
        <v>4.5110750685817477E-2</v>
      </c>
      <c r="M8" s="159">
        <v>4.0860357986688994E-2</v>
      </c>
      <c r="N8" s="159">
        <v>3.5251378252462412E-2</v>
      </c>
      <c r="O8" s="159">
        <v>2.5356256945476597E-2</v>
      </c>
      <c r="P8" s="159">
        <v>2.5367136992637526E-2</v>
      </c>
      <c r="Q8" s="159">
        <v>2.5355975658075028E-2</v>
      </c>
    </row>
    <row r="9" spans="1:17" x14ac:dyDescent="0.25">
      <c r="A9" s="76" t="s">
        <v>80</v>
      </c>
      <c r="B9" s="159">
        <v>9.4250406982892401E-2</v>
      </c>
      <c r="C9" s="159">
        <v>7.3980562287557519E-2</v>
      </c>
      <c r="D9" s="159">
        <v>7.4177883251183727E-2</v>
      </c>
      <c r="E9" s="159">
        <v>8.6357519731011662E-2</v>
      </c>
      <c r="F9" s="159">
        <v>8.6490711381459348E-2</v>
      </c>
      <c r="G9" s="159">
        <v>8.53778281754312E-2</v>
      </c>
      <c r="H9" s="159">
        <v>8.749964256277272E-2</v>
      </c>
      <c r="I9" s="159">
        <v>0.1029509256720398</v>
      </c>
      <c r="J9" s="159">
        <v>0.10243680726520805</v>
      </c>
      <c r="K9" s="159">
        <v>0.10261032222751378</v>
      </c>
      <c r="L9" s="159">
        <v>9.8292905813153822E-2</v>
      </c>
      <c r="M9" s="159">
        <v>8.9031622352054127E-2</v>
      </c>
      <c r="N9" s="159">
        <v>7.6810080738525771E-2</v>
      </c>
      <c r="O9" s="159">
        <v>5.5249361578445962E-2</v>
      </c>
      <c r="P9" s="159">
        <v>5.5273068376372692E-2</v>
      </c>
      <c r="Q9" s="159">
        <v>5.5248748674522861E-2</v>
      </c>
    </row>
    <row r="10" spans="1:17" x14ac:dyDescent="0.25">
      <c r="A10" s="129" t="s">
        <v>79</v>
      </c>
      <c r="B10" s="158">
        <v>3.7067824528216387E-2</v>
      </c>
      <c r="C10" s="158">
        <v>2.9095879680092251E-2</v>
      </c>
      <c r="D10" s="158">
        <v>2.9173484213479178E-2</v>
      </c>
      <c r="E10" s="158">
        <v>3.3963624036787016E-2</v>
      </c>
      <c r="F10" s="158">
        <v>3.4016007096823196E-2</v>
      </c>
      <c r="G10" s="158">
        <v>3.3578320292893128E-2</v>
      </c>
      <c r="H10" s="158">
        <v>3.4412810518550142E-2</v>
      </c>
      <c r="I10" s="158">
        <v>4.0489659089973998E-2</v>
      </c>
      <c r="J10" s="158">
        <v>4.0287461014642346E-2</v>
      </c>
      <c r="K10" s="158">
        <v>4.0355702865066775E-2</v>
      </c>
      <c r="L10" s="158">
        <v>3.8657702408773954E-2</v>
      </c>
      <c r="M10" s="158">
        <v>3.5015324182179897E-2</v>
      </c>
      <c r="N10" s="158">
        <v>3.0208703452395749E-2</v>
      </c>
      <c r="O10" s="158">
        <v>2.1729069463408756E-2</v>
      </c>
      <c r="P10" s="158">
        <v>2.1738393130582238E-2</v>
      </c>
      <c r="Q10" s="158">
        <v>2.1728828413891822E-2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3.7067824528216387E-2</v>
      </c>
      <c r="C14" s="157">
        <v>2.9095879680092251E-2</v>
      </c>
      <c r="D14" s="157">
        <v>2.9173484213479178E-2</v>
      </c>
      <c r="E14" s="157">
        <v>3.3963624036787016E-2</v>
      </c>
      <c r="F14" s="157">
        <v>3.4016007096823196E-2</v>
      </c>
      <c r="G14" s="157">
        <v>3.3578320292893128E-2</v>
      </c>
      <c r="H14" s="157">
        <v>3.4412810518550142E-2</v>
      </c>
      <c r="I14" s="157">
        <v>4.0489659089973998E-2</v>
      </c>
      <c r="J14" s="157">
        <v>4.0287461014642346E-2</v>
      </c>
      <c r="K14" s="157">
        <v>4.0355702865066775E-2</v>
      </c>
      <c r="L14" s="157">
        <v>3.8657702408773954E-2</v>
      </c>
      <c r="M14" s="157">
        <v>3.5015324182179897E-2</v>
      </c>
      <c r="N14" s="157">
        <v>3.0208703452395749E-2</v>
      </c>
      <c r="O14" s="157">
        <v>2.1729069463408756E-2</v>
      </c>
      <c r="P14" s="157">
        <v>2.1738393130582238E-2</v>
      </c>
      <c r="Q14" s="157">
        <v>2.1728828413891822E-2</v>
      </c>
    </row>
    <row r="15" spans="1:17" x14ac:dyDescent="0.25">
      <c r="A15" s="156" t="s">
        <v>314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313</v>
      </c>
      <c r="B26" s="204">
        <v>6.9487940143728374E-2</v>
      </c>
      <c r="C26" s="204">
        <v>5.4543604092556069E-2</v>
      </c>
      <c r="D26" s="204">
        <v>5.4689082799210899E-2</v>
      </c>
      <c r="E26" s="204">
        <v>6.3668755967479257E-2</v>
      </c>
      <c r="F26" s="204">
        <v>6.3766954094471279E-2</v>
      </c>
      <c r="G26" s="204">
        <v>6.2946459371074681E-2</v>
      </c>
      <c r="H26" s="204">
        <v>6.4510808171928669E-2</v>
      </c>
      <c r="I26" s="204">
        <v>7.5902566257763121E-2</v>
      </c>
      <c r="J26" s="204">
        <v>7.552352249313303E-2</v>
      </c>
      <c r="K26" s="204">
        <v>7.56514497636957E-2</v>
      </c>
      <c r="L26" s="204">
        <v>7.2468350793830766E-2</v>
      </c>
      <c r="M26" s="204">
        <v>6.56402899779681E-2</v>
      </c>
      <c r="N26" s="204">
        <v>5.6629721437302875E-2</v>
      </c>
      <c r="O26" s="204">
        <v>4.0733663155843078E-2</v>
      </c>
      <c r="P26" s="204">
        <v>4.0751141452309542E-2</v>
      </c>
      <c r="Q26" s="204">
        <v>4.073321128054104E-2</v>
      </c>
    </row>
    <row r="27" spans="1:17" x14ac:dyDescent="0.25">
      <c r="A27" s="156" t="s">
        <v>312</v>
      </c>
      <c r="B27" s="204">
        <v>5.6897435936484088E-3</v>
      </c>
      <c r="C27" s="204">
        <v>4.4660860764934559E-3</v>
      </c>
      <c r="D27" s="204">
        <v>4.4779980217531596E-3</v>
      </c>
      <c r="E27" s="204">
        <v>5.2132628429082109E-3</v>
      </c>
      <c r="F27" s="204">
        <v>5.2213034059585117E-3</v>
      </c>
      <c r="G27" s="204">
        <v>5.1541204590124356E-3</v>
      </c>
      <c r="H27" s="204">
        <v>5.2822109384464255E-3</v>
      </c>
      <c r="I27" s="204">
        <v>6.2149797391218191E-3</v>
      </c>
      <c r="J27" s="204">
        <v>6.1839432480838702E-3</v>
      </c>
      <c r="K27" s="204">
        <v>6.1944180638091786E-3</v>
      </c>
      <c r="L27" s="204">
        <v>5.9337826652885554E-3</v>
      </c>
      <c r="M27" s="204">
        <v>5.3746940636730887E-3</v>
      </c>
      <c r="N27" s="204">
        <v>4.6368994978342138E-3</v>
      </c>
      <c r="O27" s="204">
        <v>3.3353139912826761E-3</v>
      </c>
      <c r="P27" s="204">
        <v>3.3367451320697288E-3</v>
      </c>
      <c r="Q27" s="204">
        <v>3.3352769912708821E-3</v>
      </c>
    </row>
    <row r="28" spans="1:17" x14ac:dyDescent="0.25">
      <c r="A28" s="152" t="s">
        <v>318</v>
      </c>
      <c r="B28" s="264">
        <v>0</v>
      </c>
      <c r="C28" s="264">
        <v>0</v>
      </c>
      <c r="D28" s="264">
        <v>0</v>
      </c>
      <c r="E28" s="264">
        <v>0</v>
      </c>
      <c r="F28" s="264">
        <v>0</v>
      </c>
      <c r="G28" s="264">
        <v>0</v>
      </c>
      <c r="H28" s="264">
        <v>0</v>
      </c>
      <c r="I28" s="264">
        <v>0</v>
      </c>
      <c r="J28" s="264">
        <v>0</v>
      </c>
      <c r="K28" s="264">
        <v>0</v>
      </c>
      <c r="L28" s="264">
        <v>0</v>
      </c>
      <c r="M28" s="264">
        <v>0</v>
      </c>
      <c r="N28" s="264">
        <v>0</v>
      </c>
      <c r="O28" s="264">
        <v>0</v>
      </c>
      <c r="P28" s="264">
        <v>0</v>
      </c>
      <c r="Q28" s="264">
        <v>0</v>
      </c>
    </row>
    <row r="29" spans="1:17" x14ac:dyDescent="0.25">
      <c r="A29" s="154" t="s">
        <v>33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30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</row>
    <row r="31" spans="1:17" x14ac:dyDescent="0.25">
      <c r="A31" s="154" t="s">
        <v>125</v>
      </c>
      <c r="B31" s="208">
        <v>0</v>
      </c>
      <c r="C31" s="208">
        <v>0</v>
      </c>
      <c r="D31" s="208">
        <v>0</v>
      </c>
      <c r="E31" s="208">
        <v>0</v>
      </c>
      <c r="F31" s="208">
        <v>0</v>
      </c>
      <c r="G31" s="208">
        <v>0</v>
      </c>
      <c r="H31" s="208">
        <v>0</v>
      </c>
      <c r="I31" s="208">
        <v>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0</v>
      </c>
      <c r="P31" s="208">
        <v>0</v>
      </c>
      <c r="Q31" s="208">
        <v>0</v>
      </c>
    </row>
    <row r="32" spans="1:17" x14ac:dyDescent="0.25">
      <c r="A32" s="154" t="s">
        <v>29</v>
      </c>
      <c r="B32" s="208">
        <v>0</v>
      </c>
      <c r="C32" s="208">
        <v>0</v>
      </c>
      <c r="D32" s="208">
        <v>0</v>
      </c>
      <c r="E32" s="208">
        <v>0</v>
      </c>
      <c r="F32" s="208">
        <v>0</v>
      </c>
      <c r="G32" s="208">
        <v>0</v>
      </c>
      <c r="H32" s="208">
        <v>0</v>
      </c>
      <c r="I32" s="208">
        <v>0</v>
      </c>
      <c r="J32" s="208">
        <v>0</v>
      </c>
      <c r="K32" s="208">
        <v>0</v>
      </c>
      <c r="L32" s="208">
        <v>0</v>
      </c>
      <c r="M32" s="208">
        <v>0</v>
      </c>
      <c r="N32" s="208">
        <v>0</v>
      </c>
      <c r="O32" s="208">
        <v>0</v>
      </c>
      <c r="P32" s="208">
        <v>0</v>
      </c>
      <c r="Q32" s="208">
        <v>0</v>
      </c>
    </row>
    <row r="33" spans="1:17" x14ac:dyDescent="0.25">
      <c r="A33" s="154" t="s">
        <v>26</v>
      </c>
      <c r="B33" s="208">
        <v>0</v>
      </c>
      <c r="C33" s="208">
        <v>0</v>
      </c>
      <c r="D33" s="208">
        <v>0</v>
      </c>
      <c r="E33" s="208">
        <v>0</v>
      </c>
      <c r="F33" s="208">
        <v>0</v>
      </c>
      <c r="G33" s="208">
        <v>0</v>
      </c>
      <c r="H33" s="208">
        <v>0</v>
      </c>
      <c r="I33" s="208">
        <v>0</v>
      </c>
      <c r="J33" s="208">
        <v>0</v>
      </c>
      <c r="K33" s="208">
        <v>0</v>
      </c>
      <c r="L33" s="208">
        <v>0</v>
      </c>
      <c r="M33" s="208">
        <v>0</v>
      </c>
      <c r="N33" s="208">
        <v>0</v>
      </c>
      <c r="O33" s="208">
        <v>0</v>
      </c>
      <c r="P33" s="208">
        <v>0</v>
      </c>
      <c r="Q33" s="208">
        <v>0</v>
      </c>
    </row>
    <row r="34" spans="1:17" x14ac:dyDescent="0.25">
      <c r="A34" s="152" t="s">
        <v>317</v>
      </c>
      <c r="B34" s="264">
        <v>0</v>
      </c>
      <c r="C34" s="264">
        <v>0</v>
      </c>
      <c r="D34" s="264">
        <v>0</v>
      </c>
      <c r="E34" s="264">
        <v>0</v>
      </c>
      <c r="F34" s="264">
        <v>0</v>
      </c>
      <c r="G34" s="264">
        <v>0</v>
      </c>
      <c r="H34" s="264">
        <v>0</v>
      </c>
      <c r="I34" s="264">
        <v>0</v>
      </c>
      <c r="J34" s="264">
        <v>0</v>
      </c>
      <c r="K34" s="264">
        <v>0</v>
      </c>
      <c r="L34" s="264">
        <v>0</v>
      </c>
      <c r="M34" s="264">
        <v>0</v>
      </c>
      <c r="N34" s="264">
        <v>0</v>
      </c>
      <c r="O34" s="264">
        <v>0</v>
      </c>
      <c r="P34" s="264">
        <v>0</v>
      </c>
      <c r="Q34" s="264">
        <v>0</v>
      </c>
    </row>
    <row r="35" spans="1:17" x14ac:dyDescent="0.25">
      <c r="A35" s="150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0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150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150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2" t="s">
        <v>316</v>
      </c>
      <c r="B45" s="264">
        <v>5.6897435936484088E-3</v>
      </c>
      <c r="C45" s="264">
        <v>4.4660860764934559E-3</v>
      </c>
      <c r="D45" s="264">
        <v>4.4779980217531596E-3</v>
      </c>
      <c r="E45" s="264">
        <v>5.2132628429082109E-3</v>
      </c>
      <c r="F45" s="264">
        <v>5.2213034059585117E-3</v>
      </c>
      <c r="G45" s="264">
        <v>5.1541204590124356E-3</v>
      </c>
      <c r="H45" s="264">
        <v>5.2822109384464255E-3</v>
      </c>
      <c r="I45" s="264">
        <v>6.2149797391218191E-3</v>
      </c>
      <c r="J45" s="264">
        <v>6.1839432480838702E-3</v>
      </c>
      <c r="K45" s="264">
        <v>6.1944180638091786E-3</v>
      </c>
      <c r="L45" s="264">
        <v>5.9337826652885554E-3</v>
      </c>
      <c r="M45" s="264">
        <v>5.3746940636730887E-3</v>
      </c>
      <c r="N45" s="264">
        <v>4.6368994978342138E-3</v>
      </c>
      <c r="O45" s="264">
        <v>3.3353139912826761E-3</v>
      </c>
      <c r="P45" s="264">
        <v>3.3367451320697288E-3</v>
      </c>
      <c r="Q45" s="264">
        <v>3.3352769912708821E-3</v>
      </c>
    </row>
    <row r="46" spans="1:17" x14ac:dyDescent="0.25">
      <c r="A46" s="152" t="s">
        <v>315</v>
      </c>
      <c r="B46" s="264">
        <v>0</v>
      </c>
      <c r="C46" s="264">
        <v>0</v>
      </c>
      <c r="D46" s="264">
        <v>0</v>
      </c>
      <c r="E46" s="264">
        <v>0</v>
      </c>
      <c r="F46" s="264">
        <v>0</v>
      </c>
      <c r="G46" s="264">
        <v>0</v>
      </c>
      <c r="H46" s="264">
        <v>0</v>
      </c>
      <c r="I46" s="264">
        <v>0</v>
      </c>
      <c r="J46" s="264">
        <v>0</v>
      </c>
      <c r="K46" s="264">
        <v>0</v>
      </c>
      <c r="L46" s="264">
        <v>0</v>
      </c>
      <c r="M46" s="264">
        <v>0</v>
      </c>
      <c r="N46" s="264">
        <v>0</v>
      </c>
      <c r="O46" s="264">
        <v>0</v>
      </c>
      <c r="P46" s="264">
        <v>0</v>
      </c>
      <c r="Q46" s="264">
        <v>0</v>
      </c>
    </row>
    <row r="47" spans="1:17" x14ac:dyDescent="0.25">
      <c r="A47" s="243" t="s">
        <v>311</v>
      </c>
      <c r="B47" s="242">
        <v>9.3224834295285733E-2</v>
      </c>
      <c r="C47" s="242">
        <v>7.317555309423196E-2</v>
      </c>
      <c r="D47" s="242">
        <v>7.3370726937251871E-2</v>
      </c>
      <c r="E47" s="242">
        <v>8.5417832397654506E-2</v>
      </c>
      <c r="F47" s="242">
        <v>8.554957474169296E-2</v>
      </c>
      <c r="G47" s="242">
        <v>8.4448801219401307E-2</v>
      </c>
      <c r="H47" s="242">
        <v>8.6547527378760661E-2</v>
      </c>
      <c r="I47" s="242">
        <v>0.10183067950108975</v>
      </c>
      <c r="J47" s="242">
        <v>0.10132215540215672</v>
      </c>
      <c r="K47" s="242">
        <v>0.10149378228554663</v>
      </c>
      <c r="L47" s="242">
        <v>9.7223345237083703E-2</v>
      </c>
      <c r="M47" s="242">
        <v>8.8062837143156811E-2</v>
      </c>
      <c r="N47" s="242">
        <v>7.5974282533934526E-2</v>
      </c>
      <c r="O47" s="242">
        <v>5.4648173338984626E-2</v>
      </c>
      <c r="P47" s="242">
        <v>5.4671622174688773E-2</v>
      </c>
      <c r="Q47" s="242">
        <v>5.4647567104290272E-2</v>
      </c>
    </row>
    <row r="49" spans="1:17" ht="12.75" x14ac:dyDescent="0.25">
      <c r="A49" s="98" t="s">
        <v>90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</row>
    <row r="51" spans="1:17" x14ac:dyDescent="0.25">
      <c r="A51" s="78" t="s">
        <v>4</v>
      </c>
      <c r="B51" s="77">
        <f t="shared" ref="B51:Q51" si="0">SUM(B$52:B$56,B$57,B$58,B$60:B$63,B$64)</f>
        <v>1</v>
      </c>
      <c r="C51" s="77">
        <f t="shared" si="0"/>
        <v>0.99999999999999978</v>
      </c>
      <c r="D51" s="77">
        <f t="shared" si="0"/>
        <v>1</v>
      </c>
      <c r="E51" s="77">
        <f t="shared" si="0"/>
        <v>1</v>
      </c>
      <c r="F51" s="77">
        <f t="shared" si="0"/>
        <v>0.99999999999999989</v>
      </c>
      <c r="G51" s="77">
        <f t="shared" si="0"/>
        <v>1.0000000000000002</v>
      </c>
      <c r="H51" s="77">
        <f t="shared" si="0"/>
        <v>1</v>
      </c>
      <c r="I51" s="77">
        <f t="shared" si="0"/>
        <v>1</v>
      </c>
      <c r="J51" s="77">
        <f t="shared" si="0"/>
        <v>1</v>
      </c>
      <c r="K51" s="77">
        <f t="shared" si="0"/>
        <v>1</v>
      </c>
      <c r="L51" s="77">
        <f t="shared" si="0"/>
        <v>1</v>
      </c>
      <c r="M51" s="77">
        <f t="shared" si="0"/>
        <v>1</v>
      </c>
      <c r="N51" s="77">
        <f t="shared" si="0"/>
        <v>1</v>
      </c>
      <c r="O51" s="77">
        <f t="shared" si="0"/>
        <v>0.99999999999999978</v>
      </c>
      <c r="P51" s="77">
        <f t="shared" si="0"/>
        <v>1</v>
      </c>
      <c r="Q51" s="77">
        <f t="shared" si="0"/>
        <v>1</v>
      </c>
    </row>
    <row r="52" spans="1:17" x14ac:dyDescent="0.25">
      <c r="A52" s="132" t="s">
        <v>83</v>
      </c>
      <c r="B52" s="203">
        <f t="shared" ref="B52:Q52" si="1">IF(B$6=0,0,B$6/B$5)</f>
        <v>3.2871244782816271E-2</v>
      </c>
      <c r="C52" s="203">
        <f t="shared" si="1"/>
        <v>3.2871244782816264E-2</v>
      </c>
      <c r="D52" s="203">
        <f t="shared" si="1"/>
        <v>3.2871244782816264E-2</v>
      </c>
      <c r="E52" s="203">
        <f t="shared" si="1"/>
        <v>3.2871244782816271E-2</v>
      </c>
      <c r="F52" s="203">
        <f t="shared" si="1"/>
        <v>3.2871244782816271E-2</v>
      </c>
      <c r="G52" s="203">
        <f t="shared" si="1"/>
        <v>3.2871244782816271E-2</v>
      </c>
      <c r="H52" s="203">
        <f t="shared" si="1"/>
        <v>3.2871244782816278E-2</v>
      </c>
      <c r="I52" s="203">
        <f t="shared" si="1"/>
        <v>3.2871244782816271E-2</v>
      </c>
      <c r="J52" s="203">
        <f t="shared" si="1"/>
        <v>3.2871244782816278E-2</v>
      </c>
      <c r="K52" s="203">
        <f t="shared" si="1"/>
        <v>3.2871244782816278E-2</v>
      </c>
      <c r="L52" s="203">
        <f t="shared" si="1"/>
        <v>3.2871244782816271E-2</v>
      </c>
      <c r="M52" s="203">
        <f t="shared" si="1"/>
        <v>3.2871244782816278E-2</v>
      </c>
      <c r="N52" s="203">
        <f t="shared" si="1"/>
        <v>3.2871244782816278E-2</v>
      </c>
      <c r="O52" s="203">
        <f t="shared" si="1"/>
        <v>3.2871244782816264E-2</v>
      </c>
      <c r="P52" s="203">
        <f t="shared" si="1"/>
        <v>3.2871244782816278E-2</v>
      </c>
      <c r="Q52" s="203">
        <f t="shared" si="1"/>
        <v>3.2871244782816278E-2</v>
      </c>
    </row>
    <row r="53" spans="1:17" x14ac:dyDescent="0.25">
      <c r="A53" s="76" t="s">
        <v>82</v>
      </c>
      <c r="B53" s="202">
        <f t="shared" ref="B53:Q53" si="2">IF(B$7=0,0,B$7/B$5)</f>
        <v>8.9271696525313939E-3</v>
      </c>
      <c r="C53" s="202">
        <f t="shared" si="2"/>
        <v>8.9271696525313905E-3</v>
      </c>
      <c r="D53" s="202">
        <f t="shared" si="2"/>
        <v>8.9271696525313922E-3</v>
      </c>
      <c r="E53" s="202">
        <f t="shared" si="2"/>
        <v>8.9271696525313939E-3</v>
      </c>
      <c r="F53" s="202">
        <f t="shared" si="2"/>
        <v>8.9271696525313939E-3</v>
      </c>
      <c r="G53" s="202">
        <f t="shared" si="2"/>
        <v>8.9271696525313939E-3</v>
      </c>
      <c r="H53" s="202">
        <f t="shared" si="2"/>
        <v>8.9271696525313939E-3</v>
      </c>
      <c r="I53" s="202">
        <f t="shared" si="2"/>
        <v>8.9271696525313957E-3</v>
      </c>
      <c r="J53" s="202">
        <f t="shared" si="2"/>
        <v>8.9271696525313957E-3</v>
      </c>
      <c r="K53" s="202">
        <f t="shared" si="2"/>
        <v>8.9271696525313957E-3</v>
      </c>
      <c r="L53" s="202">
        <f t="shared" si="2"/>
        <v>8.9271696525313939E-3</v>
      </c>
      <c r="M53" s="202">
        <f t="shared" si="2"/>
        <v>8.9271696525313939E-3</v>
      </c>
      <c r="N53" s="202">
        <f t="shared" si="2"/>
        <v>8.9271696525313939E-3</v>
      </c>
      <c r="O53" s="202">
        <f t="shared" si="2"/>
        <v>8.9271696525313922E-3</v>
      </c>
      <c r="P53" s="202">
        <f t="shared" si="2"/>
        <v>8.9271696525313939E-3</v>
      </c>
      <c r="Q53" s="202">
        <f t="shared" si="2"/>
        <v>8.9271696525313957E-3</v>
      </c>
    </row>
    <row r="54" spans="1:17" x14ac:dyDescent="0.25">
      <c r="A54" s="76" t="s">
        <v>81</v>
      </c>
      <c r="B54" s="202">
        <f t="shared" ref="B54:Q54" si="3">IF(B$8=0,0,B$8/B$5)</f>
        <v>0.1208464731962642</v>
      </c>
      <c r="C54" s="202">
        <f t="shared" si="3"/>
        <v>0.12084647319626414</v>
      </c>
      <c r="D54" s="202">
        <f t="shared" si="3"/>
        <v>0.12084647319626418</v>
      </c>
      <c r="E54" s="202">
        <f t="shared" si="3"/>
        <v>0.12084647319626418</v>
      </c>
      <c r="F54" s="202">
        <f t="shared" si="3"/>
        <v>0.12084647319626415</v>
      </c>
      <c r="G54" s="202">
        <f t="shared" si="3"/>
        <v>0.12084647319626418</v>
      </c>
      <c r="H54" s="202">
        <f t="shared" si="3"/>
        <v>0.1208464731962642</v>
      </c>
      <c r="I54" s="202">
        <f t="shared" si="3"/>
        <v>0.12084647319626415</v>
      </c>
      <c r="J54" s="202">
        <f t="shared" si="3"/>
        <v>0.12084647319626418</v>
      </c>
      <c r="K54" s="202">
        <f t="shared" si="3"/>
        <v>0.12084647319626417</v>
      </c>
      <c r="L54" s="202">
        <f t="shared" si="3"/>
        <v>0.12084647319626418</v>
      </c>
      <c r="M54" s="202">
        <f t="shared" si="3"/>
        <v>0.1208464731962642</v>
      </c>
      <c r="N54" s="202">
        <f t="shared" si="3"/>
        <v>0.12084647319626417</v>
      </c>
      <c r="O54" s="202">
        <f t="shared" si="3"/>
        <v>0.12084647319626414</v>
      </c>
      <c r="P54" s="202">
        <f t="shared" si="3"/>
        <v>0.1208464731962642</v>
      </c>
      <c r="Q54" s="202">
        <f t="shared" si="3"/>
        <v>0.1208464731962642</v>
      </c>
    </row>
    <row r="55" spans="1:17" x14ac:dyDescent="0.25">
      <c r="A55" s="76" t="s">
        <v>80</v>
      </c>
      <c r="B55" s="202">
        <f t="shared" ref="B55:Q55" si="4">IF(B$9=0,0,B$9/B$5)</f>
        <v>0.26331530349519738</v>
      </c>
      <c r="C55" s="202">
        <f t="shared" si="4"/>
        <v>0.26331530349519738</v>
      </c>
      <c r="D55" s="202">
        <f t="shared" si="4"/>
        <v>0.26331530349519738</v>
      </c>
      <c r="E55" s="202">
        <f t="shared" si="4"/>
        <v>0.26331530349519738</v>
      </c>
      <c r="F55" s="202">
        <f t="shared" si="4"/>
        <v>0.26331530349519733</v>
      </c>
      <c r="G55" s="202">
        <f t="shared" si="4"/>
        <v>0.26331530349519738</v>
      </c>
      <c r="H55" s="202">
        <f t="shared" si="4"/>
        <v>0.26331530349519744</v>
      </c>
      <c r="I55" s="202">
        <f t="shared" si="4"/>
        <v>0.26331530349519738</v>
      </c>
      <c r="J55" s="202">
        <f t="shared" si="4"/>
        <v>0.26331530349519744</v>
      </c>
      <c r="K55" s="202">
        <f t="shared" si="4"/>
        <v>0.26331530349519744</v>
      </c>
      <c r="L55" s="202">
        <f t="shared" si="4"/>
        <v>0.26331530349519738</v>
      </c>
      <c r="M55" s="202">
        <f t="shared" si="4"/>
        <v>0.26331530349519738</v>
      </c>
      <c r="N55" s="202">
        <f t="shared" si="4"/>
        <v>0.26331530349519738</v>
      </c>
      <c r="O55" s="202">
        <f t="shared" si="4"/>
        <v>0.26331530349519733</v>
      </c>
      <c r="P55" s="202">
        <f t="shared" si="4"/>
        <v>0.26331530349519744</v>
      </c>
      <c r="Q55" s="202">
        <f t="shared" si="4"/>
        <v>0.26331530349519744</v>
      </c>
    </row>
    <row r="56" spans="1:17" x14ac:dyDescent="0.25">
      <c r="A56" s="129" t="s">
        <v>79</v>
      </c>
      <c r="B56" s="201">
        <f t="shared" ref="B56:Q56" si="5">IF(B$10=0,0,B$10/B$5)</f>
        <v>0.10355950470670831</v>
      </c>
      <c r="C56" s="201">
        <f t="shared" si="5"/>
        <v>0.10355950470670827</v>
      </c>
      <c r="D56" s="201">
        <f t="shared" si="5"/>
        <v>0.10355950470670829</v>
      </c>
      <c r="E56" s="201">
        <f t="shared" si="5"/>
        <v>0.10355950470670827</v>
      </c>
      <c r="F56" s="201">
        <f t="shared" si="5"/>
        <v>0.10355950470670829</v>
      </c>
      <c r="G56" s="201">
        <f t="shared" si="5"/>
        <v>0.1035595047067083</v>
      </c>
      <c r="H56" s="201">
        <f t="shared" si="5"/>
        <v>0.10355950470670829</v>
      </c>
      <c r="I56" s="201">
        <f t="shared" si="5"/>
        <v>0.10355950470670829</v>
      </c>
      <c r="J56" s="201">
        <f t="shared" si="5"/>
        <v>0.1035595047067083</v>
      </c>
      <c r="K56" s="201">
        <f t="shared" si="5"/>
        <v>0.10355950470670829</v>
      </c>
      <c r="L56" s="201">
        <f t="shared" si="5"/>
        <v>0.10355950470670829</v>
      </c>
      <c r="M56" s="201">
        <f t="shared" si="5"/>
        <v>0.10355950470670829</v>
      </c>
      <c r="N56" s="201">
        <f t="shared" si="5"/>
        <v>0.1035595047067083</v>
      </c>
      <c r="O56" s="201">
        <f t="shared" si="5"/>
        <v>0.10355950470670827</v>
      </c>
      <c r="P56" s="201">
        <f t="shared" si="5"/>
        <v>0.1035595047067083</v>
      </c>
      <c r="Q56" s="201">
        <f t="shared" si="5"/>
        <v>0.1035595047067083</v>
      </c>
    </row>
    <row r="57" spans="1:17" x14ac:dyDescent="0.25">
      <c r="A57" s="127" t="s">
        <v>314</v>
      </c>
      <c r="B57" s="200">
        <f t="shared" ref="B57:Q57" si="6">IF(B$15=0,0,B$15/B$5)</f>
        <v>0</v>
      </c>
      <c r="C57" s="200">
        <f t="shared" si="6"/>
        <v>0</v>
      </c>
      <c r="D57" s="200">
        <f t="shared" si="6"/>
        <v>0</v>
      </c>
      <c r="E57" s="200">
        <f t="shared" si="6"/>
        <v>0</v>
      </c>
      <c r="F57" s="200">
        <f t="shared" si="6"/>
        <v>0</v>
      </c>
      <c r="G57" s="200">
        <f t="shared" si="6"/>
        <v>0</v>
      </c>
      <c r="H57" s="200">
        <f t="shared" si="6"/>
        <v>0</v>
      </c>
      <c r="I57" s="200">
        <f t="shared" si="6"/>
        <v>0</v>
      </c>
      <c r="J57" s="200">
        <f t="shared" si="6"/>
        <v>0</v>
      </c>
      <c r="K57" s="200">
        <f t="shared" si="6"/>
        <v>0</v>
      </c>
      <c r="L57" s="200">
        <f t="shared" si="6"/>
        <v>0</v>
      </c>
      <c r="M57" s="200">
        <f t="shared" si="6"/>
        <v>0</v>
      </c>
      <c r="N57" s="200">
        <f t="shared" si="6"/>
        <v>0</v>
      </c>
      <c r="O57" s="200">
        <f t="shared" si="6"/>
        <v>0</v>
      </c>
      <c r="P57" s="200">
        <f t="shared" si="6"/>
        <v>0</v>
      </c>
      <c r="Q57" s="200">
        <f t="shared" si="6"/>
        <v>0</v>
      </c>
    </row>
    <row r="58" spans="1:17" x14ac:dyDescent="0.25">
      <c r="A58" s="127" t="s">
        <v>313</v>
      </c>
      <c r="B58" s="200">
        <f t="shared" ref="B58:Q58" si="7">IF(B$26=0,0,B$26/B$5)</f>
        <v>0.19413431340962928</v>
      </c>
      <c r="C58" s="200">
        <f t="shared" si="7"/>
        <v>0.19413431340962928</v>
      </c>
      <c r="D58" s="200">
        <f t="shared" si="7"/>
        <v>0.19413431340962933</v>
      </c>
      <c r="E58" s="200">
        <f t="shared" si="7"/>
        <v>0.19413431340962925</v>
      </c>
      <c r="F58" s="200">
        <f t="shared" si="7"/>
        <v>0.19413431340962931</v>
      </c>
      <c r="G58" s="200">
        <f t="shared" si="7"/>
        <v>0.19413431340962933</v>
      </c>
      <c r="H58" s="200">
        <f t="shared" si="7"/>
        <v>0.19413431340962933</v>
      </c>
      <c r="I58" s="200">
        <f t="shared" si="7"/>
        <v>0.19413431340962931</v>
      </c>
      <c r="J58" s="200">
        <f t="shared" si="7"/>
        <v>0.19413431340962931</v>
      </c>
      <c r="K58" s="200">
        <f t="shared" si="7"/>
        <v>0.19413431340962933</v>
      </c>
      <c r="L58" s="200">
        <f t="shared" si="7"/>
        <v>0.19413431340962931</v>
      </c>
      <c r="M58" s="200">
        <f t="shared" si="7"/>
        <v>0.19413431340962931</v>
      </c>
      <c r="N58" s="200">
        <f t="shared" si="7"/>
        <v>0.19413431340962931</v>
      </c>
      <c r="O58" s="200">
        <f t="shared" si="7"/>
        <v>0.19413431340962928</v>
      </c>
      <c r="P58" s="200">
        <f t="shared" si="7"/>
        <v>0.19413431340962933</v>
      </c>
      <c r="Q58" s="200">
        <f t="shared" si="7"/>
        <v>0.19413431340962931</v>
      </c>
    </row>
    <row r="59" spans="1:17" x14ac:dyDescent="0.25">
      <c r="A59" s="127" t="s">
        <v>312</v>
      </c>
      <c r="B59" s="200">
        <f t="shared" ref="B59:Q59" si="8">IF(B$27=0,0,B$27/B$5)</f>
        <v>1.5895916093426807E-2</v>
      </c>
      <c r="C59" s="200">
        <f t="shared" si="8"/>
        <v>1.5895916093426804E-2</v>
      </c>
      <c r="D59" s="200">
        <f t="shared" si="8"/>
        <v>1.5895916093426814E-2</v>
      </c>
      <c r="E59" s="200">
        <f t="shared" si="8"/>
        <v>1.5895916093426804E-2</v>
      </c>
      <c r="F59" s="200">
        <f t="shared" si="8"/>
        <v>1.5895916093426811E-2</v>
      </c>
      <c r="G59" s="200">
        <f t="shared" si="8"/>
        <v>1.5895916093426807E-2</v>
      </c>
      <c r="H59" s="200">
        <f t="shared" si="8"/>
        <v>1.5895916093426811E-2</v>
      </c>
      <c r="I59" s="200">
        <f t="shared" si="8"/>
        <v>1.5895916093426807E-2</v>
      </c>
      <c r="J59" s="200">
        <f t="shared" si="8"/>
        <v>1.5895916093426811E-2</v>
      </c>
      <c r="K59" s="200">
        <f t="shared" si="8"/>
        <v>1.5895916093426811E-2</v>
      </c>
      <c r="L59" s="200">
        <f t="shared" si="8"/>
        <v>1.5895916093426807E-2</v>
      </c>
      <c r="M59" s="200">
        <f t="shared" si="8"/>
        <v>1.5895916093426807E-2</v>
      </c>
      <c r="N59" s="200">
        <f t="shared" si="8"/>
        <v>1.5895916093426811E-2</v>
      </c>
      <c r="O59" s="200">
        <f t="shared" si="8"/>
        <v>1.5895916093426807E-2</v>
      </c>
      <c r="P59" s="200">
        <f t="shared" si="8"/>
        <v>1.5895916093426811E-2</v>
      </c>
      <c r="Q59" s="200">
        <f t="shared" si="8"/>
        <v>1.5895916093426811E-2</v>
      </c>
    </row>
    <row r="60" spans="1:17" x14ac:dyDescent="0.25">
      <c r="A60" s="142" t="s">
        <v>318</v>
      </c>
      <c r="B60" s="199">
        <f t="shared" ref="B60:Q60" si="9">IF(B$28=0,0,B$28/B$5)</f>
        <v>0</v>
      </c>
      <c r="C60" s="199">
        <f t="shared" si="9"/>
        <v>0</v>
      </c>
      <c r="D60" s="199">
        <f t="shared" si="9"/>
        <v>0</v>
      </c>
      <c r="E60" s="199">
        <f t="shared" si="9"/>
        <v>0</v>
      </c>
      <c r="F60" s="199">
        <f t="shared" si="9"/>
        <v>0</v>
      </c>
      <c r="G60" s="199">
        <f t="shared" si="9"/>
        <v>0</v>
      </c>
      <c r="H60" s="199">
        <f t="shared" si="9"/>
        <v>0</v>
      </c>
      <c r="I60" s="199">
        <f t="shared" si="9"/>
        <v>0</v>
      </c>
      <c r="J60" s="199">
        <f t="shared" si="9"/>
        <v>0</v>
      </c>
      <c r="K60" s="199">
        <f t="shared" si="9"/>
        <v>0</v>
      </c>
      <c r="L60" s="199">
        <f t="shared" si="9"/>
        <v>0</v>
      </c>
      <c r="M60" s="199">
        <f t="shared" si="9"/>
        <v>0</v>
      </c>
      <c r="N60" s="199">
        <f t="shared" si="9"/>
        <v>0</v>
      </c>
      <c r="O60" s="199">
        <f t="shared" si="9"/>
        <v>0</v>
      </c>
      <c r="P60" s="199">
        <f t="shared" si="9"/>
        <v>0</v>
      </c>
      <c r="Q60" s="199">
        <f t="shared" si="9"/>
        <v>0</v>
      </c>
    </row>
    <row r="61" spans="1:17" x14ac:dyDescent="0.25">
      <c r="A61" s="142" t="s">
        <v>317</v>
      </c>
      <c r="B61" s="199">
        <f t="shared" ref="B61:Q61" si="10">IF(B$34=0,0,B$34/B$5)</f>
        <v>0</v>
      </c>
      <c r="C61" s="199">
        <f t="shared" si="10"/>
        <v>0</v>
      </c>
      <c r="D61" s="199">
        <f t="shared" si="10"/>
        <v>0</v>
      </c>
      <c r="E61" s="199">
        <f t="shared" si="10"/>
        <v>0</v>
      </c>
      <c r="F61" s="199">
        <f t="shared" si="10"/>
        <v>0</v>
      </c>
      <c r="G61" s="199">
        <f t="shared" si="10"/>
        <v>0</v>
      </c>
      <c r="H61" s="199">
        <f t="shared" si="10"/>
        <v>0</v>
      </c>
      <c r="I61" s="199">
        <f t="shared" si="10"/>
        <v>0</v>
      </c>
      <c r="J61" s="199">
        <f t="shared" si="10"/>
        <v>0</v>
      </c>
      <c r="K61" s="199">
        <f t="shared" si="10"/>
        <v>0</v>
      </c>
      <c r="L61" s="199">
        <f t="shared" si="10"/>
        <v>0</v>
      </c>
      <c r="M61" s="199">
        <f t="shared" si="10"/>
        <v>0</v>
      </c>
      <c r="N61" s="199">
        <f t="shared" si="10"/>
        <v>0</v>
      </c>
      <c r="O61" s="199">
        <f t="shared" si="10"/>
        <v>0</v>
      </c>
      <c r="P61" s="199">
        <f t="shared" si="10"/>
        <v>0</v>
      </c>
      <c r="Q61" s="199">
        <f t="shared" si="10"/>
        <v>0</v>
      </c>
    </row>
    <row r="62" spans="1:17" x14ac:dyDescent="0.25">
      <c r="A62" s="142" t="s">
        <v>316</v>
      </c>
      <c r="B62" s="199">
        <f t="shared" ref="B62:Q62" si="11">IF(B$45=0,0,B$45/B$5)</f>
        <v>1.5895916093426807E-2</v>
      </c>
      <c r="C62" s="199">
        <f t="shared" si="11"/>
        <v>1.5895916093426804E-2</v>
      </c>
      <c r="D62" s="199">
        <f t="shared" si="11"/>
        <v>1.5895916093426814E-2</v>
      </c>
      <c r="E62" s="199">
        <f t="shared" si="11"/>
        <v>1.5895916093426804E-2</v>
      </c>
      <c r="F62" s="199">
        <f t="shared" si="11"/>
        <v>1.5895916093426811E-2</v>
      </c>
      <c r="G62" s="199">
        <f t="shared" si="11"/>
        <v>1.5895916093426807E-2</v>
      </c>
      <c r="H62" s="199">
        <f t="shared" si="11"/>
        <v>1.5895916093426811E-2</v>
      </c>
      <c r="I62" s="199">
        <f t="shared" si="11"/>
        <v>1.5895916093426807E-2</v>
      </c>
      <c r="J62" s="199">
        <f t="shared" si="11"/>
        <v>1.5895916093426811E-2</v>
      </c>
      <c r="K62" s="199">
        <f t="shared" si="11"/>
        <v>1.5895916093426811E-2</v>
      </c>
      <c r="L62" s="199">
        <f t="shared" si="11"/>
        <v>1.5895916093426807E-2</v>
      </c>
      <c r="M62" s="199">
        <f t="shared" si="11"/>
        <v>1.5895916093426807E-2</v>
      </c>
      <c r="N62" s="199">
        <f t="shared" si="11"/>
        <v>1.5895916093426811E-2</v>
      </c>
      <c r="O62" s="199">
        <f t="shared" si="11"/>
        <v>1.5895916093426807E-2</v>
      </c>
      <c r="P62" s="199">
        <f t="shared" si="11"/>
        <v>1.5895916093426811E-2</v>
      </c>
      <c r="Q62" s="199">
        <f t="shared" si="11"/>
        <v>1.5895916093426811E-2</v>
      </c>
    </row>
    <row r="63" spans="1:17" x14ac:dyDescent="0.25">
      <c r="A63" s="142" t="s">
        <v>315</v>
      </c>
      <c r="B63" s="199">
        <f t="shared" ref="B63:Q63" si="12">IF(B$46=0,0,B$46/B$5)</f>
        <v>0</v>
      </c>
      <c r="C63" s="199">
        <f t="shared" si="12"/>
        <v>0</v>
      </c>
      <c r="D63" s="199">
        <f t="shared" si="12"/>
        <v>0</v>
      </c>
      <c r="E63" s="199">
        <f t="shared" si="12"/>
        <v>0</v>
      </c>
      <c r="F63" s="199">
        <f t="shared" si="12"/>
        <v>0</v>
      </c>
      <c r="G63" s="199">
        <f t="shared" si="12"/>
        <v>0</v>
      </c>
      <c r="H63" s="199">
        <f t="shared" si="12"/>
        <v>0</v>
      </c>
      <c r="I63" s="199">
        <f t="shared" si="12"/>
        <v>0</v>
      </c>
      <c r="J63" s="199">
        <f t="shared" si="12"/>
        <v>0</v>
      </c>
      <c r="K63" s="199">
        <f t="shared" si="12"/>
        <v>0</v>
      </c>
      <c r="L63" s="199">
        <f t="shared" si="12"/>
        <v>0</v>
      </c>
      <c r="M63" s="199">
        <f t="shared" si="12"/>
        <v>0</v>
      </c>
      <c r="N63" s="199">
        <f t="shared" si="12"/>
        <v>0</v>
      </c>
      <c r="O63" s="199">
        <f t="shared" si="12"/>
        <v>0</v>
      </c>
      <c r="P63" s="199">
        <f t="shared" si="12"/>
        <v>0</v>
      </c>
      <c r="Q63" s="199">
        <f t="shared" si="12"/>
        <v>0</v>
      </c>
    </row>
    <row r="64" spans="1:17" x14ac:dyDescent="0.25">
      <c r="A64" s="72" t="s">
        <v>311</v>
      </c>
      <c r="B64" s="276">
        <f t="shared" ref="B64:Q64" si="13">IF(B$47=0,0,B$47/B$5)</f>
        <v>0.26045007466342635</v>
      </c>
      <c r="C64" s="276">
        <f t="shared" si="13"/>
        <v>0.26045007466342635</v>
      </c>
      <c r="D64" s="276">
        <f t="shared" si="13"/>
        <v>0.2604500746634264</v>
      </c>
      <c r="E64" s="276">
        <f t="shared" si="13"/>
        <v>0.26045007466342635</v>
      </c>
      <c r="F64" s="276">
        <f t="shared" si="13"/>
        <v>0.2604500746634264</v>
      </c>
      <c r="G64" s="276">
        <f t="shared" si="13"/>
        <v>0.26045007466342646</v>
      </c>
      <c r="H64" s="276">
        <f t="shared" si="13"/>
        <v>0.2604500746634264</v>
      </c>
      <c r="I64" s="276">
        <f t="shared" si="13"/>
        <v>0.26045007466342635</v>
      </c>
      <c r="J64" s="276">
        <f t="shared" si="13"/>
        <v>0.26045007466342635</v>
      </c>
      <c r="K64" s="276">
        <f t="shared" si="13"/>
        <v>0.2604500746634264</v>
      </c>
      <c r="L64" s="276">
        <f t="shared" si="13"/>
        <v>0.2604500746634264</v>
      </c>
      <c r="M64" s="276">
        <f t="shared" si="13"/>
        <v>0.26045007466342635</v>
      </c>
      <c r="N64" s="276">
        <f t="shared" si="13"/>
        <v>0.26045007466342635</v>
      </c>
      <c r="O64" s="276">
        <f t="shared" si="13"/>
        <v>0.26045007466342635</v>
      </c>
      <c r="P64" s="276">
        <f t="shared" si="13"/>
        <v>0.2604500746634264</v>
      </c>
      <c r="Q64" s="276">
        <f t="shared" si="13"/>
        <v>0.2604500746634264</v>
      </c>
    </row>
    <row r="66" spans="1:17" ht="12.75" x14ac:dyDescent="0.25">
      <c r="A66" s="98" t="s">
        <v>128</v>
      </c>
      <c r="B66" s="19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</row>
    <row r="68" spans="1:17" x14ac:dyDescent="0.25">
      <c r="A68" s="78" t="s">
        <v>4</v>
      </c>
      <c r="B68" s="253">
        <f>IF(B$5=0,0,B$5/WWP_fec!B$5)</f>
        <v>0.46835713925237843</v>
      </c>
      <c r="C68" s="253">
        <f>IF(C$5=0,0,C$5/WWP_fec!C$5)</f>
        <v>0.46835713925237854</v>
      </c>
      <c r="D68" s="253">
        <f>IF(D$5=0,0,D$5/WWP_fec!D$5)</f>
        <v>0.46835713925237848</v>
      </c>
      <c r="E68" s="253">
        <f>IF(E$5=0,0,E$5/WWP_fec!E$5)</f>
        <v>0.46835713925237848</v>
      </c>
      <c r="F68" s="253">
        <f>IF(F$5=0,0,F$5/WWP_fec!F$5)</f>
        <v>0.46835713925237848</v>
      </c>
      <c r="G68" s="253">
        <f>IF(G$5=0,0,G$5/WWP_fec!G$5)</f>
        <v>0.46835713925237848</v>
      </c>
      <c r="H68" s="253">
        <f>IF(H$5=0,0,H$5/WWP_fec!H$5)</f>
        <v>0.47486335059232071</v>
      </c>
      <c r="I68" s="253">
        <f>IF(I$5=0,0,I$5/WWP_fec!I$5)</f>
        <v>0.4881205156018607</v>
      </c>
      <c r="J68" s="253">
        <f>IF(J$5=0,0,J$5/WWP_fec!J$5)</f>
        <v>0.48812051560186054</v>
      </c>
      <c r="K68" s="253">
        <f>IF(K$5=0,0,K$5/WWP_fec!K$5)</f>
        <v>0.48812051560186059</v>
      </c>
      <c r="L68" s="253">
        <f>IF(L$5=0,0,L$5/WWP_fec!L$5)</f>
        <v>0.4881205156018607</v>
      </c>
      <c r="M68" s="253">
        <f>IF(M$5=0,0,M$5/WWP_fec!M$5)</f>
        <v>0.48812051560186065</v>
      </c>
      <c r="N68" s="253">
        <f>IF(N$5=0,0,N$5/WWP_fec!N$5)</f>
        <v>0.48812051560186065</v>
      </c>
      <c r="O68" s="253">
        <f>IF(O$5=0,0,O$5/WWP_fec!O$5)</f>
        <v>0.4881205156018607</v>
      </c>
      <c r="P68" s="253">
        <f>IF(P$5=0,0,P$5/WWP_fec!P$5)</f>
        <v>0.48812051560186059</v>
      </c>
      <c r="Q68" s="253">
        <f>IF(Q$5=0,0,Q$5/WWP_fec!Q$5)</f>
        <v>0.48812051560186059</v>
      </c>
    </row>
    <row r="69" spans="1:17" x14ac:dyDescent="0.25">
      <c r="A69" s="132" t="s">
        <v>83</v>
      </c>
      <c r="B69" s="282">
        <f>IF(B$6=0,0,B$6/WWP_fec!B$6)</f>
        <v>0.44830821519282554</v>
      </c>
      <c r="C69" s="282">
        <f>IF(C$6=0,0,C$6/WWP_fec!C$6)</f>
        <v>0.44830821519282554</v>
      </c>
      <c r="D69" s="282">
        <f>IF(D$6=0,0,D$6/WWP_fec!D$6)</f>
        <v>0.44830821519282554</v>
      </c>
      <c r="E69" s="282">
        <f>IF(E$6=0,0,E$6/WWP_fec!E$6)</f>
        <v>0.4483082151928256</v>
      </c>
      <c r="F69" s="282">
        <f>IF(F$6=0,0,F$6/WWP_fec!F$6)</f>
        <v>0.44830821519282554</v>
      </c>
      <c r="G69" s="282">
        <f>IF(G$6=0,0,G$6/WWP_fec!G$6)</f>
        <v>0.4483082151928256</v>
      </c>
      <c r="H69" s="282">
        <f>IF(H$6=0,0,H$6/WWP_fec!H$6)</f>
        <v>0.45453591569960733</v>
      </c>
      <c r="I69" s="282">
        <f>IF(I$6=0,0,I$6/WWP_fec!I$6)</f>
        <v>0.46722558237882283</v>
      </c>
      <c r="J69" s="282">
        <f>IF(J$6=0,0,J$6/WWP_fec!J$6)</f>
        <v>0.46722558237882278</v>
      </c>
      <c r="K69" s="282">
        <f>IF(K$6=0,0,K$6/WWP_fec!K$6)</f>
        <v>0.46722558237882278</v>
      </c>
      <c r="L69" s="282">
        <f>IF(L$6=0,0,L$6/WWP_fec!L$6)</f>
        <v>0.46722558237882278</v>
      </c>
      <c r="M69" s="282">
        <f>IF(M$6=0,0,M$6/WWP_fec!M$6)</f>
        <v>0.46722558237882283</v>
      </c>
      <c r="N69" s="282">
        <f>IF(N$6=0,0,N$6/WWP_fec!N$6)</f>
        <v>0.46722558237882289</v>
      </c>
      <c r="O69" s="282">
        <f>IF(O$6=0,0,O$6/WWP_fec!O$6)</f>
        <v>0.46722558237882272</v>
      </c>
      <c r="P69" s="282">
        <f>IF(P$6=0,0,P$6/WWP_fec!P$6)</f>
        <v>0.46722558237882278</v>
      </c>
      <c r="Q69" s="282">
        <f>IF(Q$6=0,0,Q$6/WWP_fec!Q$6)</f>
        <v>0.46722558237882278</v>
      </c>
    </row>
    <row r="70" spans="1:17" x14ac:dyDescent="0.25">
      <c r="A70" s="76" t="s">
        <v>82</v>
      </c>
      <c r="B70" s="281">
        <f>IF(B$7=0,0,B$7/WWP_fec!B$7)</f>
        <v>0.11201138376368047</v>
      </c>
      <c r="C70" s="281">
        <f>IF(C$7=0,0,C$7/WWP_fec!C$7)</f>
        <v>0.11201138376368046</v>
      </c>
      <c r="D70" s="281">
        <f>IF(D$7=0,0,D$7/WWP_fec!D$7)</f>
        <v>0.11201138376368047</v>
      </c>
      <c r="E70" s="281">
        <f>IF(E$7=0,0,E$7/WWP_fec!E$7)</f>
        <v>0.11201138376368047</v>
      </c>
      <c r="F70" s="281">
        <f>IF(F$7=0,0,F$7/WWP_fec!F$7)</f>
        <v>0.11201138376368049</v>
      </c>
      <c r="G70" s="281">
        <f>IF(G$7=0,0,G$7/WWP_fec!G$7)</f>
        <v>0.11201138376368047</v>
      </c>
      <c r="H70" s="281">
        <f>IF(H$7=0,0,H$7/WWP_fec!H$7)</f>
        <v>0.11356739663114569</v>
      </c>
      <c r="I70" s="281">
        <f>IF(I$7=0,0,I$7/WWP_fec!I$7)</f>
        <v>0.11673795446628915</v>
      </c>
      <c r="J70" s="281">
        <f>IF(J$7=0,0,J$7/WWP_fec!J$7)</f>
        <v>0.11673795446628915</v>
      </c>
      <c r="K70" s="281">
        <f>IF(K$7=0,0,K$7/WWP_fec!K$7)</f>
        <v>0.11673795446628914</v>
      </c>
      <c r="L70" s="281">
        <f>IF(L$7=0,0,L$7/WWP_fec!L$7)</f>
        <v>0.11673795446628914</v>
      </c>
      <c r="M70" s="281">
        <f>IF(M$7=0,0,M$7/WWP_fec!M$7)</f>
        <v>0.11673795446628915</v>
      </c>
      <c r="N70" s="281">
        <f>IF(N$7=0,0,N$7/WWP_fec!N$7)</f>
        <v>0.11673795446628914</v>
      </c>
      <c r="O70" s="281">
        <f>IF(O$7=0,0,O$7/WWP_fec!O$7)</f>
        <v>0.11673795446628914</v>
      </c>
      <c r="P70" s="281">
        <f>IF(P$7=0,0,P$7/WWP_fec!P$7)</f>
        <v>0.11673795446628912</v>
      </c>
      <c r="Q70" s="281">
        <f>IF(Q$7=0,0,Q$7/WWP_fec!Q$7)</f>
        <v>0.11673795446628915</v>
      </c>
    </row>
    <row r="71" spans="1:17" x14ac:dyDescent="0.25">
      <c r="A71" s="76" t="s">
        <v>81</v>
      </c>
      <c r="B71" s="281">
        <f>IF(B$8=0,0,B$8/WWP_fec!B$8)</f>
        <v>0.61140737610021367</v>
      </c>
      <c r="C71" s="281">
        <f>IF(C$8=0,0,C$8/WWP_fec!C$8)</f>
        <v>0.61140737610021356</v>
      </c>
      <c r="D71" s="281">
        <f>IF(D$8=0,0,D$8/WWP_fec!D$8)</f>
        <v>0.61140737610021367</v>
      </c>
      <c r="E71" s="281">
        <f>IF(E$8=0,0,E$8/WWP_fec!E$8)</f>
        <v>0.61140737610021367</v>
      </c>
      <c r="F71" s="281">
        <f>IF(F$8=0,0,F$8/WWP_fec!F$8)</f>
        <v>0.61140737610021356</v>
      </c>
      <c r="G71" s="281">
        <f>IF(G$8=0,0,G$8/WWP_fec!G$8)</f>
        <v>0.61140737610021367</v>
      </c>
      <c r="H71" s="281">
        <f>IF(H$8=0,0,H$8/WWP_fec!H$8)</f>
        <v>0.61990077840012836</v>
      </c>
      <c r="I71" s="281">
        <f>IF(I$8=0,0,I$8/WWP_fec!I$8)</f>
        <v>0.63720707693536338</v>
      </c>
      <c r="J71" s="281">
        <f>IF(J$8=0,0,J$8/WWP_fec!J$8)</f>
        <v>0.63720707693536338</v>
      </c>
      <c r="K71" s="281">
        <f>IF(K$8=0,0,K$8/WWP_fec!K$8)</f>
        <v>0.63720707693536316</v>
      </c>
      <c r="L71" s="281">
        <f>IF(L$8=0,0,L$8/WWP_fec!L$8)</f>
        <v>0.63720707693536349</v>
      </c>
      <c r="M71" s="281">
        <f>IF(M$8=0,0,M$8/WWP_fec!M$8)</f>
        <v>0.63720707693536338</v>
      </c>
      <c r="N71" s="281">
        <f>IF(N$8=0,0,N$8/WWP_fec!N$8)</f>
        <v>0.63720707693536327</v>
      </c>
      <c r="O71" s="281">
        <f>IF(O$8=0,0,O$8/WWP_fec!O$8)</f>
        <v>0.63720707693536327</v>
      </c>
      <c r="P71" s="281">
        <f>IF(P$8=0,0,P$8/WWP_fec!P$8)</f>
        <v>0.63720707693536338</v>
      </c>
      <c r="Q71" s="281">
        <f>IF(Q$8=0,0,Q$8/WWP_fec!Q$8)</f>
        <v>0.63720707693536338</v>
      </c>
    </row>
    <row r="72" spans="1:17" x14ac:dyDescent="0.25">
      <c r="A72" s="76" t="s">
        <v>80</v>
      </c>
      <c r="B72" s="281">
        <f>IF(B$9=0,0,B$9/WWP_fec!B$9)</f>
        <v>0.43472126250308835</v>
      </c>
      <c r="C72" s="281">
        <f>IF(C$9=0,0,C$9/WWP_fec!C$9)</f>
        <v>0.43472126250308851</v>
      </c>
      <c r="D72" s="281">
        <f>IF(D$9=0,0,D$9/WWP_fec!D$9)</f>
        <v>0.43472126250308846</v>
      </c>
      <c r="E72" s="281">
        <f>IF(E$9=0,0,E$9/WWP_fec!E$9)</f>
        <v>0.4347212625030884</v>
      </c>
      <c r="F72" s="281">
        <f>IF(F$9=0,0,F$9/WWP_fec!F$9)</f>
        <v>0.43472126250308835</v>
      </c>
      <c r="G72" s="281">
        <f>IF(G$9=0,0,G$9/WWP_fec!G$9)</f>
        <v>0.4347212625030884</v>
      </c>
      <c r="H72" s="281">
        <f>IF(H$9=0,0,H$9/WWP_fec!H$9)</f>
        <v>0.44076021904024409</v>
      </c>
      <c r="I72" s="281">
        <f>IF(I$9=0,0,I$9/WWP_fec!I$9)</f>
        <v>0.45306529785116695</v>
      </c>
      <c r="J72" s="281">
        <f>IF(J$9=0,0,J$9/WWP_fec!J$9)</f>
        <v>0.45306529785116695</v>
      </c>
      <c r="K72" s="281">
        <f>IF(K$9=0,0,K$9/WWP_fec!K$9)</f>
        <v>0.453065297851167</v>
      </c>
      <c r="L72" s="281">
        <f>IF(L$9=0,0,L$9/WWP_fec!L$9)</f>
        <v>0.45306529785116695</v>
      </c>
      <c r="M72" s="281">
        <f>IF(M$9=0,0,M$9/WWP_fec!M$9)</f>
        <v>0.45306529785116695</v>
      </c>
      <c r="N72" s="281">
        <f>IF(N$9=0,0,N$9/WWP_fec!N$9)</f>
        <v>0.45306529785116689</v>
      </c>
      <c r="O72" s="281">
        <f>IF(O$9=0,0,O$9/WWP_fec!O$9)</f>
        <v>0.45306529785116695</v>
      </c>
      <c r="P72" s="281">
        <f>IF(P$9=0,0,P$9/WWP_fec!P$9)</f>
        <v>0.453065297851167</v>
      </c>
      <c r="Q72" s="281">
        <f>IF(Q$9=0,0,Q$9/WWP_fec!Q$9)</f>
        <v>0.45306529785116695</v>
      </c>
    </row>
    <row r="73" spans="1:17" x14ac:dyDescent="0.25">
      <c r="A73" s="129" t="s">
        <v>79</v>
      </c>
      <c r="B73" s="280">
        <f>IF(B$10=0,0,B$10/WWP_fec!B$10)</f>
        <v>0.77344432485961545</v>
      </c>
      <c r="C73" s="280">
        <f>IF(C$10=0,0,C$10/WWP_fec!C$10)</f>
        <v>0.77344432485961534</v>
      </c>
      <c r="D73" s="280">
        <f>IF(D$10=0,0,D$10/WWP_fec!D$10)</f>
        <v>0.77344432485961545</v>
      </c>
      <c r="E73" s="280">
        <f>IF(E$10=0,0,E$10/WWP_fec!E$10)</f>
        <v>0.77344432485961534</v>
      </c>
      <c r="F73" s="280">
        <f>IF(F$10=0,0,F$10/WWP_fec!F$10)</f>
        <v>0.77344432485961534</v>
      </c>
      <c r="G73" s="280">
        <f>IF(G$10=0,0,G$10/WWP_fec!G$10)</f>
        <v>0.77344432485961545</v>
      </c>
      <c r="H73" s="280">
        <f>IF(H$10=0,0,H$10/WWP_fec!H$10)</f>
        <v>0.78418867316878904</v>
      </c>
      <c r="I73" s="280">
        <f>IF(I$10=0,0,I$10/WWP_fec!I$10)</f>
        <v>0.80608153692810669</v>
      </c>
      <c r="J73" s="280">
        <f>IF(J$10=0,0,J$10/WWP_fec!J$10)</f>
        <v>0.80608153692810658</v>
      </c>
      <c r="K73" s="280">
        <f>IF(K$10=0,0,K$10/WWP_fec!K$10)</f>
        <v>0.80608153692810647</v>
      </c>
      <c r="L73" s="280">
        <f>IF(L$10=0,0,L$10/WWP_fec!L$10)</f>
        <v>0.80608153692810658</v>
      </c>
      <c r="M73" s="280">
        <f>IF(M$10=0,0,M$10/WWP_fec!M$10)</f>
        <v>0.80608153692810647</v>
      </c>
      <c r="N73" s="280">
        <f>IF(N$10=0,0,N$10/WWP_fec!N$10)</f>
        <v>0.80608153692810658</v>
      </c>
      <c r="O73" s="280">
        <f>IF(O$10=0,0,O$10/WWP_fec!O$10)</f>
        <v>0.80608153692810658</v>
      </c>
      <c r="P73" s="280">
        <f>IF(P$10=0,0,P$10/WWP_fec!P$10)</f>
        <v>0.80608153692810658</v>
      </c>
      <c r="Q73" s="280">
        <f>IF(Q$10=0,0,Q$10/WWP_fec!Q$10)</f>
        <v>0.80608153692810658</v>
      </c>
    </row>
    <row r="74" spans="1:17" x14ac:dyDescent="0.25">
      <c r="A74" s="127" t="s">
        <v>314</v>
      </c>
      <c r="B74" s="305">
        <f>IF(B$15=0,0,B$15/WWP_fec!B$15)</f>
        <v>0</v>
      </c>
      <c r="C74" s="305">
        <f>IF(C$15=0,0,C$15/WWP_fec!C$15)</f>
        <v>0</v>
      </c>
      <c r="D74" s="305">
        <f>IF(D$15=0,0,D$15/WWP_fec!D$15)</f>
        <v>0</v>
      </c>
      <c r="E74" s="305">
        <f>IF(E$15=0,0,E$15/WWP_fec!E$15)</f>
        <v>0</v>
      </c>
      <c r="F74" s="305">
        <f>IF(F$15=0,0,F$15/WWP_fec!F$15)</f>
        <v>0</v>
      </c>
      <c r="G74" s="305">
        <f>IF(G$15=0,0,G$15/WWP_fec!G$15)</f>
        <v>0</v>
      </c>
      <c r="H74" s="305">
        <f>IF(H$15=0,0,H$15/WWP_fec!H$15)</f>
        <v>0</v>
      </c>
      <c r="I74" s="305">
        <f>IF(I$15=0,0,I$15/WWP_fec!I$15)</f>
        <v>0</v>
      </c>
      <c r="J74" s="305">
        <f>IF(J$15=0,0,J$15/WWP_fec!J$15)</f>
        <v>0</v>
      </c>
      <c r="K74" s="305">
        <f>IF(K$15=0,0,K$15/WWP_fec!K$15)</f>
        <v>0</v>
      </c>
      <c r="L74" s="305">
        <f>IF(L$15=0,0,L$15/WWP_fec!L$15)</f>
        <v>0</v>
      </c>
      <c r="M74" s="305">
        <f>IF(M$15=0,0,M$15/WWP_fec!M$15)</f>
        <v>0</v>
      </c>
      <c r="N74" s="305">
        <f>IF(N$15=0,0,N$15/WWP_fec!N$15)</f>
        <v>0</v>
      </c>
      <c r="O74" s="305">
        <f>IF(O$15=0,0,O$15/WWP_fec!O$15)</f>
        <v>0</v>
      </c>
      <c r="P74" s="305">
        <f>IF(P$15=0,0,P$15/WWP_fec!P$15)</f>
        <v>0</v>
      </c>
      <c r="Q74" s="305">
        <f>IF(Q$15=0,0,Q$15/WWP_fec!Q$15)</f>
        <v>0</v>
      </c>
    </row>
    <row r="75" spans="1:17" x14ac:dyDescent="0.25">
      <c r="A75" s="127" t="s">
        <v>313</v>
      </c>
      <c r="B75" s="305">
        <f>IF(B$26=0,0,B$26/WWP_fec!B$26)</f>
        <v>0.41534437584041189</v>
      </c>
      <c r="C75" s="305">
        <f>IF(C$26=0,0,C$26/WWP_fec!C$26)</f>
        <v>0.41534437584041189</v>
      </c>
      <c r="D75" s="305">
        <f>IF(D$26=0,0,D$26/WWP_fec!D$26)</f>
        <v>0.41534437584041195</v>
      </c>
      <c r="E75" s="305">
        <f>IF(E$26=0,0,E$26/WWP_fec!E$26)</f>
        <v>0.41534437584041189</v>
      </c>
      <c r="F75" s="305">
        <f>IF(F$26=0,0,F$26/WWP_fec!F$26)</f>
        <v>0.41534437584041189</v>
      </c>
      <c r="G75" s="305">
        <f>IF(G$26=0,0,G$26/WWP_fec!G$26)</f>
        <v>0.41534437584041195</v>
      </c>
      <c r="H75" s="305">
        <f>IF(H$26=0,0,H$26/WWP_fec!H$26)</f>
        <v>0.42111415719228329</v>
      </c>
      <c r="I75" s="305">
        <f>IF(I$26=0,0,I$26/WWP_fec!I$26)</f>
        <v>0.4328707601450858</v>
      </c>
      <c r="J75" s="305">
        <f>IF(J$26=0,0,J$26/WWP_fec!J$26)</f>
        <v>0.43287076014508574</v>
      </c>
      <c r="K75" s="305">
        <f>IF(K$26=0,0,K$26/WWP_fec!K$26)</f>
        <v>0.4328707601450858</v>
      </c>
      <c r="L75" s="305">
        <f>IF(L$26=0,0,L$26/WWP_fec!L$26)</f>
        <v>0.4328707601450858</v>
      </c>
      <c r="M75" s="305">
        <f>IF(M$26=0,0,M$26/WWP_fec!M$26)</f>
        <v>0.43287076014508585</v>
      </c>
      <c r="N75" s="305">
        <f>IF(N$26=0,0,N$26/WWP_fec!N$26)</f>
        <v>0.4328707601450858</v>
      </c>
      <c r="O75" s="305">
        <f>IF(O$26=0,0,O$26/WWP_fec!O$26)</f>
        <v>0.4328707601450858</v>
      </c>
      <c r="P75" s="305">
        <f>IF(P$26=0,0,P$26/WWP_fec!P$26)</f>
        <v>0.43287076014508585</v>
      </c>
      <c r="Q75" s="305">
        <f>IF(Q$26=0,0,Q$26/WWP_fec!Q$26)</f>
        <v>0.43287076014508574</v>
      </c>
    </row>
    <row r="76" spans="1:17" x14ac:dyDescent="0.25">
      <c r="A76" s="127" t="s">
        <v>312</v>
      </c>
      <c r="B76" s="305">
        <f>IF(B$27=0,0,B$27/WWP_fec!B$27)</f>
        <v>0.39790321977427767</v>
      </c>
      <c r="C76" s="305">
        <f>IF(C$27=0,0,C$27/WWP_fec!C$27)</f>
        <v>0.39790321977427762</v>
      </c>
      <c r="D76" s="305">
        <f>IF(D$27=0,0,D$27/WWP_fec!D$27)</f>
        <v>0.39790321977427773</v>
      </c>
      <c r="E76" s="305">
        <f>IF(E$27=0,0,E$27/WWP_fec!E$27)</f>
        <v>0.39790321977427762</v>
      </c>
      <c r="F76" s="305">
        <f>IF(F$27=0,0,F$27/WWP_fec!F$27)</f>
        <v>0.39790321977427767</v>
      </c>
      <c r="G76" s="305">
        <f>IF(G$27=0,0,G$27/WWP_fec!G$27)</f>
        <v>0.39790321977427762</v>
      </c>
      <c r="H76" s="305">
        <f>IF(H$27=0,0,H$27/WWP_fec!H$27)</f>
        <v>0.40343071625874988</v>
      </c>
      <c r="I76" s="305">
        <f>IF(I$27=0,0,I$27/WWP_fec!I$27)</f>
        <v>0.41469363551475869</v>
      </c>
      <c r="J76" s="305">
        <f>IF(J$27=0,0,J$27/WWP_fec!J$27)</f>
        <v>0.41469363551475863</v>
      </c>
      <c r="K76" s="305">
        <f>IF(K$27=0,0,K$27/WWP_fec!K$27)</f>
        <v>0.41469363551475863</v>
      </c>
      <c r="L76" s="305">
        <f>IF(L$27=0,0,L$27/WWP_fec!L$27)</f>
        <v>0.41469363551475863</v>
      </c>
      <c r="M76" s="305">
        <f>IF(M$27=0,0,M$27/WWP_fec!M$27)</f>
        <v>0.41469363551475863</v>
      </c>
      <c r="N76" s="305">
        <f>IF(N$27=0,0,N$27/WWP_fec!N$27)</f>
        <v>0.41469363551475863</v>
      </c>
      <c r="O76" s="305">
        <f>IF(O$27=0,0,O$27/WWP_fec!O$27)</f>
        <v>0.41469363551475869</v>
      </c>
      <c r="P76" s="305">
        <f>IF(P$27=0,0,P$27/WWP_fec!P$27)</f>
        <v>0.41469363551475869</v>
      </c>
      <c r="Q76" s="305">
        <f>IF(Q$27=0,0,Q$27/WWP_fec!Q$27)</f>
        <v>0.41469363551475869</v>
      </c>
    </row>
    <row r="77" spans="1:17" x14ac:dyDescent="0.25">
      <c r="A77" s="72" t="s">
        <v>311</v>
      </c>
      <c r="B77" s="304">
        <f>IF(B$47=0,0,B$47/WWP_fec!B$47)</f>
        <v>0.48456843848048059</v>
      </c>
      <c r="C77" s="304">
        <f>IF(C$47=0,0,C$47/WWP_fec!C$47)</f>
        <v>0.48456843848048059</v>
      </c>
      <c r="D77" s="304">
        <f>IF(D$47=0,0,D$47/WWP_fec!D$47)</f>
        <v>0.48456843848048065</v>
      </c>
      <c r="E77" s="304">
        <f>IF(E$47=0,0,E$47/WWP_fec!E$47)</f>
        <v>0.48456843848048059</v>
      </c>
      <c r="F77" s="304">
        <f>IF(F$47=0,0,F$47/WWP_fec!F$47)</f>
        <v>0.48456843848048059</v>
      </c>
      <c r="G77" s="304">
        <f>IF(G$47=0,0,G$47/WWP_fec!G$47)</f>
        <v>0.48456843848048065</v>
      </c>
      <c r="H77" s="304">
        <f>IF(H$47=0,0,H$47/WWP_fec!H$47)</f>
        <v>0.4912998500576638</v>
      </c>
      <c r="I77" s="304">
        <f>IF(I$47=0,0,I$47/WWP_fec!I$47)</f>
        <v>0.50501588683593346</v>
      </c>
      <c r="J77" s="304">
        <f>IF(J$47=0,0,J$47/WWP_fec!J$47)</f>
        <v>0.50501588683593335</v>
      </c>
      <c r="K77" s="304">
        <f>IF(K$47=0,0,K$47/WWP_fec!K$47)</f>
        <v>0.50501588683593335</v>
      </c>
      <c r="L77" s="304">
        <f>IF(L$47=0,0,L$47/WWP_fec!L$47)</f>
        <v>0.50501588683593346</v>
      </c>
      <c r="M77" s="304">
        <f>IF(M$47=0,0,M$47/WWP_fec!M$47)</f>
        <v>0.50501588683593346</v>
      </c>
      <c r="N77" s="304">
        <f>IF(N$47=0,0,N$47/WWP_fec!N$47)</f>
        <v>0.50501588683593346</v>
      </c>
      <c r="O77" s="304">
        <f>IF(O$47=0,0,O$47/WWP_fec!O$47)</f>
        <v>0.50501588683593346</v>
      </c>
      <c r="P77" s="304">
        <f>IF(P$47=0,0,P$47/WWP_fec!P$47)</f>
        <v>0.50501588683593346</v>
      </c>
      <c r="Q77" s="304">
        <f>IF(Q$47=0,0,Q$47/WWP_fec!Q$47)</f>
        <v>0.50501588683593346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6" tint="0.59999389629810485"/>
    <pageSetUpPr fitToPage="1"/>
  </sheetPr>
  <dimension ref="A1:Q7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394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80" t="s">
        <v>135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4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  <c r="P5" s="96">
        <v>0</v>
      </c>
      <c r="Q5" s="96">
        <v>0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0</v>
      </c>
      <c r="C10" s="158">
        <v>0</v>
      </c>
      <c r="D10" s="158">
        <v>0</v>
      </c>
      <c r="E10" s="158">
        <v>0</v>
      </c>
      <c r="F10" s="158">
        <v>0</v>
      </c>
      <c r="G10" s="158">
        <v>0</v>
      </c>
      <c r="H10" s="158">
        <v>0</v>
      </c>
      <c r="I10" s="158">
        <v>0</v>
      </c>
      <c r="J10" s="158">
        <v>0</v>
      </c>
      <c r="K10" s="158">
        <v>0</v>
      </c>
      <c r="L10" s="158">
        <v>0</v>
      </c>
      <c r="M10" s="158">
        <v>0</v>
      </c>
      <c r="N10" s="158">
        <v>0</v>
      </c>
      <c r="O10" s="158">
        <v>0</v>
      </c>
      <c r="P10" s="158">
        <v>0</v>
      </c>
      <c r="Q10" s="158">
        <v>0</v>
      </c>
    </row>
    <row r="11" spans="1:17" x14ac:dyDescent="0.25">
      <c r="A11" s="92" t="s">
        <v>125</v>
      </c>
      <c r="B11" s="91">
        <v>0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314</v>
      </c>
      <c r="B15" s="206">
        <v>0</v>
      </c>
      <c r="C15" s="206">
        <v>0</v>
      </c>
      <c r="D15" s="206">
        <v>0</v>
      </c>
      <c r="E15" s="206">
        <v>0</v>
      </c>
      <c r="F15" s="206">
        <v>0</v>
      </c>
      <c r="G15" s="206">
        <v>0</v>
      </c>
      <c r="H15" s="206">
        <v>0</v>
      </c>
      <c r="I15" s="206">
        <v>0</v>
      </c>
      <c r="J15" s="206">
        <v>0</v>
      </c>
      <c r="K15" s="206">
        <v>0</v>
      </c>
      <c r="L15" s="206">
        <v>0</v>
      </c>
      <c r="M15" s="206">
        <v>0</v>
      </c>
      <c r="N15" s="206">
        <v>0</v>
      </c>
      <c r="O15" s="206">
        <v>0</v>
      </c>
      <c r="P15" s="206">
        <v>0</v>
      </c>
      <c r="Q15" s="206">
        <v>0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313</v>
      </c>
      <c r="B26" s="204">
        <v>0</v>
      </c>
      <c r="C26" s="204">
        <v>0</v>
      </c>
      <c r="D26" s="204">
        <v>0</v>
      </c>
      <c r="E26" s="204">
        <v>0</v>
      </c>
      <c r="F26" s="204">
        <v>0</v>
      </c>
      <c r="G26" s="204">
        <v>0</v>
      </c>
      <c r="H26" s="204">
        <v>0</v>
      </c>
      <c r="I26" s="204">
        <v>0</v>
      </c>
      <c r="J26" s="204">
        <v>0</v>
      </c>
      <c r="K26" s="204">
        <v>0</v>
      </c>
      <c r="L26" s="204">
        <v>0</v>
      </c>
      <c r="M26" s="204">
        <v>0</v>
      </c>
      <c r="N26" s="204">
        <v>0</v>
      </c>
      <c r="O26" s="204">
        <v>0</v>
      </c>
      <c r="P26" s="204">
        <v>0</v>
      </c>
      <c r="Q26" s="204">
        <v>0</v>
      </c>
    </row>
    <row r="27" spans="1:17" x14ac:dyDescent="0.25">
      <c r="A27" s="156" t="s">
        <v>312</v>
      </c>
      <c r="B27" s="204">
        <v>0</v>
      </c>
      <c r="C27" s="204">
        <v>0</v>
      </c>
      <c r="D27" s="204">
        <v>0</v>
      </c>
      <c r="E27" s="204">
        <v>0</v>
      </c>
      <c r="F27" s="204">
        <v>0</v>
      </c>
      <c r="G27" s="204">
        <v>0</v>
      </c>
      <c r="H27" s="204">
        <v>0</v>
      </c>
      <c r="I27" s="204">
        <v>0</v>
      </c>
      <c r="J27" s="204">
        <v>0</v>
      </c>
      <c r="K27" s="204">
        <v>0</v>
      </c>
      <c r="L27" s="204">
        <v>0</v>
      </c>
      <c r="M27" s="204">
        <v>0</v>
      </c>
      <c r="N27" s="204">
        <v>0</v>
      </c>
      <c r="O27" s="204">
        <v>0</v>
      </c>
      <c r="P27" s="204">
        <v>0</v>
      </c>
      <c r="Q27" s="204">
        <v>0</v>
      </c>
    </row>
    <row r="28" spans="1:17" x14ac:dyDescent="0.25">
      <c r="A28" s="152" t="s">
        <v>318</v>
      </c>
      <c r="B28" s="264">
        <v>0</v>
      </c>
      <c r="C28" s="264">
        <v>0</v>
      </c>
      <c r="D28" s="264">
        <v>0</v>
      </c>
      <c r="E28" s="264">
        <v>0</v>
      </c>
      <c r="F28" s="264">
        <v>0</v>
      </c>
      <c r="G28" s="264">
        <v>0</v>
      </c>
      <c r="H28" s="264">
        <v>0</v>
      </c>
      <c r="I28" s="264">
        <v>0</v>
      </c>
      <c r="J28" s="264">
        <v>0</v>
      </c>
      <c r="K28" s="264">
        <v>0</v>
      </c>
      <c r="L28" s="264">
        <v>0</v>
      </c>
      <c r="M28" s="264">
        <v>0</v>
      </c>
      <c r="N28" s="264">
        <v>0</v>
      </c>
      <c r="O28" s="264">
        <v>0</v>
      </c>
      <c r="P28" s="264">
        <v>0</v>
      </c>
      <c r="Q28" s="264">
        <v>0</v>
      </c>
    </row>
    <row r="29" spans="1:17" x14ac:dyDescent="0.25">
      <c r="A29" s="154" t="s">
        <v>33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</row>
    <row r="30" spans="1:17" x14ac:dyDescent="0.25">
      <c r="A30" s="154" t="s">
        <v>30</v>
      </c>
      <c r="B30" s="208">
        <v>0</v>
      </c>
      <c r="C30" s="208">
        <v>0</v>
      </c>
      <c r="D30" s="208">
        <v>0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8">
        <v>0</v>
      </c>
      <c r="L30" s="208">
        <v>0</v>
      </c>
      <c r="M30" s="208">
        <v>0</v>
      </c>
      <c r="N30" s="208">
        <v>0</v>
      </c>
      <c r="O30" s="208">
        <v>0</v>
      </c>
      <c r="P30" s="208">
        <v>0</v>
      </c>
      <c r="Q30" s="208">
        <v>0</v>
      </c>
    </row>
    <row r="31" spans="1:17" x14ac:dyDescent="0.25">
      <c r="A31" s="154" t="s">
        <v>125</v>
      </c>
      <c r="B31" s="208">
        <v>0</v>
      </c>
      <c r="C31" s="208">
        <v>0</v>
      </c>
      <c r="D31" s="208">
        <v>0</v>
      </c>
      <c r="E31" s="208">
        <v>0</v>
      </c>
      <c r="F31" s="208">
        <v>0</v>
      </c>
      <c r="G31" s="208">
        <v>0</v>
      </c>
      <c r="H31" s="208">
        <v>0</v>
      </c>
      <c r="I31" s="208">
        <v>0</v>
      </c>
      <c r="J31" s="208">
        <v>0</v>
      </c>
      <c r="K31" s="208">
        <v>0</v>
      </c>
      <c r="L31" s="208">
        <v>0</v>
      </c>
      <c r="M31" s="208">
        <v>0</v>
      </c>
      <c r="N31" s="208">
        <v>0</v>
      </c>
      <c r="O31" s="208">
        <v>0</v>
      </c>
      <c r="P31" s="208">
        <v>0</v>
      </c>
      <c r="Q31" s="208">
        <v>0</v>
      </c>
    </row>
    <row r="32" spans="1:17" x14ac:dyDescent="0.25">
      <c r="A32" s="154" t="s">
        <v>29</v>
      </c>
      <c r="B32" s="208">
        <v>0</v>
      </c>
      <c r="C32" s="208">
        <v>0</v>
      </c>
      <c r="D32" s="208">
        <v>0</v>
      </c>
      <c r="E32" s="208">
        <v>0</v>
      </c>
      <c r="F32" s="208">
        <v>0</v>
      </c>
      <c r="G32" s="208">
        <v>0</v>
      </c>
      <c r="H32" s="208">
        <v>0</v>
      </c>
      <c r="I32" s="208">
        <v>0</v>
      </c>
      <c r="J32" s="208">
        <v>0</v>
      </c>
      <c r="K32" s="208">
        <v>0</v>
      </c>
      <c r="L32" s="208">
        <v>0</v>
      </c>
      <c r="M32" s="208">
        <v>0</v>
      </c>
      <c r="N32" s="208">
        <v>0</v>
      </c>
      <c r="O32" s="208">
        <v>0</v>
      </c>
      <c r="P32" s="208">
        <v>0</v>
      </c>
      <c r="Q32" s="208">
        <v>0</v>
      </c>
    </row>
    <row r="33" spans="1:17" x14ac:dyDescent="0.25">
      <c r="A33" s="154" t="s">
        <v>26</v>
      </c>
      <c r="B33" s="208">
        <v>0</v>
      </c>
      <c r="C33" s="208">
        <v>0</v>
      </c>
      <c r="D33" s="208">
        <v>0</v>
      </c>
      <c r="E33" s="208">
        <v>0</v>
      </c>
      <c r="F33" s="208">
        <v>0</v>
      </c>
      <c r="G33" s="208">
        <v>0</v>
      </c>
      <c r="H33" s="208">
        <v>0</v>
      </c>
      <c r="I33" s="208">
        <v>0</v>
      </c>
      <c r="J33" s="208">
        <v>0</v>
      </c>
      <c r="K33" s="208">
        <v>0</v>
      </c>
      <c r="L33" s="208">
        <v>0</v>
      </c>
      <c r="M33" s="208">
        <v>0</v>
      </c>
      <c r="N33" s="208">
        <v>0</v>
      </c>
      <c r="O33" s="208">
        <v>0</v>
      </c>
      <c r="P33" s="208">
        <v>0</v>
      </c>
      <c r="Q33" s="208">
        <v>0</v>
      </c>
    </row>
    <row r="34" spans="1:17" x14ac:dyDescent="0.25">
      <c r="A34" s="152" t="s">
        <v>317</v>
      </c>
      <c r="B34" s="264">
        <v>0</v>
      </c>
      <c r="C34" s="264">
        <v>0</v>
      </c>
      <c r="D34" s="264">
        <v>0</v>
      </c>
      <c r="E34" s="264">
        <v>0</v>
      </c>
      <c r="F34" s="264">
        <v>0</v>
      </c>
      <c r="G34" s="264">
        <v>0</v>
      </c>
      <c r="H34" s="264">
        <v>0</v>
      </c>
      <c r="I34" s="264">
        <v>0</v>
      </c>
      <c r="J34" s="264">
        <v>0</v>
      </c>
      <c r="K34" s="264">
        <v>0</v>
      </c>
      <c r="L34" s="264">
        <v>0</v>
      </c>
      <c r="M34" s="264">
        <v>0</v>
      </c>
      <c r="N34" s="264">
        <v>0</v>
      </c>
      <c r="O34" s="264">
        <v>0</v>
      </c>
      <c r="P34" s="264">
        <v>0</v>
      </c>
      <c r="Q34" s="264">
        <v>0</v>
      </c>
    </row>
    <row r="35" spans="1:17" x14ac:dyDescent="0.25">
      <c r="A35" s="150" t="s">
        <v>33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</row>
    <row r="36" spans="1:17" x14ac:dyDescent="0.25">
      <c r="A36" s="150" t="s">
        <v>31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</row>
    <row r="37" spans="1:17" x14ac:dyDescent="0.25">
      <c r="A37" s="150" t="s">
        <v>30</v>
      </c>
      <c r="B37" s="87">
        <v>0</v>
      </c>
      <c r="C37" s="87">
        <v>0</v>
      </c>
      <c r="D37" s="87">
        <v>0</v>
      </c>
      <c r="E37" s="87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</row>
    <row r="38" spans="1:17" x14ac:dyDescent="0.25">
      <c r="A38" s="150" t="s">
        <v>125</v>
      </c>
      <c r="B38" s="87">
        <v>0</v>
      </c>
      <c r="C38" s="87">
        <v>0</v>
      </c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</row>
    <row r="39" spans="1:17" x14ac:dyDescent="0.25">
      <c r="A39" s="150" t="s">
        <v>29</v>
      </c>
      <c r="B39" s="87">
        <v>0</v>
      </c>
      <c r="C39" s="87">
        <v>0</v>
      </c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</row>
    <row r="40" spans="1:17" x14ac:dyDescent="0.25">
      <c r="A40" s="150" t="s">
        <v>28</v>
      </c>
      <c r="B40" s="87">
        <v>0</v>
      </c>
      <c r="C40" s="87">
        <v>0</v>
      </c>
      <c r="D40" s="87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</row>
    <row r="41" spans="1:17" x14ac:dyDescent="0.25">
      <c r="A41" s="150" t="s">
        <v>26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</row>
    <row r="42" spans="1:17" x14ac:dyDescent="0.25">
      <c r="A42" s="150" t="s">
        <v>25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86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22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2" t="s">
        <v>316</v>
      </c>
      <c r="B45" s="264">
        <v>0</v>
      </c>
      <c r="C45" s="264">
        <v>0</v>
      </c>
      <c r="D45" s="264">
        <v>0</v>
      </c>
      <c r="E45" s="264">
        <v>0</v>
      </c>
      <c r="F45" s="264">
        <v>0</v>
      </c>
      <c r="G45" s="264">
        <v>0</v>
      </c>
      <c r="H45" s="264">
        <v>0</v>
      </c>
      <c r="I45" s="264">
        <v>0</v>
      </c>
      <c r="J45" s="264">
        <v>0</v>
      </c>
      <c r="K45" s="264">
        <v>0</v>
      </c>
      <c r="L45" s="264">
        <v>0</v>
      </c>
      <c r="M45" s="264">
        <v>0</v>
      </c>
      <c r="N45" s="264">
        <v>0</v>
      </c>
      <c r="O45" s="264">
        <v>0</v>
      </c>
      <c r="P45" s="264">
        <v>0</v>
      </c>
      <c r="Q45" s="264">
        <v>0</v>
      </c>
    </row>
    <row r="46" spans="1:17" x14ac:dyDescent="0.25">
      <c r="A46" s="152" t="s">
        <v>315</v>
      </c>
      <c r="B46" s="264">
        <v>0</v>
      </c>
      <c r="C46" s="264">
        <v>0</v>
      </c>
      <c r="D46" s="264">
        <v>0</v>
      </c>
      <c r="E46" s="264">
        <v>0</v>
      </c>
      <c r="F46" s="264">
        <v>0</v>
      </c>
      <c r="G46" s="264">
        <v>0</v>
      </c>
      <c r="H46" s="264">
        <v>0</v>
      </c>
      <c r="I46" s="264">
        <v>0</v>
      </c>
      <c r="J46" s="264">
        <v>0</v>
      </c>
      <c r="K46" s="264">
        <v>0</v>
      </c>
      <c r="L46" s="264">
        <v>0</v>
      </c>
      <c r="M46" s="264">
        <v>0</v>
      </c>
      <c r="N46" s="264">
        <v>0</v>
      </c>
      <c r="O46" s="264">
        <v>0</v>
      </c>
      <c r="P46" s="264">
        <v>0</v>
      </c>
      <c r="Q46" s="264">
        <v>0</v>
      </c>
    </row>
    <row r="47" spans="1:17" x14ac:dyDescent="0.25">
      <c r="A47" s="243" t="s">
        <v>311</v>
      </c>
      <c r="B47" s="242">
        <v>0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>
        <v>0</v>
      </c>
      <c r="I47" s="242">
        <v>0</v>
      </c>
      <c r="J47" s="242">
        <v>0</v>
      </c>
      <c r="K47" s="242">
        <v>0</v>
      </c>
      <c r="L47" s="242">
        <v>0</v>
      </c>
      <c r="M47" s="242">
        <v>0</v>
      </c>
      <c r="N47" s="242">
        <v>0</v>
      </c>
      <c r="O47" s="242">
        <v>0</v>
      </c>
      <c r="P47" s="242">
        <v>0</v>
      </c>
      <c r="Q47" s="242">
        <v>0</v>
      </c>
    </row>
    <row r="49" spans="1:17" ht="12.75" x14ac:dyDescent="0.25">
      <c r="A49" s="80" t="s">
        <v>134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</row>
    <row r="51" spans="1:17" x14ac:dyDescent="0.25">
      <c r="A51" s="78" t="s">
        <v>4</v>
      </c>
      <c r="B51" s="77">
        <f t="shared" ref="B51:Q51" si="0">SUM(B$52:B$56,B$57,B$58,B$60:B$63,B$64)</f>
        <v>0</v>
      </c>
      <c r="C51" s="77">
        <f t="shared" si="0"/>
        <v>0</v>
      </c>
      <c r="D51" s="77">
        <f t="shared" si="0"/>
        <v>0</v>
      </c>
      <c r="E51" s="77">
        <f t="shared" si="0"/>
        <v>0</v>
      </c>
      <c r="F51" s="77">
        <f t="shared" si="0"/>
        <v>0</v>
      </c>
      <c r="G51" s="77">
        <f t="shared" si="0"/>
        <v>0</v>
      </c>
      <c r="H51" s="77">
        <f t="shared" si="0"/>
        <v>0</v>
      </c>
      <c r="I51" s="77">
        <f t="shared" si="0"/>
        <v>0</v>
      </c>
      <c r="J51" s="77">
        <f t="shared" si="0"/>
        <v>0</v>
      </c>
      <c r="K51" s="77">
        <f t="shared" si="0"/>
        <v>0</v>
      </c>
      <c r="L51" s="77">
        <f t="shared" si="0"/>
        <v>0</v>
      </c>
      <c r="M51" s="77">
        <f t="shared" si="0"/>
        <v>0</v>
      </c>
      <c r="N51" s="77">
        <f t="shared" si="0"/>
        <v>0</v>
      </c>
      <c r="O51" s="77">
        <f t="shared" si="0"/>
        <v>0</v>
      </c>
      <c r="P51" s="77">
        <f t="shared" si="0"/>
        <v>0</v>
      </c>
      <c r="Q51" s="77">
        <f t="shared" si="0"/>
        <v>0</v>
      </c>
    </row>
    <row r="52" spans="1:17" x14ac:dyDescent="0.25">
      <c r="A52" s="132" t="s">
        <v>83</v>
      </c>
      <c r="B52" s="203">
        <f t="shared" ref="B52:Q52" si="1">IF(B$6=0,0,B$6/B$5)</f>
        <v>0</v>
      </c>
      <c r="C52" s="203">
        <f t="shared" si="1"/>
        <v>0</v>
      </c>
      <c r="D52" s="203">
        <f t="shared" si="1"/>
        <v>0</v>
      </c>
      <c r="E52" s="203">
        <f t="shared" si="1"/>
        <v>0</v>
      </c>
      <c r="F52" s="203">
        <f t="shared" si="1"/>
        <v>0</v>
      </c>
      <c r="G52" s="203">
        <f t="shared" si="1"/>
        <v>0</v>
      </c>
      <c r="H52" s="203">
        <f t="shared" si="1"/>
        <v>0</v>
      </c>
      <c r="I52" s="203">
        <f t="shared" si="1"/>
        <v>0</v>
      </c>
      <c r="J52" s="203">
        <f t="shared" si="1"/>
        <v>0</v>
      </c>
      <c r="K52" s="203">
        <f t="shared" si="1"/>
        <v>0</v>
      </c>
      <c r="L52" s="203">
        <f t="shared" si="1"/>
        <v>0</v>
      </c>
      <c r="M52" s="203">
        <f t="shared" si="1"/>
        <v>0</v>
      </c>
      <c r="N52" s="203">
        <f t="shared" si="1"/>
        <v>0</v>
      </c>
      <c r="O52" s="203">
        <f t="shared" si="1"/>
        <v>0</v>
      </c>
      <c r="P52" s="203">
        <f t="shared" si="1"/>
        <v>0</v>
      </c>
      <c r="Q52" s="203">
        <f t="shared" si="1"/>
        <v>0</v>
      </c>
    </row>
    <row r="53" spans="1:17" x14ac:dyDescent="0.25">
      <c r="A53" s="76" t="s">
        <v>82</v>
      </c>
      <c r="B53" s="202">
        <f t="shared" ref="B53:Q53" si="2">IF(B$7=0,0,B$7/B$5)</f>
        <v>0</v>
      </c>
      <c r="C53" s="202">
        <f t="shared" si="2"/>
        <v>0</v>
      </c>
      <c r="D53" s="202">
        <f t="shared" si="2"/>
        <v>0</v>
      </c>
      <c r="E53" s="202">
        <f t="shared" si="2"/>
        <v>0</v>
      </c>
      <c r="F53" s="202">
        <f t="shared" si="2"/>
        <v>0</v>
      </c>
      <c r="G53" s="202">
        <f t="shared" si="2"/>
        <v>0</v>
      </c>
      <c r="H53" s="202">
        <f t="shared" si="2"/>
        <v>0</v>
      </c>
      <c r="I53" s="202">
        <f t="shared" si="2"/>
        <v>0</v>
      </c>
      <c r="J53" s="202">
        <f t="shared" si="2"/>
        <v>0</v>
      </c>
      <c r="K53" s="202">
        <f t="shared" si="2"/>
        <v>0</v>
      </c>
      <c r="L53" s="202">
        <f t="shared" si="2"/>
        <v>0</v>
      </c>
      <c r="M53" s="202">
        <f t="shared" si="2"/>
        <v>0</v>
      </c>
      <c r="N53" s="202">
        <f t="shared" si="2"/>
        <v>0</v>
      </c>
      <c r="O53" s="202">
        <f t="shared" si="2"/>
        <v>0</v>
      </c>
      <c r="P53" s="202">
        <f t="shared" si="2"/>
        <v>0</v>
      </c>
      <c r="Q53" s="202">
        <f t="shared" si="2"/>
        <v>0</v>
      </c>
    </row>
    <row r="54" spans="1:17" x14ac:dyDescent="0.25">
      <c r="A54" s="76" t="s">
        <v>81</v>
      </c>
      <c r="B54" s="202">
        <f t="shared" ref="B54:Q54" si="3">IF(B$8=0,0,B$8/B$5)</f>
        <v>0</v>
      </c>
      <c r="C54" s="202">
        <f t="shared" si="3"/>
        <v>0</v>
      </c>
      <c r="D54" s="202">
        <f t="shared" si="3"/>
        <v>0</v>
      </c>
      <c r="E54" s="202">
        <f t="shared" si="3"/>
        <v>0</v>
      </c>
      <c r="F54" s="202">
        <f t="shared" si="3"/>
        <v>0</v>
      </c>
      <c r="G54" s="202">
        <f t="shared" si="3"/>
        <v>0</v>
      </c>
      <c r="H54" s="202">
        <f t="shared" si="3"/>
        <v>0</v>
      </c>
      <c r="I54" s="202">
        <f t="shared" si="3"/>
        <v>0</v>
      </c>
      <c r="J54" s="202">
        <f t="shared" si="3"/>
        <v>0</v>
      </c>
      <c r="K54" s="202">
        <f t="shared" si="3"/>
        <v>0</v>
      </c>
      <c r="L54" s="202">
        <f t="shared" si="3"/>
        <v>0</v>
      </c>
      <c r="M54" s="202">
        <f t="shared" si="3"/>
        <v>0</v>
      </c>
      <c r="N54" s="202">
        <f t="shared" si="3"/>
        <v>0</v>
      </c>
      <c r="O54" s="202">
        <f t="shared" si="3"/>
        <v>0</v>
      </c>
      <c r="P54" s="202">
        <f t="shared" si="3"/>
        <v>0</v>
      </c>
      <c r="Q54" s="202">
        <f t="shared" si="3"/>
        <v>0</v>
      </c>
    </row>
    <row r="55" spans="1:17" x14ac:dyDescent="0.25">
      <c r="A55" s="76" t="s">
        <v>80</v>
      </c>
      <c r="B55" s="202">
        <f t="shared" ref="B55:Q55" si="4">IF(B$9=0,0,B$9/B$5)</f>
        <v>0</v>
      </c>
      <c r="C55" s="202">
        <f t="shared" si="4"/>
        <v>0</v>
      </c>
      <c r="D55" s="202">
        <f t="shared" si="4"/>
        <v>0</v>
      </c>
      <c r="E55" s="202">
        <f t="shared" si="4"/>
        <v>0</v>
      </c>
      <c r="F55" s="202">
        <f t="shared" si="4"/>
        <v>0</v>
      </c>
      <c r="G55" s="202">
        <f t="shared" si="4"/>
        <v>0</v>
      </c>
      <c r="H55" s="202">
        <f t="shared" si="4"/>
        <v>0</v>
      </c>
      <c r="I55" s="202">
        <f t="shared" si="4"/>
        <v>0</v>
      </c>
      <c r="J55" s="202">
        <f t="shared" si="4"/>
        <v>0</v>
      </c>
      <c r="K55" s="202">
        <f t="shared" si="4"/>
        <v>0</v>
      </c>
      <c r="L55" s="202">
        <f t="shared" si="4"/>
        <v>0</v>
      </c>
      <c r="M55" s="202">
        <f t="shared" si="4"/>
        <v>0</v>
      </c>
      <c r="N55" s="202">
        <f t="shared" si="4"/>
        <v>0</v>
      </c>
      <c r="O55" s="202">
        <f t="shared" si="4"/>
        <v>0</v>
      </c>
      <c r="P55" s="202">
        <f t="shared" si="4"/>
        <v>0</v>
      </c>
      <c r="Q55" s="202">
        <f t="shared" si="4"/>
        <v>0</v>
      </c>
    </row>
    <row r="56" spans="1:17" x14ac:dyDescent="0.25">
      <c r="A56" s="129" t="s">
        <v>79</v>
      </c>
      <c r="B56" s="201">
        <f t="shared" ref="B56:Q56" si="5">IF(B$10=0,0,B$10/B$5)</f>
        <v>0</v>
      </c>
      <c r="C56" s="201">
        <f t="shared" si="5"/>
        <v>0</v>
      </c>
      <c r="D56" s="201">
        <f t="shared" si="5"/>
        <v>0</v>
      </c>
      <c r="E56" s="201">
        <f t="shared" si="5"/>
        <v>0</v>
      </c>
      <c r="F56" s="201">
        <f t="shared" si="5"/>
        <v>0</v>
      </c>
      <c r="G56" s="201">
        <f t="shared" si="5"/>
        <v>0</v>
      </c>
      <c r="H56" s="201">
        <f t="shared" si="5"/>
        <v>0</v>
      </c>
      <c r="I56" s="201">
        <f t="shared" si="5"/>
        <v>0</v>
      </c>
      <c r="J56" s="201">
        <f t="shared" si="5"/>
        <v>0</v>
      </c>
      <c r="K56" s="201">
        <f t="shared" si="5"/>
        <v>0</v>
      </c>
      <c r="L56" s="201">
        <f t="shared" si="5"/>
        <v>0</v>
      </c>
      <c r="M56" s="201">
        <f t="shared" si="5"/>
        <v>0</v>
      </c>
      <c r="N56" s="201">
        <f t="shared" si="5"/>
        <v>0</v>
      </c>
      <c r="O56" s="201">
        <f t="shared" si="5"/>
        <v>0</v>
      </c>
      <c r="P56" s="201">
        <f t="shared" si="5"/>
        <v>0</v>
      </c>
      <c r="Q56" s="201">
        <f t="shared" si="5"/>
        <v>0</v>
      </c>
    </row>
    <row r="57" spans="1:17" x14ac:dyDescent="0.25">
      <c r="A57" s="127" t="s">
        <v>314</v>
      </c>
      <c r="B57" s="200">
        <f t="shared" ref="B57:Q57" si="6">IF(B$15=0,0,B$15/B$5)</f>
        <v>0</v>
      </c>
      <c r="C57" s="200">
        <f t="shared" si="6"/>
        <v>0</v>
      </c>
      <c r="D57" s="200">
        <f t="shared" si="6"/>
        <v>0</v>
      </c>
      <c r="E57" s="200">
        <f t="shared" si="6"/>
        <v>0</v>
      </c>
      <c r="F57" s="200">
        <f t="shared" si="6"/>
        <v>0</v>
      </c>
      <c r="G57" s="200">
        <f t="shared" si="6"/>
        <v>0</v>
      </c>
      <c r="H57" s="200">
        <f t="shared" si="6"/>
        <v>0</v>
      </c>
      <c r="I57" s="200">
        <f t="shared" si="6"/>
        <v>0</v>
      </c>
      <c r="J57" s="200">
        <f t="shared" si="6"/>
        <v>0</v>
      </c>
      <c r="K57" s="200">
        <f t="shared" si="6"/>
        <v>0</v>
      </c>
      <c r="L57" s="200">
        <f t="shared" si="6"/>
        <v>0</v>
      </c>
      <c r="M57" s="200">
        <f t="shared" si="6"/>
        <v>0</v>
      </c>
      <c r="N57" s="200">
        <f t="shared" si="6"/>
        <v>0</v>
      </c>
      <c r="O57" s="200">
        <f t="shared" si="6"/>
        <v>0</v>
      </c>
      <c r="P57" s="200">
        <f t="shared" si="6"/>
        <v>0</v>
      </c>
      <c r="Q57" s="200">
        <f t="shared" si="6"/>
        <v>0</v>
      </c>
    </row>
    <row r="58" spans="1:17" x14ac:dyDescent="0.25">
      <c r="A58" s="127" t="s">
        <v>313</v>
      </c>
      <c r="B58" s="200">
        <f t="shared" ref="B58:Q58" si="7">IF(B$26=0,0,B$26/B$5)</f>
        <v>0</v>
      </c>
      <c r="C58" s="200">
        <f t="shared" si="7"/>
        <v>0</v>
      </c>
      <c r="D58" s="200">
        <f t="shared" si="7"/>
        <v>0</v>
      </c>
      <c r="E58" s="200">
        <f t="shared" si="7"/>
        <v>0</v>
      </c>
      <c r="F58" s="200">
        <f t="shared" si="7"/>
        <v>0</v>
      </c>
      <c r="G58" s="200">
        <f t="shared" si="7"/>
        <v>0</v>
      </c>
      <c r="H58" s="200">
        <f t="shared" si="7"/>
        <v>0</v>
      </c>
      <c r="I58" s="200">
        <f t="shared" si="7"/>
        <v>0</v>
      </c>
      <c r="J58" s="200">
        <f t="shared" si="7"/>
        <v>0</v>
      </c>
      <c r="K58" s="200">
        <f t="shared" si="7"/>
        <v>0</v>
      </c>
      <c r="L58" s="200">
        <f t="shared" si="7"/>
        <v>0</v>
      </c>
      <c r="M58" s="200">
        <f t="shared" si="7"/>
        <v>0</v>
      </c>
      <c r="N58" s="200">
        <f t="shared" si="7"/>
        <v>0</v>
      </c>
      <c r="O58" s="200">
        <f t="shared" si="7"/>
        <v>0</v>
      </c>
      <c r="P58" s="200">
        <f t="shared" si="7"/>
        <v>0</v>
      </c>
      <c r="Q58" s="200">
        <f t="shared" si="7"/>
        <v>0</v>
      </c>
    </row>
    <row r="59" spans="1:17" x14ac:dyDescent="0.25">
      <c r="A59" s="127" t="s">
        <v>312</v>
      </c>
      <c r="B59" s="200">
        <f t="shared" ref="B59:Q59" si="8">IF(B$27=0,0,B$27/B$5)</f>
        <v>0</v>
      </c>
      <c r="C59" s="200">
        <f t="shared" si="8"/>
        <v>0</v>
      </c>
      <c r="D59" s="200">
        <f t="shared" si="8"/>
        <v>0</v>
      </c>
      <c r="E59" s="200">
        <f t="shared" si="8"/>
        <v>0</v>
      </c>
      <c r="F59" s="200">
        <f t="shared" si="8"/>
        <v>0</v>
      </c>
      <c r="G59" s="200">
        <f t="shared" si="8"/>
        <v>0</v>
      </c>
      <c r="H59" s="200">
        <f t="shared" si="8"/>
        <v>0</v>
      </c>
      <c r="I59" s="200">
        <f t="shared" si="8"/>
        <v>0</v>
      </c>
      <c r="J59" s="200">
        <f t="shared" si="8"/>
        <v>0</v>
      </c>
      <c r="K59" s="200">
        <f t="shared" si="8"/>
        <v>0</v>
      </c>
      <c r="L59" s="200">
        <f t="shared" si="8"/>
        <v>0</v>
      </c>
      <c r="M59" s="200">
        <f t="shared" si="8"/>
        <v>0</v>
      </c>
      <c r="N59" s="200">
        <f t="shared" si="8"/>
        <v>0</v>
      </c>
      <c r="O59" s="200">
        <f t="shared" si="8"/>
        <v>0</v>
      </c>
      <c r="P59" s="200">
        <f t="shared" si="8"/>
        <v>0</v>
      </c>
      <c r="Q59" s="200">
        <f t="shared" si="8"/>
        <v>0</v>
      </c>
    </row>
    <row r="60" spans="1:17" x14ac:dyDescent="0.25">
      <c r="A60" s="142" t="s">
        <v>318</v>
      </c>
      <c r="B60" s="199">
        <f t="shared" ref="B60:Q60" si="9">IF(B$28=0,0,B$28/B$5)</f>
        <v>0</v>
      </c>
      <c r="C60" s="199">
        <f t="shared" si="9"/>
        <v>0</v>
      </c>
      <c r="D60" s="199">
        <f t="shared" si="9"/>
        <v>0</v>
      </c>
      <c r="E60" s="199">
        <f t="shared" si="9"/>
        <v>0</v>
      </c>
      <c r="F60" s="199">
        <f t="shared" si="9"/>
        <v>0</v>
      </c>
      <c r="G60" s="199">
        <f t="shared" si="9"/>
        <v>0</v>
      </c>
      <c r="H60" s="199">
        <f t="shared" si="9"/>
        <v>0</v>
      </c>
      <c r="I60" s="199">
        <f t="shared" si="9"/>
        <v>0</v>
      </c>
      <c r="J60" s="199">
        <f t="shared" si="9"/>
        <v>0</v>
      </c>
      <c r="K60" s="199">
        <f t="shared" si="9"/>
        <v>0</v>
      </c>
      <c r="L60" s="199">
        <f t="shared" si="9"/>
        <v>0</v>
      </c>
      <c r="M60" s="199">
        <f t="shared" si="9"/>
        <v>0</v>
      </c>
      <c r="N60" s="199">
        <f t="shared" si="9"/>
        <v>0</v>
      </c>
      <c r="O60" s="199">
        <f t="shared" si="9"/>
        <v>0</v>
      </c>
      <c r="P60" s="199">
        <f t="shared" si="9"/>
        <v>0</v>
      </c>
      <c r="Q60" s="199">
        <f t="shared" si="9"/>
        <v>0</v>
      </c>
    </row>
    <row r="61" spans="1:17" x14ac:dyDescent="0.25">
      <c r="A61" s="142" t="s">
        <v>317</v>
      </c>
      <c r="B61" s="199">
        <f t="shared" ref="B61:Q61" si="10">IF(B$34=0,0,B$34/B$5)</f>
        <v>0</v>
      </c>
      <c r="C61" s="199">
        <f t="shared" si="10"/>
        <v>0</v>
      </c>
      <c r="D61" s="199">
        <f t="shared" si="10"/>
        <v>0</v>
      </c>
      <c r="E61" s="199">
        <f t="shared" si="10"/>
        <v>0</v>
      </c>
      <c r="F61" s="199">
        <f t="shared" si="10"/>
        <v>0</v>
      </c>
      <c r="G61" s="199">
        <f t="shared" si="10"/>
        <v>0</v>
      </c>
      <c r="H61" s="199">
        <f t="shared" si="10"/>
        <v>0</v>
      </c>
      <c r="I61" s="199">
        <f t="shared" si="10"/>
        <v>0</v>
      </c>
      <c r="J61" s="199">
        <f t="shared" si="10"/>
        <v>0</v>
      </c>
      <c r="K61" s="199">
        <f t="shared" si="10"/>
        <v>0</v>
      </c>
      <c r="L61" s="199">
        <f t="shared" si="10"/>
        <v>0</v>
      </c>
      <c r="M61" s="199">
        <f t="shared" si="10"/>
        <v>0</v>
      </c>
      <c r="N61" s="199">
        <f t="shared" si="10"/>
        <v>0</v>
      </c>
      <c r="O61" s="199">
        <f t="shared" si="10"/>
        <v>0</v>
      </c>
      <c r="P61" s="199">
        <f t="shared" si="10"/>
        <v>0</v>
      </c>
      <c r="Q61" s="199">
        <f t="shared" si="10"/>
        <v>0</v>
      </c>
    </row>
    <row r="62" spans="1:17" x14ac:dyDescent="0.25">
      <c r="A62" s="142" t="s">
        <v>316</v>
      </c>
      <c r="B62" s="199">
        <f t="shared" ref="B62:Q62" si="11">IF(B$45=0,0,B$45/B$5)</f>
        <v>0</v>
      </c>
      <c r="C62" s="199">
        <f t="shared" si="11"/>
        <v>0</v>
      </c>
      <c r="D62" s="199">
        <f t="shared" si="11"/>
        <v>0</v>
      </c>
      <c r="E62" s="199">
        <f t="shared" si="11"/>
        <v>0</v>
      </c>
      <c r="F62" s="199">
        <f t="shared" si="11"/>
        <v>0</v>
      </c>
      <c r="G62" s="199">
        <f t="shared" si="11"/>
        <v>0</v>
      </c>
      <c r="H62" s="199">
        <f t="shared" si="11"/>
        <v>0</v>
      </c>
      <c r="I62" s="199">
        <f t="shared" si="11"/>
        <v>0</v>
      </c>
      <c r="J62" s="199">
        <f t="shared" si="11"/>
        <v>0</v>
      </c>
      <c r="K62" s="199">
        <f t="shared" si="11"/>
        <v>0</v>
      </c>
      <c r="L62" s="199">
        <f t="shared" si="11"/>
        <v>0</v>
      </c>
      <c r="M62" s="199">
        <f t="shared" si="11"/>
        <v>0</v>
      </c>
      <c r="N62" s="199">
        <f t="shared" si="11"/>
        <v>0</v>
      </c>
      <c r="O62" s="199">
        <f t="shared" si="11"/>
        <v>0</v>
      </c>
      <c r="P62" s="199">
        <f t="shared" si="11"/>
        <v>0</v>
      </c>
      <c r="Q62" s="199">
        <f t="shared" si="11"/>
        <v>0</v>
      </c>
    </row>
    <row r="63" spans="1:17" x14ac:dyDescent="0.25">
      <c r="A63" s="142" t="s">
        <v>315</v>
      </c>
      <c r="B63" s="199">
        <f t="shared" ref="B63:Q63" si="12">IF(B$46=0,0,B$46/B$5)</f>
        <v>0</v>
      </c>
      <c r="C63" s="199">
        <f t="shared" si="12"/>
        <v>0</v>
      </c>
      <c r="D63" s="199">
        <f t="shared" si="12"/>
        <v>0</v>
      </c>
      <c r="E63" s="199">
        <f t="shared" si="12"/>
        <v>0</v>
      </c>
      <c r="F63" s="199">
        <f t="shared" si="12"/>
        <v>0</v>
      </c>
      <c r="G63" s="199">
        <f t="shared" si="12"/>
        <v>0</v>
      </c>
      <c r="H63" s="199">
        <f t="shared" si="12"/>
        <v>0</v>
      </c>
      <c r="I63" s="199">
        <f t="shared" si="12"/>
        <v>0</v>
      </c>
      <c r="J63" s="199">
        <f t="shared" si="12"/>
        <v>0</v>
      </c>
      <c r="K63" s="199">
        <f t="shared" si="12"/>
        <v>0</v>
      </c>
      <c r="L63" s="199">
        <f t="shared" si="12"/>
        <v>0</v>
      </c>
      <c r="M63" s="199">
        <f t="shared" si="12"/>
        <v>0</v>
      </c>
      <c r="N63" s="199">
        <f t="shared" si="12"/>
        <v>0</v>
      </c>
      <c r="O63" s="199">
        <f t="shared" si="12"/>
        <v>0</v>
      </c>
      <c r="P63" s="199">
        <f t="shared" si="12"/>
        <v>0</v>
      </c>
      <c r="Q63" s="199">
        <f t="shared" si="12"/>
        <v>0</v>
      </c>
    </row>
    <row r="64" spans="1:17" x14ac:dyDescent="0.25">
      <c r="A64" s="72" t="s">
        <v>311</v>
      </c>
      <c r="B64" s="276">
        <f t="shared" ref="B64:Q64" si="13">IF(B$47=0,0,B$47/B$5)</f>
        <v>0</v>
      </c>
      <c r="C64" s="276">
        <f t="shared" si="13"/>
        <v>0</v>
      </c>
      <c r="D64" s="276">
        <f t="shared" si="13"/>
        <v>0</v>
      </c>
      <c r="E64" s="276">
        <f t="shared" si="13"/>
        <v>0</v>
      </c>
      <c r="F64" s="276">
        <f t="shared" si="13"/>
        <v>0</v>
      </c>
      <c r="G64" s="276">
        <f t="shared" si="13"/>
        <v>0</v>
      </c>
      <c r="H64" s="276">
        <f t="shared" si="13"/>
        <v>0</v>
      </c>
      <c r="I64" s="276">
        <f t="shared" si="13"/>
        <v>0</v>
      </c>
      <c r="J64" s="276">
        <f t="shared" si="13"/>
        <v>0</v>
      </c>
      <c r="K64" s="276">
        <f t="shared" si="13"/>
        <v>0</v>
      </c>
      <c r="L64" s="276">
        <f t="shared" si="13"/>
        <v>0</v>
      </c>
      <c r="M64" s="276">
        <f t="shared" si="13"/>
        <v>0</v>
      </c>
      <c r="N64" s="276">
        <f t="shared" si="13"/>
        <v>0</v>
      </c>
      <c r="O64" s="276">
        <f t="shared" si="13"/>
        <v>0</v>
      </c>
      <c r="P64" s="276">
        <f t="shared" si="13"/>
        <v>0</v>
      </c>
      <c r="Q64" s="276">
        <f t="shared" si="13"/>
        <v>0</v>
      </c>
    </row>
    <row r="66" spans="1:17" ht="12.75" x14ac:dyDescent="0.25">
      <c r="A66" s="266" t="s">
        <v>133</v>
      </c>
      <c r="B66" s="19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</row>
    <row r="68" spans="1:17" x14ac:dyDescent="0.25">
      <c r="A68" s="78" t="s">
        <v>4</v>
      </c>
      <c r="B68" s="230">
        <f>IF(B$5=0,0,B$5/WWP_fec!B$5)</f>
        <v>0</v>
      </c>
      <c r="C68" s="230">
        <f>IF(C$5=0,0,C$5/WWP_fec!C$5)</f>
        <v>0</v>
      </c>
      <c r="D68" s="230">
        <f>IF(D$5=0,0,D$5/WWP_fec!D$5)</f>
        <v>0</v>
      </c>
      <c r="E68" s="230">
        <f>IF(E$5=0,0,E$5/WWP_fec!E$5)</f>
        <v>0</v>
      </c>
      <c r="F68" s="230">
        <f>IF(F$5=0,0,F$5/WWP_fec!F$5)</f>
        <v>0</v>
      </c>
      <c r="G68" s="230">
        <f>IF(G$5=0,0,G$5/WWP_fec!G$5)</f>
        <v>0</v>
      </c>
      <c r="H68" s="230">
        <f>IF(H$5=0,0,H$5/WWP_fec!H$5)</f>
        <v>0</v>
      </c>
      <c r="I68" s="230">
        <f>IF(I$5=0,0,I$5/WWP_fec!I$5)</f>
        <v>0</v>
      </c>
      <c r="J68" s="230">
        <f>IF(J$5=0,0,J$5/WWP_fec!J$5)</f>
        <v>0</v>
      </c>
      <c r="K68" s="230">
        <f>IF(K$5=0,0,K$5/WWP_fec!K$5)</f>
        <v>0</v>
      </c>
      <c r="L68" s="230">
        <f>IF(L$5=0,0,L$5/WWP_fec!L$5)</f>
        <v>0</v>
      </c>
      <c r="M68" s="230">
        <f>IF(M$5=0,0,M$5/WWP_fec!M$5)</f>
        <v>0</v>
      </c>
      <c r="N68" s="230">
        <f>IF(N$5=0,0,N$5/WWP_fec!N$5)</f>
        <v>0</v>
      </c>
      <c r="O68" s="230">
        <f>IF(O$5=0,0,O$5/WWP_fec!O$5)</f>
        <v>0</v>
      </c>
      <c r="P68" s="230">
        <f>IF(P$5=0,0,P$5/WWP_fec!P$5)</f>
        <v>0</v>
      </c>
      <c r="Q68" s="230">
        <f>IF(Q$5=0,0,Q$5/WWP_fec!Q$5)</f>
        <v>0</v>
      </c>
    </row>
    <row r="69" spans="1:17" x14ac:dyDescent="0.25">
      <c r="A69" s="132" t="s">
        <v>83</v>
      </c>
      <c r="B69" s="275">
        <f>IF(B$6=0,0,B$6/WWP_fec!B$6)</f>
        <v>0</v>
      </c>
      <c r="C69" s="275">
        <f>IF(C$6=0,0,C$6/WWP_fec!C$6)</f>
        <v>0</v>
      </c>
      <c r="D69" s="275">
        <f>IF(D$6=0,0,D$6/WWP_fec!D$6)</f>
        <v>0</v>
      </c>
      <c r="E69" s="275">
        <f>IF(E$6=0,0,E$6/WWP_fec!E$6)</f>
        <v>0</v>
      </c>
      <c r="F69" s="275">
        <f>IF(F$6=0,0,F$6/WWP_fec!F$6)</f>
        <v>0</v>
      </c>
      <c r="G69" s="275">
        <f>IF(G$6=0,0,G$6/WWP_fec!G$6)</f>
        <v>0</v>
      </c>
      <c r="H69" s="275">
        <f>IF(H$6=0,0,H$6/WWP_fec!H$6)</f>
        <v>0</v>
      </c>
      <c r="I69" s="275">
        <f>IF(I$6=0,0,I$6/WWP_fec!I$6)</f>
        <v>0</v>
      </c>
      <c r="J69" s="275">
        <f>IF(J$6=0,0,J$6/WWP_fec!J$6)</f>
        <v>0</v>
      </c>
      <c r="K69" s="275">
        <f>IF(K$6=0,0,K$6/WWP_fec!K$6)</f>
        <v>0</v>
      </c>
      <c r="L69" s="275">
        <f>IF(L$6=0,0,L$6/WWP_fec!L$6)</f>
        <v>0</v>
      </c>
      <c r="M69" s="275">
        <f>IF(M$6=0,0,M$6/WWP_fec!M$6)</f>
        <v>0</v>
      </c>
      <c r="N69" s="275">
        <f>IF(N$6=0,0,N$6/WWP_fec!N$6)</f>
        <v>0</v>
      </c>
      <c r="O69" s="275">
        <f>IF(O$6=0,0,O$6/WWP_fec!O$6)</f>
        <v>0</v>
      </c>
      <c r="P69" s="275">
        <f>IF(P$6=0,0,P$6/WWP_fec!P$6)</f>
        <v>0</v>
      </c>
      <c r="Q69" s="275">
        <f>IF(Q$6=0,0,Q$6/WWP_fec!Q$6)</f>
        <v>0</v>
      </c>
    </row>
    <row r="70" spans="1:17" x14ac:dyDescent="0.25">
      <c r="A70" s="76" t="s">
        <v>82</v>
      </c>
      <c r="B70" s="274">
        <f>IF(B$7=0,0,B$7/WWP_fec!B$7)</f>
        <v>0</v>
      </c>
      <c r="C70" s="274">
        <f>IF(C$7=0,0,C$7/WWP_fec!C$7)</f>
        <v>0</v>
      </c>
      <c r="D70" s="274">
        <f>IF(D$7=0,0,D$7/WWP_fec!D$7)</f>
        <v>0</v>
      </c>
      <c r="E70" s="274">
        <f>IF(E$7=0,0,E$7/WWP_fec!E$7)</f>
        <v>0</v>
      </c>
      <c r="F70" s="274">
        <f>IF(F$7=0,0,F$7/WWP_fec!F$7)</f>
        <v>0</v>
      </c>
      <c r="G70" s="274">
        <f>IF(G$7=0,0,G$7/WWP_fec!G$7)</f>
        <v>0</v>
      </c>
      <c r="H70" s="274">
        <f>IF(H$7=0,0,H$7/WWP_fec!H$7)</f>
        <v>0</v>
      </c>
      <c r="I70" s="274">
        <f>IF(I$7=0,0,I$7/WWP_fec!I$7)</f>
        <v>0</v>
      </c>
      <c r="J70" s="274">
        <f>IF(J$7=0,0,J$7/WWP_fec!J$7)</f>
        <v>0</v>
      </c>
      <c r="K70" s="274">
        <f>IF(K$7=0,0,K$7/WWP_fec!K$7)</f>
        <v>0</v>
      </c>
      <c r="L70" s="274">
        <f>IF(L$7=0,0,L$7/WWP_fec!L$7)</f>
        <v>0</v>
      </c>
      <c r="M70" s="274">
        <f>IF(M$7=0,0,M$7/WWP_fec!M$7)</f>
        <v>0</v>
      </c>
      <c r="N70" s="274">
        <f>IF(N$7=0,0,N$7/WWP_fec!N$7)</f>
        <v>0</v>
      </c>
      <c r="O70" s="274">
        <f>IF(O$7=0,0,O$7/WWP_fec!O$7)</f>
        <v>0</v>
      </c>
      <c r="P70" s="274">
        <f>IF(P$7=0,0,P$7/WWP_fec!P$7)</f>
        <v>0</v>
      </c>
      <c r="Q70" s="274">
        <f>IF(Q$7=0,0,Q$7/WWP_fec!Q$7)</f>
        <v>0</v>
      </c>
    </row>
    <row r="71" spans="1:17" x14ac:dyDescent="0.25">
      <c r="A71" s="76" t="s">
        <v>81</v>
      </c>
      <c r="B71" s="274">
        <f>IF(B$8=0,0,B$8/WWP_fec!B$8)</f>
        <v>0</v>
      </c>
      <c r="C71" s="274">
        <f>IF(C$8=0,0,C$8/WWP_fec!C$8)</f>
        <v>0</v>
      </c>
      <c r="D71" s="274">
        <f>IF(D$8=0,0,D$8/WWP_fec!D$8)</f>
        <v>0</v>
      </c>
      <c r="E71" s="274">
        <f>IF(E$8=0,0,E$8/WWP_fec!E$8)</f>
        <v>0</v>
      </c>
      <c r="F71" s="274">
        <f>IF(F$8=0,0,F$8/WWP_fec!F$8)</f>
        <v>0</v>
      </c>
      <c r="G71" s="274">
        <f>IF(G$8=0,0,G$8/WWP_fec!G$8)</f>
        <v>0</v>
      </c>
      <c r="H71" s="274">
        <f>IF(H$8=0,0,H$8/WWP_fec!H$8)</f>
        <v>0</v>
      </c>
      <c r="I71" s="274">
        <f>IF(I$8=0,0,I$8/WWP_fec!I$8)</f>
        <v>0</v>
      </c>
      <c r="J71" s="274">
        <f>IF(J$8=0,0,J$8/WWP_fec!J$8)</f>
        <v>0</v>
      </c>
      <c r="K71" s="274">
        <f>IF(K$8=0,0,K$8/WWP_fec!K$8)</f>
        <v>0</v>
      </c>
      <c r="L71" s="274">
        <f>IF(L$8=0,0,L$8/WWP_fec!L$8)</f>
        <v>0</v>
      </c>
      <c r="M71" s="274">
        <f>IF(M$8=0,0,M$8/WWP_fec!M$8)</f>
        <v>0</v>
      </c>
      <c r="N71" s="274">
        <f>IF(N$8=0,0,N$8/WWP_fec!N$8)</f>
        <v>0</v>
      </c>
      <c r="O71" s="274">
        <f>IF(O$8=0,0,O$8/WWP_fec!O$8)</f>
        <v>0</v>
      </c>
      <c r="P71" s="274">
        <f>IF(P$8=0,0,P$8/WWP_fec!P$8)</f>
        <v>0</v>
      </c>
      <c r="Q71" s="274">
        <f>IF(Q$8=0,0,Q$8/WWP_fec!Q$8)</f>
        <v>0</v>
      </c>
    </row>
    <row r="72" spans="1:17" x14ac:dyDescent="0.25">
      <c r="A72" s="76" t="s">
        <v>80</v>
      </c>
      <c r="B72" s="274">
        <f>IF(B$9=0,0,B$9/WWP_fec!B$9)</f>
        <v>0</v>
      </c>
      <c r="C72" s="274">
        <f>IF(C$9=0,0,C$9/WWP_fec!C$9)</f>
        <v>0</v>
      </c>
      <c r="D72" s="274">
        <f>IF(D$9=0,0,D$9/WWP_fec!D$9)</f>
        <v>0</v>
      </c>
      <c r="E72" s="274">
        <f>IF(E$9=0,0,E$9/WWP_fec!E$9)</f>
        <v>0</v>
      </c>
      <c r="F72" s="274">
        <f>IF(F$9=0,0,F$9/WWP_fec!F$9)</f>
        <v>0</v>
      </c>
      <c r="G72" s="274">
        <f>IF(G$9=0,0,G$9/WWP_fec!G$9)</f>
        <v>0</v>
      </c>
      <c r="H72" s="274">
        <f>IF(H$9=0,0,H$9/WWP_fec!H$9)</f>
        <v>0</v>
      </c>
      <c r="I72" s="274">
        <f>IF(I$9=0,0,I$9/WWP_fec!I$9)</f>
        <v>0</v>
      </c>
      <c r="J72" s="274">
        <f>IF(J$9=0,0,J$9/WWP_fec!J$9)</f>
        <v>0</v>
      </c>
      <c r="K72" s="274">
        <f>IF(K$9=0,0,K$9/WWP_fec!K$9)</f>
        <v>0</v>
      </c>
      <c r="L72" s="274">
        <f>IF(L$9=0,0,L$9/WWP_fec!L$9)</f>
        <v>0</v>
      </c>
      <c r="M72" s="274">
        <f>IF(M$9=0,0,M$9/WWP_fec!M$9)</f>
        <v>0</v>
      </c>
      <c r="N72" s="274">
        <f>IF(N$9=0,0,N$9/WWP_fec!N$9)</f>
        <v>0</v>
      </c>
      <c r="O72" s="274">
        <f>IF(O$9=0,0,O$9/WWP_fec!O$9)</f>
        <v>0</v>
      </c>
      <c r="P72" s="274">
        <f>IF(P$9=0,0,P$9/WWP_fec!P$9)</f>
        <v>0</v>
      </c>
      <c r="Q72" s="274">
        <f>IF(Q$9=0,0,Q$9/WWP_fec!Q$9)</f>
        <v>0</v>
      </c>
    </row>
    <row r="73" spans="1:17" x14ac:dyDescent="0.25">
      <c r="A73" s="129" t="s">
        <v>79</v>
      </c>
      <c r="B73" s="273">
        <f>IF(B$10=0,0,B$10/WWP_fec!B$10)</f>
        <v>0</v>
      </c>
      <c r="C73" s="273">
        <f>IF(C$10=0,0,C$10/WWP_fec!C$10)</f>
        <v>0</v>
      </c>
      <c r="D73" s="273">
        <f>IF(D$10=0,0,D$10/WWP_fec!D$10)</f>
        <v>0</v>
      </c>
      <c r="E73" s="273">
        <f>IF(E$10=0,0,E$10/WWP_fec!E$10)</f>
        <v>0</v>
      </c>
      <c r="F73" s="273">
        <f>IF(F$10=0,0,F$10/WWP_fec!F$10)</f>
        <v>0</v>
      </c>
      <c r="G73" s="273">
        <f>IF(G$10=0,0,G$10/WWP_fec!G$10)</f>
        <v>0</v>
      </c>
      <c r="H73" s="273">
        <f>IF(H$10=0,0,H$10/WWP_fec!H$10)</f>
        <v>0</v>
      </c>
      <c r="I73" s="273">
        <f>IF(I$10=0,0,I$10/WWP_fec!I$10)</f>
        <v>0</v>
      </c>
      <c r="J73" s="273">
        <f>IF(J$10=0,0,J$10/WWP_fec!J$10)</f>
        <v>0</v>
      </c>
      <c r="K73" s="273">
        <f>IF(K$10=0,0,K$10/WWP_fec!K$10)</f>
        <v>0</v>
      </c>
      <c r="L73" s="273">
        <f>IF(L$10=0,0,L$10/WWP_fec!L$10)</f>
        <v>0</v>
      </c>
      <c r="M73" s="273">
        <f>IF(M$10=0,0,M$10/WWP_fec!M$10)</f>
        <v>0</v>
      </c>
      <c r="N73" s="273">
        <f>IF(N$10=0,0,N$10/WWP_fec!N$10)</f>
        <v>0</v>
      </c>
      <c r="O73" s="273">
        <f>IF(O$10=0,0,O$10/WWP_fec!O$10)</f>
        <v>0</v>
      </c>
      <c r="P73" s="273">
        <f>IF(P$10=0,0,P$10/WWP_fec!P$10)</f>
        <v>0</v>
      </c>
      <c r="Q73" s="273">
        <f>IF(Q$10=0,0,Q$10/WWP_fec!Q$10)</f>
        <v>0</v>
      </c>
    </row>
    <row r="74" spans="1:17" x14ac:dyDescent="0.25">
      <c r="A74" s="127" t="s">
        <v>314</v>
      </c>
      <c r="B74" s="296">
        <f>IF(B$15=0,0,B$15/WWP_fec!B$15)</f>
        <v>0</v>
      </c>
      <c r="C74" s="296">
        <f>IF(C$15=0,0,C$15/WWP_fec!C$15)</f>
        <v>0</v>
      </c>
      <c r="D74" s="296">
        <f>IF(D$15=0,0,D$15/WWP_fec!D$15)</f>
        <v>0</v>
      </c>
      <c r="E74" s="296">
        <f>IF(E$15=0,0,E$15/WWP_fec!E$15)</f>
        <v>0</v>
      </c>
      <c r="F74" s="296">
        <f>IF(F$15=0,0,F$15/WWP_fec!F$15)</f>
        <v>0</v>
      </c>
      <c r="G74" s="296">
        <f>IF(G$15=0,0,G$15/WWP_fec!G$15)</f>
        <v>0</v>
      </c>
      <c r="H74" s="296">
        <f>IF(H$15=0,0,H$15/WWP_fec!H$15)</f>
        <v>0</v>
      </c>
      <c r="I74" s="296">
        <f>IF(I$15=0,0,I$15/WWP_fec!I$15)</f>
        <v>0</v>
      </c>
      <c r="J74" s="296">
        <f>IF(J$15=0,0,J$15/WWP_fec!J$15)</f>
        <v>0</v>
      </c>
      <c r="K74" s="296">
        <f>IF(K$15=0,0,K$15/WWP_fec!K$15)</f>
        <v>0</v>
      </c>
      <c r="L74" s="296">
        <f>IF(L$15=0,0,L$15/WWP_fec!L$15)</f>
        <v>0</v>
      </c>
      <c r="M74" s="296">
        <f>IF(M$15=0,0,M$15/WWP_fec!M$15)</f>
        <v>0</v>
      </c>
      <c r="N74" s="296">
        <f>IF(N$15=0,0,N$15/WWP_fec!N$15)</f>
        <v>0</v>
      </c>
      <c r="O74" s="296">
        <f>IF(O$15=0,0,O$15/WWP_fec!O$15)</f>
        <v>0</v>
      </c>
      <c r="P74" s="296">
        <f>IF(P$15=0,0,P$15/WWP_fec!P$15)</f>
        <v>0</v>
      </c>
      <c r="Q74" s="296">
        <f>IF(Q$15=0,0,Q$15/WWP_fec!Q$15)</f>
        <v>0</v>
      </c>
    </row>
    <row r="75" spans="1:17" x14ac:dyDescent="0.25">
      <c r="A75" s="127" t="s">
        <v>313</v>
      </c>
      <c r="B75" s="296">
        <f>IF(B$26=0,0,B$26/WWP_fec!B$26)</f>
        <v>0</v>
      </c>
      <c r="C75" s="296">
        <f>IF(C$26=0,0,C$26/WWP_fec!C$26)</f>
        <v>0</v>
      </c>
      <c r="D75" s="296">
        <f>IF(D$26=0,0,D$26/WWP_fec!D$26)</f>
        <v>0</v>
      </c>
      <c r="E75" s="296">
        <f>IF(E$26=0,0,E$26/WWP_fec!E$26)</f>
        <v>0</v>
      </c>
      <c r="F75" s="296">
        <f>IF(F$26=0,0,F$26/WWP_fec!F$26)</f>
        <v>0</v>
      </c>
      <c r="G75" s="296">
        <f>IF(G$26=0,0,G$26/WWP_fec!G$26)</f>
        <v>0</v>
      </c>
      <c r="H75" s="296">
        <f>IF(H$26=0,0,H$26/WWP_fec!H$26)</f>
        <v>0</v>
      </c>
      <c r="I75" s="296">
        <f>IF(I$26=0,0,I$26/WWP_fec!I$26)</f>
        <v>0</v>
      </c>
      <c r="J75" s="296">
        <f>IF(J$26=0,0,J$26/WWP_fec!J$26)</f>
        <v>0</v>
      </c>
      <c r="K75" s="296">
        <f>IF(K$26=0,0,K$26/WWP_fec!K$26)</f>
        <v>0</v>
      </c>
      <c r="L75" s="296">
        <f>IF(L$26=0,0,L$26/WWP_fec!L$26)</f>
        <v>0</v>
      </c>
      <c r="M75" s="296">
        <f>IF(M$26=0,0,M$26/WWP_fec!M$26)</f>
        <v>0</v>
      </c>
      <c r="N75" s="296">
        <f>IF(N$26=0,0,N$26/WWP_fec!N$26)</f>
        <v>0</v>
      </c>
      <c r="O75" s="296">
        <f>IF(O$26=0,0,O$26/WWP_fec!O$26)</f>
        <v>0</v>
      </c>
      <c r="P75" s="296">
        <f>IF(P$26=0,0,P$26/WWP_fec!P$26)</f>
        <v>0</v>
      </c>
      <c r="Q75" s="296">
        <f>IF(Q$26=0,0,Q$26/WWP_fec!Q$26)</f>
        <v>0</v>
      </c>
    </row>
    <row r="76" spans="1:17" x14ac:dyDescent="0.25">
      <c r="A76" s="127" t="s">
        <v>312</v>
      </c>
      <c r="B76" s="296">
        <f>IF(B$27=0,0,B$27/WWP_fec!B$27)</f>
        <v>0</v>
      </c>
      <c r="C76" s="296">
        <f>IF(C$27=0,0,C$27/WWP_fec!C$27)</f>
        <v>0</v>
      </c>
      <c r="D76" s="296">
        <f>IF(D$27=0,0,D$27/WWP_fec!D$27)</f>
        <v>0</v>
      </c>
      <c r="E76" s="296">
        <f>IF(E$27=0,0,E$27/WWP_fec!E$27)</f>
        <v>0</v>
      </c>
      <c r="F76" s="296">
        <f>IF(F$27=0,0,F$27/WWP_fec!F$27)</f>
        <v>0</v>
      </c>
      <c r="G76" s="296">
        <f>IF(G$27=0,0,G$27/WWP_fec!G$27)</f>
        <v>0</v>
      </c>
      <c r="H76" s="296">
        <f>IF(H$27=0,0,H$27/WWP_fec!H$27)</f>
        <v>0</v>
      </c>
      <c r="I76" s="296">
        <f>IF(I$27=0,0,I$27/WWP_fec!I$27)</f>
        <v>0</v>
      </c>
      <c r="J76" s="296">
        <f>IF(J$27=0,0,J$27/WWP_fec!J$27)</f>
        <v>0</v>
      </c>
      <c r="K76" s="296">
        <f>IF(K$27=0,0,K$27/WWP_fec!K$27)</f>
        <v>0</v>
      </c>
      <c r="L76" s="296">
        <f>IF(L$27=0,0,L$27/WWP_fec!L$27)</f>
        <v>0</v>
      </c>
      <c r="M76" s="296">
        <f>IF(M$27=0,0,M$27/WWP_fec!M$27)</f>
        <v>0</v>
      </c>
      <c r="N76" s="296">
        <f>IF(N$27=0,0,N$27/WWP_fec!N$27)</f>
        <v>0</v>
      </c>
      <c r="O76" s="296">
        <f>IF(O$27=0,0,O$27/WWP_fec!O$27)</f>
        <v>0</v>
      </c>
      <c r="P76" s="296">
        <f>IF(P$27=0,0,P$27/WWP_fec!P$27)</f>
        <v>0</v>
      </c>
      <c r="Q76" s="296">
        <f>IF(Q$27=0,0,Q$27/WWP_fec!Q$27)</f>
        <v>0</v>
      </c>
    </row>
    <row r="77" spans="1:17" x14ac:dyDescent="0.25">
      <c r="A77" s="72" t="s">
        <v>311</v>
      </c>
      <c r="B77" s="295">
        <f>IF(B$47=0,0,B$47/WWP_fec!B$47)</f>
        <v>0</v>
      </c>
      <c r="C77" s="295">
        <f>IF(C$47=0,0,C$47/WWP_fec!C$47)</f>
        <v>0</v>
      </c>
      <c r="D77" s="295">
        <f>IF(D$47=0,0,D$47/WWP_fec!D$47)</f>
        <v>0</v>
      </c>
      <c r="E77" s="295">
        <f>IF(E$47=0,0,E$47/WWP_fec!E$47)</f>
        <v>0</v>
      </c>
      <c r="F77" s="295">
        <f>IF(F$47=0,0,F$47/WWP_fec!F$47)</f>
        <v>0</v>
      </c>
      <c r="G77" s="295">
        <f>IF(G$47=0,0,G$47/WWP_fec!G$47)</f>
        <v>0</v>
      </c>
      <c r="H77" s="295">
        <f>IF(H$47=0,0,H$47/WWP_fec!H$47)</f>
        <v>0</v>
      </c>
      <c r="I77" s="295">
        <f>IF(I$47=0,0,I$47/WWP_fec!I$47)</f>
        <v>0</v>
      </c>
      <c r="J77" s="295">
        <f>IF(J$47=0,0,J$47/WWP_fec!J$47)</f>
        <v>0</v>
      </c>
      <c r="K77" s="295">
        <f>IF(K$47=0,0,K$47/WWP_fec!K$47)</f>
        <v>0</v>
      </c>
      <c r="L77" s="295">
        <f>IF(L$47=0,0,L$47/WWP_fec!L$47)</f>
        <v>0</v>
      </c>
      <c r="M77" s="295">
        <f>IF(M$47=0,0,M$47/WWP_fec!M$47)</f>
        <v>0</v>
      </c>
      <c r="N77" s="295">
        <f>IF(N$47=0,0,N$47/WWP_fec!N$47)</f>
        <v>0</v>
      </c>
      <c r="O77" s="295">
        <f>IF(O$47=0,0,O$47/WWP_fec!O$47)</f>
        <v>0</v>
      </c>
      <c r="P77" s="295">
        <f>IF(P$47=0,0,P$47/WWP_fec!P$47)</f>
        <v>0</v>
      </c>
      <c r="Q77" s="295">
        <f>IF(Q$47=0,0,Q$47/WWP_fec!Q$47)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6" tint="-0.249977111117893"/>
    <pageSetUpPr fitToPage="1"/>
  </sheetPr>
  <dimension ref="A1:Q3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351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x14ac:dyDescent="0.25">
      <c r="A3" s="31" t="s">
        <v>78</v>
      </c>
      <c r="B3" s="46">
        <v>102.96999269988856</v>
      </c>
      <c r="C3" s="46">
        <v>97.304552063527581</v>
      </c>
      <c r="D3" s="46">
        <v>98.480620155038764</v>
      </c>
      <c r="E3" s="46">
        <v>87.990401047158485</v>
      </c>
      <c r="F3" s="46">
        <v>91.122626031326348</v>
      </c>
      <c r="G3" s="46">
        <v>85.805036332891547</v>
      </c>
      <c r="H3" s="46">
        <v>86.27850568729302</v>
      </c>
      <c r="I3" s="46">
        <v>86.752155265780019</v>
      </c>
      <c r="J3" s="46">
        <v>88.233151942065774</v>
      </c>
      <c r="K3" s="46">
        <v>82.565244936747661</v>
      </c>
      <c r="L3" s="46">
        <v>82.9</v>
      </c>
      <c r="M3" s="46">
        <v>67.838511251265288</v>
      </c>
      <c r="N3" s="46">
        <v>53.846742415547652</v>
      </c>
      <c r="O3" s="46">
        <v>51.192071495367642</v>
      </c>
      <c r="P3" s="46">
        <v>52.228654268153434</v>
      </c>
      <c r="Q3" s="46">
        <v>50.293125602312884</v>
      </c>
    </row>
    <row r="5" spans="1:17" x14ac:dyDescent="0.25">
      <c r="A5" s="31" t="s">
        <v>257</v>
      </c>
      <c r="B5" s="46">
        <v>130.40305527837702</v>
      </c>
      <c r="C5" s="46">
        <v>133.21769529795463</v>
      </c>
      <c r="D5" s="46">
        <v>132.71196743641596</v>
      </c>
      <c r="E5" s="46">
        <v>140.19072562237733</v>
      </c>
      <c r="F5" s="46">
        <v>188.34852481501613</v>
      </c>
      <c r="G5" s="46">
        <v>326.68214278160377</v>
      </c>
      <c r="H5" s="46">
        <v>297.26531561760112</v>
      </c>
      <c r="I5" s="46">
        <v>353.63136947123695</v>
      </c>
      <c r="J5" s="46">
        <v>355.26473871401771</v>
      </c>
      <c r="K5" s="46">
        <v>304.19409123806156</v>
      </c>
      <c r="L5" s="46">
        <v>300.63976002243095</v>
      </c>
      <c r="M5" s="46">
        <v>403.94050514400448</v>
      </c>
      <c r="N5" s="46">
        <v>215.73037775163004</v>
      </c>
      <c r="O5" s="46">
        <v>149.05606508373398</v>
      </c>
      <c r="P5" s="46">
        <v>149.14953187539425</v>
      </c>
      <c r="Q5" s="46">
        <v>145.28247723484412</v>
      </c>
    </row>
    <row r="6" spans="1:17" x14ac:dyDescent="0.25">
      <c r="A6" s="294" t="s">
        <v>256</v>
      </c>
      <c r="B6" s="293">
        <v>163.00381909797127</v>
      </c>
      <c r="C6" s="293">
        <v>154.41587811373918</v>
      </c>
      <c r="D6" s="293">
        <v>140.89998933745284</v>
      </c>
      <c r="E6" s="293">
        <v>149.76960044706075</v>
      </c>
      <c r="F6" s="293">
        <v>201.39342643926304</v>
      </c>
      <c r="G6" s="293">
        <v>347.81902406646412</v>
      </c>
      <c r="H6" s="293">
        <v>318.84873503106894</v>
      </c>
      <c r="I6" s="293">
        <v>376.73784998303586</v>
      </c>
      <c r="J6" s="293">
        <v>388.99714449850552</v>
      </c>
      <c r="K6" s="293">
        <v>383.74887431637472</v>
      </c>
      <c r="L6" s="293">
        <v>400.6042936765711</v>
      </c>
      <c r="M6" s="293">
        <v>550.58169002524596</v>
      </c>
      <c r="N6" s="293">
        <v>325.82761680792026</v>
      </c>
      <c r="O6" s="293">
        <v>274.27384134631529</v>
      </c>
      <c r="P6" s="293">
        <v>282.67068994898779</v>
      </c>
      <c r="Q6" s="293">
        <v>277.70624425802623</v>
      </c>
    </row>
    <row r="7" spans="1:17" x14ac:dyDescent="0.25">
      <c r="A7" s="292" t="s">
        <v>255</v>
      </c>
      <c r="B7" s="291"/>
      <c r="C7" s="291">
        <v>0</v>
      </c>
      <c r="D7" s="291">
        <v>0</v>
      </c>
      <c r="E7" s="291">
        <v>13.436029251184062</v>
      </c>
      <c r="F7" s="291">
        <v>51.623825992202285</v>
      </c>
      <c r="G7" s="291">
        <v>146.42559762720109</v>
      </c>
      <c r="H7" s="291">
        <v>60.102595889584812</v>
      </c>
      <c r="I7" s="291">
        <v>57.889114951966917</v>
      </c>
      <c r="J7" s="291">
        <v>16.75246200078006</v>
      </c>
      <c r="K7" s="291">
        <v>0</v>
      </c>
      <c r="L7" s="291">
        <v>16.855419360196379</v>
      </c>
      <c r="M7" s="291">
        <v>149.97739634867486</v>
      </c>
      <c r="N7" s="291">
        <v>0</v>
      </c>
      <c r="O7" s="291">
        <v>0</v>
      </c>
      <c r="P7" s="291">
        <v>8.3968486026724918</v>
      </c>
      <c r="Q7" s="291">
        <v>0</v>
      </c>
    </row>
    <row r="8" spans="1:17" x14ac:dyDescent="0.25">
      <c r="A8" s="290" t="s">
        <v>254</v>
      </c>
      <c r="B8" s="289"/>
      <c r="C8" s="289">
        <f>B6+C7-C6</f>
        <v>8.5879409842320911</v>
      </c>
      <c r="D8" s="289">
        <f t="shared" ref="D8:Q8" si="0">C6+D7-D6</f>
        <v>13.515888776286346</v>
      </c>
      <c r="E8" s="289">
        <f t="shared" si="0"/>
        <v>4.5664181415761504</v>
      </c>
      <c r="F8" s="289">
        <f t="shared" si="0"/>
        <v>0</v>
      </c>
      <c r="G8" s="289">
        <f t="shared" si="0"/>
        <v>0</v>
      </c>
      <c r="H8" s="289">
        <f t="shared" si="0"/>
        <v>89.072884924979974</v>
      </c>
      <c r="I8" s="289">
        <f t="shared" si="0"/>
        <v>0</v>
      </c>
      <c r="J8" s="289">
        <f t="shared" si="0"/>
        <v>4.49316748531038</v>
      </c>
      <c r="K8" s="289">
        <f t="shared" si="0"/>
        <v>5.2482701821307955</v>
      </c>
      <c r="L8" s="289">
        <f t="shared" si="0"/>
        <v>0</v>
      </c>
      <c r="M8" s="289">
        <f t="shared" si="0"/>
        <v>0</v>
      </c>
      <c r="N8" s="289">
        <f t="shared" si="0"/>
        <v>224.7540732173257</v>
      </c>
      <c r="O8" s="289">
        <f t="shared" si="0"/>
        <v>51.553775461604971</v>
      </c>
      <c r="P8" s="289">
        <f t="shared" si="0"/>
        <v>0</v>
      </c>
      <c r="Q8" s="289">
        <f t="shared" si="0"/>
        <v>4.9644456909615542</v>
      </c>
    </row>
    <row r="9" spans="1:17" x14ac:dyDescent="0.25">
      <c r="A9" s="288" t="s">
        <v>253</v>
      </c>
      <c r="B9" s="287">
        <f>B6-B5</f>
        <v>32.600763819594249</v>
      </c>
      <c r="C9" s="287">
        <f t="shared" ref="C9:Q9" si="1">C6-C5</f>
        <v>21.198182815784548</v>
      </c>
      <c r="D9" s="287">
        <f t="shared" si="1"/>
        <v>8.1880219010368762</v>
      </c>
      <c r="E9" s="287">
        <f t="shared" si="1"/>
        <v>9.5788748246834245</v>
      </c>
      <c r="F9" s="287">
        <f t="shared" si="1"/>
        <v>13.044901624246904</v>
      </c>
      <c r="G9" s="287">
        <f t="shared" si="1"/>
        <v>21.136881284860351</v>
      </c>
      <c r="H9" s="287">
        <f t="shared" si="1"/>
        <v>21.583419413467823</v>
      </c>
      <c r="I9" s="287">
        <f t="shared" si="1"/>
        <v>23.106480511798907</v>
      </c>
      <c r="J9" s="287">
        <f t="shared" si="1"/>
        <v>33.73240578448781</v>
      </c>
      <c r="K9" s="287">
        <f t="shared" si="1"/>
        <v>79.554783078313164</v>
      </c>
      <c r="L9" s="287">
        <f t="shared" si="1"/>
        <v>99.964533654140155</v>
      </c>
      <c r="M9" s="287">
        <f t="shared" si="1"/>
        <v>146.64118488124149</v>
      </c>
      <c r="N9" s="287">
        <f t="shared" si="1"/>
        <v>110.09723905629022</v>
      </c>
      <c r="O9" s="287">
        <f t="shared" si="1"/>
        <v>125.21777626258131</v>
      </c>
      <c r="P9" s="287">
        <f t="shared" si="1"/>
        <v>133.52115807359354</v>
      </c>
      <c r="Q9" s="287">
        <f t="shared" si="1"/>
        <v>132.42376702318211</v>
      </c>
    </row>
    <row r="11" spans="1:17" x14ac:dyDescent="0.25">
      <c r="A11" s="31" t="s">
        <v>347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x14ac:dyDescent="0.25">
      <c r="A12" s="50" t="s">
        <v>69</v>
      </c>
      <c r="B12" s="38">
        <v>17.949549403172206</v>
      </c>
      <c r="C12" s="38">
        <v>18.259144001179617</v>
      </c>
      <c r="D12" s="38">
        <v>18.02148945963485</v>
      </c>
      <c r="E12" s="38">
        <v>18.753634076365593</v>
      </c>
      <c r="F12" s="38">
        <v>23.846234297067873</v>
      </c>
      <c r="G12" s="38">
        <v>46.596042750614124</v>
      </c>
      <c r="H12" s="38">
        <v>40.456223046893733</v>
      </c>
      <c r="I12" s="38">
        <v>46.621617721848445</v>
      </c>
      <c r="J12" s="38">
        <v>45.929715151621977</v>
      </c>
      <c r="K12" s="38">
        <v>38.912757953152266</v>
      </c>
      <c r="L12" s="38">
        <v>38.43740149740735</v>
      </c>
      <c r="M12" s="38">
        <v>53.255704959968952</v>
      </c>
      <c r="N12" s="38">
        <v>26.563785917282864</v>
      </c>
      <c r="O12" s="38">
        <v>18.0815130764042</v>
      </c>
      <c r="P12" s="38">
        <v>18.189305438578714</v>
      </c>
      <c r="Q12" s="38">
        <v>17.811680514209094</v>
      </c>
    </row>
    <row r="13" spans="1:17" x14ac:dyDescent="0.25">
      <c r="A13" s="55" t="s">
        <v>33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</row>
    <row r="14" spans="1:17" x14ac:dyDescent="0.25">
      <c r="A14" s="52" t="s">
        <v>32</v>
      </c>
      <c r="B14" s="51">
        <v>13.220811959449911</v>
      </c>
      <c r="C14" s="51">
        <v>13.360124001179617</v>
      </c>
      <c r="D14" s="51">
        <v>12.808639459634851</v>
      </c>
      <c r="E14" s="51">
        <v>13.149694076365591</v>
      </c>
      <c r="F14" s="51">
        <v>17.536514297067878</v>
      </c>
      <c r="G14" s="51">
        <v>40.74733468290593</v>
      </c>
      <c r="H14" s="51">
        <v>34.149883046893741</v>
      </c>
      <c r="I14" s="51">
        <v>38.411507721848444</v>
      </c>
      <c r="J14" s="51">
        <v>36.76430515162204</v>
      </c>
      <c r="K14" s="51">
        <v>30.430407953152269</v>
      </c>
      <c r="L14" s="51">
        <v>29.857871782555474</v>
      </c>
      <c r="M14" s="51">
        <v>44.752294840846524</v>
      </c>
      <c r="N14" s="51">
        <v>19.425583155327402</v>
      </c>
      <c r="O14" s="51">
        <v>12.147800219807474</v>
      </c>
      <c r="P14" s="51">
        <v>12.264288609256651</v>
      </c>
      <c r="Q14" s="51">
        <v>12.319122973514844</v>
      </c>
    </row>
    <row r="15" spans="1:17" x14ac:dyDescent="0.25">
      <c r="A15" s="53" t="s">
        <v>31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</row>
    <row r="16" spans="1:17" x14ac:dyDescent="0.25">
      <c r="A16" s="53" t="s">
        <v>30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2.2019900000001074</v>
      </c>
      <c r="I16" s="51">
        <v>2.2015600000000655</v>
      </c>
      <c r="J16" s="51">
        <v>1.09792</v>
      </c>
      <c r="K16" s="51">
        <v>2.2008599999998548</v>
      </c>
      <c r="L16" s="51">
        <v>2.2460502256196744</v>
      </c>
      <c r="M16" s="51">
        <v>2.2529758988308988</v>
      </c>
      <c r="N16" s="51">
        <v>2.2523585695418102</v>
      </c>
      <c r="O16" s="51">
        <v>1.1218152589787698</v>
      </c>
      <c r="P16" s="51">
        <v>2.2529217196742959</v>
      </c>
      <c r="Q16" s="51">
        <v>3.3697742479647301</v>
      </c>
    </row>
    <row r="17" spans="1:17" x14ac:dyDescent="0.25">
      <c r="A17" s="53" t="s">
        <v>76</v>
      </c>
      <c r="B17" s="51">
        <v>13.220811959449911</v>
      </c>
      <c r="C17" s="51">
        <v>13.360124001179617</v>
      </c>
      <c r="D17" s="51">
        <v>12.808639459634851</v>
      </c>
      <c r="E17" s="51">
        <v>13.149694076365591</v>
      </c>
      <c r="F17" s="51">
        <v>11.835854297067877</v>
      </c>
      <c r="G17" s="51">
        <v>10.867789111202555</v>
      </c>
      <c r="H17" s="51">
        <v>13.730933046893632</v>
      </c>
      <c r="I17" s="51">
        <v>10.37628772184838</v>
      </c>
      <c r="J17" s="51">
        <v>11.757155151622037</v>
      </c>
      <c r="K17" s="51">
        <v>12.022677953152417</v>
      </c>
      <c r="L17" s="51">
        <v>8.5065896574568516</v>
      </c>
      <c r="M17" s="51">
        <v>10.020689754672841</v>
      </c>
      <c r="N17" s="51">
        <v>14.311694682968342</v>
      </c>
      <c r="O17" s="51">
        <v>8.1649416111731981</v>
      </c>
      <c r="P17" s="51">
        <v>7.147692044878724</v>
      </c>
      <c r="Q17" s="51">
        <v>5.1263292662627631</v>
      </c>
    </row>
    <row r="18" spans="1:17" x14ac:dyDescent="0.25">
      <c r="A18" s="53" t="s">
        <v>29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26.746338454908948</v>
      </c>
      <c r="H18" s="51">
        <v>18.21696</v>
      </c>
      <c r="I18" s="51">
        <v>25.833659999999998</v>
      </c>
      <c r="J18" s="51">
        <v>23.909230000000001</v>
      </c>
      <c r="K18" s="51">
        <v>16.206869999999999</v>
      </c>
      <c r="L18" s="51">
        <v>19.105231899478948</v>
      </c>
      <c r="M18" s="51">
        <v>32.478629187342783</v>
      </c>
      <c r="N18" s="51">
        <v>2.8615299028172476</v>
      </c>
      <c r="O18" s="51">
        <v>2.861043349655505</v>
      </c>
      <c r="P18" s="51">
        <v>2.8636748447036311</v>
      </c>
      <c r="Q18" s="51">
        <v>3.8230194592873525</v>
      </c>
    </row>
    <row r="19" spans="1:17" x14ac:dyDescent="0.25">
      <c r="A19" s="53" t="s">
        <v>28</v>
      </c>
      <c r="B19" s="51">
        <v>0</v>
      </c>
      <c r="C19" s="51">
        <v>0</v>
      </c>
      <c r="D19" s="51">
        <v>0</v>
      </c>
      <c r="E19" s="51">
        <v>0</v>
      </c>
      <c r="F19" s="51">
        <v>5.7006600000000001</v>
      </c>
      <c r="G19" s="51">
        <v>3.13320711679442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x14ac:dyDescent="0.25">
      <c r="A20" s="52" t="s">
        <v>27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</row>
    <row r="21" spans="1:17" x14ac:dyDescent="0.25">
      <c r="A21" s="53" t="s">
        <v>66</v>
      </c>
      <c r="B21" s="51">
        <v>0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x14ac:dyDescent="0.25">
      <c r="A22" s="53" t="s">
        <v>25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</row>
    <row r="23" spans="1:17" x14ac:dyDescent="0.25">
      <c r="A23" s="52" t="s">
        <v>24</v>
      </c>
      <c r="B23" s="51">
        <v>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</row>
    <row r="24" spans="1:17" x14ac:dyDescent="0.25">
      <c r="A24" s="53" t="s">
        <v>23</v>
      </c>
      <c r="B24" s="51">
        <v>0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</row>
    <row r="25" spans="1:17" x14ac:dyDescent="0.25">
      <c r="A25" s="53" t="s">
        <v>74</v>
      </c>
      <c r="B25" s="51">
        <v>0</v>
      </c>
      <c r="C25" s="51">
        <v>0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x14ac:dyDescent="0.25">
      <c r="A26" s="53" t="s">
        <v>73</v>
      </c>
      <c r="B26" s="51">
        <v>0</v>
      </c>
      <c r="C26" s="51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x14ac:dyDescent="0.25">
      <c r="A27" s="53" t="s">
        <v>72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</row>
    <row r="28" spans="1:17" x14ac:dyDescent="0.25">
      <c r="A28" s="53" t="s">
        <v>71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</row>
    <row r="29" spans="1:17" x14ac:dyDescent="0.25">
      <c r="A29" s="52" t="s">
        <v>22</v>
      </c>
      <c r="B29" s="51">
        <v>0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</row>
    <row r="30" spans="1:17" x14ac:dyDescent="0.25">
      <c r="A30" s="63" t="s">
        <v>21</v>
      </c>
      <c r="B30" s="62">
        <v>4.7287374437222951</v>
      </c>
      <c r="C30" s="62">
        <v>4.8990200000000002</v>
      </c>
      <c r="D30" s="62">
        <v>5.2128499999999995</v>
      </c>
      <c r="E30" s="62">
        <v>5.6039399999999997</v>
      </c>
      <c r="F30" s="62">
        <v>6.3097199999999996</v>
      </c>
      <c r="G30" s="62">
        <v>5.8487080677082055</v>
      </c>
      <c r="H30" s="62">
        <v>6.3063399999999987</v>
      </c>
      <c r="I30" s="62">
        <v>8.2101099999999967</v>
      </c>
      <c r="J30" s="62">
        <v>9.1654099999999374</v>
      </c>
      <c r="K30" s="62">
        <v>8.4823499999999967</v>
      </c>
      <c r="L30" s="62">
        <v>8.5795297148518728</v>
      </c>
      <c r="M30" s="62">
        <v>8.5034101191224352</v>
      </c>
      <c r="N30" s="62">
        <v>7.1382027619554647</v>
      </c>
      <c r="O30" s="62">
        <v>5.9337128565967259</v>
      </c>
      <c r="P30" s="62">
        <v>5.925016829322062</v>
      </c>
      <c r="Q30" s="62">
        <v>5.4925575406942464</v>
      </c>
    </row>
    <row r="32" spans="1:17" x14ac:dyDescent="0.25">
      <c r="A32" s="31" t="s">
        <v>63</v>
      </c>
      <c r="B32" s="70">
        <v>41.016495574262237</v>
      </c>
      <c r="C32" s="70">
        <v>41.448699871590868</v>
      </c>
      <c r="D32" s="70">
        <v>39.737763861993002</v>
      </c>
      <c r="E32" s="70">
        <v>40.795858116765253</v>
      </c>
      <c r="F32" s="70">
        <v>54.214671455388171</v>
      </c>
      <c r="G32" s="70">
        <v>129.82209052071374</v>
      </c>
      <c r="H32" s="70">
        <v>107.45005244018839</v>
      </c>
      <c r="I32" s="70">
        <v>121.72395177143176</v>
      </c>
      <c r="J32" s="70">
        <v>116.85603102858107</v>
      </c>
      <c r="K32" s="70">
        <v>95.633480523677193</v>
      </c>
      <c r="L32" s="70">
        <v>94.236871709133297</v>
      </c>
      <c r="M32" s="70">
        <v>142.29014762762222</v>
      </c>
      <c r="N32" s="70">
        <v>59.624336709670516</v>
      </c>
      <c r="O32" s="70">
        <v>37.566208344461828</v>
      </c>
      <c r="P32" s="70">
        <v>37.407038874544703</v>
      </c>
      <c r="Q32" s="70">
        <v>37.195341111973462</v>
      </c>
    </row>
    <row r="34" spans="1:17" x14ac:dyDescent="0.25">
      <c r="A34" s="184" t="s">
        <v>252</v>
      </c>
      <c r="B34" s="190">
        <f t="shared" ref="B34:Q34" si="2">IF(B$12=0,"",B$12/B$3*1000)</f>
        <v>174.31825459565786</v>
      </c>
      <c r="C34" s="190">
        <f t="shared" si="2"/>
        <v>187.64943277534132</v>
      </c>
      <c r="D34" s="190">
        <f t="shared" si="2"/>
        <v>182.99528812129216</v>
      </c>
      <c r="E34" s="190">
        <f t="shared" si="2"/>
        <v>213.13272644722437</v>
      </c>
      <c r="F34" s="190">
        <f t="shared" si="2"/>
        <v>261.69388806760202</v>
      </c>
      <c r="G34" s="190">
        <f t="shared" si="2"/>
        <v>543.0455453668111</v>
      </c>
      <c r="H34" s="190">
        <f t="shared" si="2"/>
        <v>468.90268583838105</v>
      </c>
      <c r="I34" s="190">
        <f t="shared" si="2"/>
        <v>537.41163639122476</v>
      </c>
      <c r="J34" s="190">
        <f t="shared" si="2"/>
        <v>520.54940961170246</v>
      </c>
      <c r="K34" s="190">
        <f t="shared" si="2"/>
        <v>471.29706915982518</v>
      </c>
      <c r="L34" s="190">
        <f t="shared" si="2"/>
        <v>463.65984918464835</v>
      </c>
      <c r="M34" s="190">
        <f t="shared" si="2"/>
        <v>785.03646347303436</v>
      </c>
      <c r="N34" s="190">
        <f t="shared" si="2"/>
        <v>493.32206045602612</v>
      </c>
      <c r="O34" s="190">
        <f t="shared" si="2"/>
        <v>353.20924799928031</v>
      </c>
      <c r="P34" s="190">
        <f t="shared" si="2"/>
        <v>348.26295437731955</v>
      </c>
      <c r="Q34" s="190">
        <f t="shared" si="2"/>
        <v>354.15735850368321</v>
      </c>
    </row>
    <row r="35" spans="1:17" x14ac:dyDescent="0.25">
      <c r="A35" s="286" t="s">
        <v>251</v>
      </c>
      <c r="B35" s="285">
        <f t="shared" ref="B35:Q35" si="3">IF(B$12=0,"",B$12/B$5*1000)</f>
        <v>137.64669366721913</v>
      </c>
      <c r="C35" s="285">
        <f t="shared" si="3"/>
        <v>137.06245225411854</v>
      </c>
      <c r="D35" s="285">
        <f t="shared" si="3"/>
        <v>135.79400417124538</v>
      </c>
      <c r="E35" s="285">
        <f t="shared" si="3"/>
        <v>133.772287668166</v>
      </c>
      <c r="F35" s="285">
        <f t="shared" si="3"/>
        <v>126.60696079509049</v>
      </c>
      <c r="G35" s="285">
        <f t="shared" si="3"/>
        <v>142.63418977805864</v>
      </c>
      <c r="H35" s="285">
        <f t="shared" si="3"/>
        <v>136.09466332404614</v>
      </c>
      <c r="I35" s="285">
        <f t="shared" si="3"/>
        <v>131.8367705657981</v>
      </c>
      <c r="J35" s="285">
        <f t="shared" si="3"/>
        <v>129.28306737639573</v>
      </c>
      <c r="K35" s="285">
        <f t="shared" si="3"/>
        <v>127.9208211927405</v>
      </c>
      <c r="L35" s="285">
        <f t="shared" si="3"/>
        <v>127.85202294779477</v>
      </c>
      <c r="M35" s="285">
        <f t="shared" si="3"/>
        <v>131.84046730095397</v>
      </c>
      <c r="N35" s="285">
        <f t="shared" si="3"/>
        <v>123.13419275548526</v>
      </c>
      <c r="O35" s="285">
        <f t="shared" si="3"/>
        <v>121.30679195272396</v>
      </c>
      <c r="P35" s="285">
        <f t="shared" si="3"/>
        <v>121.95348661083845</v>
      </c>
      <c r="Q35" s="285">
        <f t="shared" si="3"/>
        <v>122.60033593326693</v>
      </c>
    </row>
    <row r="36" spans="1:17" x14ac:dyDescent="0.25">
      <c r="A36" s="286" t="s">
        <v>250</v>
      </c>
      <c r="B36" s="285">
        <f>IF(OIS_ued!B$5=0,"",OIS_ued!B$5/B$5*1000)</f>
        <v>48.374702318002448</v>
      </c>
      <c r="C36" s="285">
        <f>IF(OIS_ued!C$5=0,"",OIS_ued!C$5/C$5*1000)</f>
        <v>48.374702318002448</v>
      </c>
      <c r="D36" s="285">
        <f>IF(OIS_ued!D$5=0,"",OIS_ued!D$5/D$5*1000)</f>
        <v>48.374702318002448</v>
      </c>
      <c r="E36" s="285">
        <f>IF(OIS_ued!E$5=0,"",OIS_ued!E$5/E$5*1000)</f>
        <v>48.374702318002448</v>
      </c>
      <c r="F36" s="285">
        <f>IF(OIS_ued!F$5=0,"",OIS_ued!F$5/F$5*1000)</f>
        <v>48.374702318002441</v>
      </c>
      <c r="G36" s="285">
        <f>IF(OIS_ued!G$5=0,"",OIS_ued!G$5/G$5*1000)</f>
        <v>48.374702318002448</v>
      </c>
      <c r="H36" s="285">
        <f>IF(OIS_ued!H$5=0,"",OIS_ued!H$5/H$5*1000)</f>
        <v>48.374702318002441</v>
      </c>
      <c r="I36" s="285">
        <f>IF(OIS_ued!I$5=0,"",OIS_ued!I$5/I$5*1000)</f>
        <v>48.374702318002448</v>
      </c>
      <c r="J36" s="285">
        <f>IF(OIS_ued!J$5=0,"",OIS_ued!J$5/J$5*1000)</f>
        <v>48.374702318002441</v>
      </c>
      <c r="K36" s="285">
        <f>IF(OIS_ued!K$5=0,"",OIS_ued!K$5/K$5*1000)</f>
        <v>48.374702318002448</v>
      </c>
      <c r="L36" s="285">
        <f>IF(OIS_ued!L$5=0,"",OIS_ued!L$5/L$5*1000)</f>
        <v>48.374702318002448</v>
      </c>
      <c r="M36" s="285">
        <f>IF(OIS_ued!M$5=0,"",OIS_ued!M$5/M$5*1000)</f>
        <v>48.374702318002448</v>
      </c>
      <c r="N36" s="285">
        <f>IF(OIS_ued!N$5=0,"",OIS_ued!N$5/N$5*1000)</f>
        <v>48.374702318002448</v>
      </c>
      <c r="O36" s="285">
        <f>IF(OIS_ued!O$5=0,"",OIS_ued!O$5/O$5*1000)</f>
        <v>48.374702318002441</v>
      </c>
      <c r="P36" s="285">
        <f>IF(OIS_ued!P$5=0,"",OIS_ued!P$5/P$5*1000)</f>
        <v>48.374702318002456</v>
      </c>
      <c r="Q36" s="285">
        <f>IF(OIS_ued!Q$5=0,"",OIS_ued!Q$5/Q$5*1000)</f>
        <v>48.374702318002441</v>
      </c>
    </row>
    <row r="37" spans="1:17" x14ac:dyDescent="0.25">
      <c r="A37" s="284" t="s">
        <v>60</v>
      </c>
      <c r="B37" s="283">
        <f t="shared" ref="B37:Q37" si="4">IF(B$12=0,"",B$32/B$12)</f>
        <v>2.2850988987508196</v>
      </c>
      <c r="C37" s="283">
        <f t="shared" si="4"/>
        <v>2.2700242612092389</v>
      </c>
      <c r="D37" s="283">
        <f t="shared" si="4"/>
        <v>2.2050210639358645</v>
      </c>
      <c r="E37" s="283">
        <f t="shared" si="4"/>
        <v>2.1753574774170588</v>
      </c>
      <c r="F37" s="283">
        <f t="shared" si="4"/>
        <v>2.2735108101346801</v>
      </c>
      <c r="G37" s="283">
        <f t="shared" si="4"/>
        <v>2.786118366650411</v>
      </c>
      <c r="H37" s="283">
        <f t="shared" si="4"/>
        <v>2.6559585731876298</v>
      </c>
      <c r="I37" s="283">
        <f t="shared" si="4"/>
        <v>2.6108907781290451</v>
      </c>
      <c r="J37" s="283">
        <f t="shared" si="4"/>
        <v>2.5442359187906782</v>
      </c>
      <c r="K37" s="283">
        <f t="shared" si="4"/>
        <v>2.4576382028437043</v>
      </c>
      <c r="L37" s="283">
        <f t="shared" si="4"/>
        <v>2.4516972541832645</v>
      </c>
      <c r="M37" s="283">
        <f t="shared" si="4"/>
        <v>2.6718292009199454</v>
      </c>
      <c r="N37" s="283">
        <f t="shared" si="4"/>
        <v>2.2445722494276645</v>
      </c>
      <c r="O37" s="283">
        <f t="shared" si="4"/>
        <v>2.0776031400538342</v>
      </c>
      <c r="P37" s="283">
        <f t="shared" si="4"/>
        <v>2.0565402566282724</v>
      </c>
      <c r="Q37" s="283">
        <f t="shared" si="4"/>
        <v>2.0882555737680812</v>
      </c>
    </row>
    <row r="39" spans="1:17" x14ac:dyDescent="0.25">
      <c r="A39" s="331" t="s">
        <v>348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6" tint="-0.249977111117893"/>
    <pageSetUpPr fitToPage="1"/>
  </sheetPr>
  <dimension ref="A1:Q10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352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tr">
        <f>FBT_fec!$A$3</f>
        <v>Detailed split of energy consumption (ktoe)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3</v>
      </c>
      <c r="B5" s="96">
        <v>17.949549403172206</v>
      </c>
      <c r="C5" s="96">
        <v>18.259144001179614</v>
      </c>
      <c r="D5" s="96">
        <v>18.02148945963485</v>
      </c>
      <c r="E5" s="96">
        <v>18.753634076365593</v>
      </c>
      <c r="F5" s="96">
        <v>23.846234297067873</v>
      </c>
      <c r="G5" s="96">
        <v>46.596042750614131</v>
      </c>
      <c r="H5" s="96">
        <v>40.456223046893726</v>
      </c>
      <c r="I5" s="96">
        <v>46.621617721848445</v>
      </c>
      <c r="J5" s="96">
        <v>45.929715151621977</v>
      </c>
      <c r="K5" s="96">
        <v>38.912757953152266</v>
      </c>
      <c r="L5" s="96">
        <v>38.43740149740735</v>
      </c>
      <c r="M5" s="96">
        <v>53.255704959968952</v>
      </c>
      <c r="N5" s="96">
        <v>26.563785917282864</v>
      </c>
      <c r="O5" s="96">
        <v>18.0815130764042</v>
      </c>
      <c r="P5" s="96">
        <v>18.18930543857871</v>
      </c>
      <c r="Q5" s="96">
        <v>17.81168051420909</v>
      </c>
    </row>
    <row r="6" spans="1:17" x14ac:dyDescent="0.25">
      <c r="A6" s="132" t="s">
        <v>83</v>
      </c>
      <c r="B6" s="160">
        <v>0.17077635013193765</v>
      </c>
      <c r="C6" s="160">
        <v>0.17510328310067433</v>
      </c>
      <c r="D6" s="160">
        <v>0.17376786596414051</v>
      </c>
      <c r="E6" s="160">
        <v>0.18166616801372981</v>
      </c>
      <c r="F6" s="160">
        <v>0.2295034151805341</v>
      </c>
      <c r="G6" s="160">
        <v>0.41061795351700064</v>
      </c>
      <c r="H6" s="160">
        <v>0.36363134619479753</v>
      </c>
      <c r="I6" s="160">
        <v>0.43347945180400599</v>
      </c>
      <c r="J6" s="160">
        <v>0.43078872703540461</v>
      </c>
      <c r="K6" s="160">
        <v>0.36657982024438684</v>
      </c>
      <c r="L6" s="160">
        <v>0.36219065137933348</v>
      </c>
      <c r="M6" s="160">
        <v>0.49135124967067512</v>
      </c>
      <c r="N6" s="160">
        <v>0.32601645938256685</v>
      </c>
      <c r="O6" s="160">
        <v>0.2141396775720697</v>
      </c>
      <c r="P6" s="160">
        <v>0.20304223001390398</v>
      </c>
      <c r="Q6" s="160">
        <v>0.20560091910203834</v>
      </c>
    </row>
    <row r="7" spans="1:17" x14ac:dyDescent="0.25">
      <c r="A7" s="76" t="s">
        <v>82</v>
      </c>
      <c r="B7" s="159">
        <v>6.4760343581065027E-2</v>
      </c>
      <c r="C7" s="159">
        <v>6.6353143298143499E-2</v>
      </c>
      <c r="D7" s="159">
        <v>6.4467112648787864E-2</v>
      </c>
      <c r="E7" s="159">
        <v>6.8126067267873652E-2</v>
      </c>
      <c r="F7" s="159">
        <v>6.6984195646157665E-2</v>
      </c>
      <c r="G7" s="159">
        <v>6.4477510328537851E-2</v>
      </c>
      <c r="H7" s="159">
        <v>7.0160514539093458E-2</v>
      </c>
      <c r="I7" s="159">
        <v>7.6523096085655148E-2</v>
      </c>
      <c r="J7" s="159">
        <v>7.6770768139467718E-2</v>
      </c>
      <c r="K7" s="159">
        <v>7.0765257372002469E-2</v>
      </c>
      <c r="L7" s="159">
        <v>6.7779851213177117E-2</v>
      </c>
      <c r="M7" s="159">
        <v>7.5943277980475357E-2</v>
      </c>
      <c r="N7" s="159">
        <v>9.9370043560762206E-2</v>
      </c>
      <c r="O7" s="159">
        <v>7.8080243589012471E-2</v>
      </c>
      <c r="P7" s="159">
        <v>7.2503079029253126E-2</v>
      </c>
      <c r="Q7" s="159">
        <v>6.6212802830191944E-2</v>
      </c>
    </row>
    <row r="8" spans="1:17" x14ac:dyDescent="0.25">
      <c r="A8" s="76" t="s">
        <v>81</v>
      </c>
      <c r="B8" s="159">
        <v>0.19137536430183424</v>
      </c>
      <c r="C8" s="159">
        <v>0.20555721009333724</v>
      </c>
      <c r="D8" s="159">
        <v>0.21488542341592881</v>
      </c>
      <c r="E8" s="159">
        <v>0.22767503978008458</v>
      </c>
      <c r="F8" s="159">
        <v>0.34260489124160587</v>
      </c>
      <c r="G8" s="159">
        <v>0.55247902402250793</v>
      </c>
      <c r="H8" s="159">
        <v>0.49598166568236784</v>
      </c>
      <c r="I8" s="159">
        <v>0.71679420702111063</v>
      </c>
      <c r="J8" s="159">
        <v>0.73531578926825025</v>
      </c>
      <c r="K8" s="159">
        <v>0.6180842761297326</v>
      </c>
      <c r="L8" s="159">
        <v>0.61853256137670942</v>
      </c>
      <c r="M8" s="159">
        <v>0.82322378422825526</v>
      </c>
      <c r="N8" s="159">
        <v>0.93410242431899537</v>
      </c>
      <c r="O8" s="159">
        <v>0.53009353917392421</v>
      </c>
      <c r="P8" s="159">
        <v>0.4418234649358504</v>
      </c>
      <c r="Q8" s="159">
        <v>0.51015446187834512</v>
      </c>
    </row>
    <row r="9" spans="1:17" x14ac:dyDescent="0.25">
      <c r="A9" s="76" t="s">
        <v>80</v>
      </c>
      <c r="B9" s="159">
        <v>0.11086613519317186</v>
      </c>
      <c r="C9" s="159">
        <v>0.12088371150770701</v>
      </c>
      <c r="D9" s="159">
        <v>0.12661397257443879</v>
      </c>
      <c r="E9" s="159">
        <v>0.13569480787968957</v>
      </c>
      <c r="F9" s="159">
        <v>0.1888494848036554</v>
      </c>
      <c r="G9" s="159">
        <v>0.21698904583485307</v>
      </c>
      <c r="H9" s="159">
        <v>0.21479545919770715</v>
      </c>
      <c r="I9" s="159">
        <v>0.34440392465382275</v>
      </c>
      <c r="J9" s="159">
        <v>0.36112836830113337</v>
      </c>
      <c r="K9" s="159">
        <v>0.30859704777546071</v>
      </c>
      <c r="L9" s="159">
        <v>0.30817005646489787</v>
      </c>
      <c r="M9" s="159">
        <v>0.38436682717190751</v>
      </c>
      <c r="N9" s="159">
        <v>0.62252793797101391</v>
      </c>
      <c r="O9" s="159">
        <v>0.36092929617725988</v>
      </c>
      <c r="P9" s="159">
        <v>0.29280939996271854</v>
      </c>
      <c r="Q9" s="159">
        <v>0.33581025729724007</v>
      </c>
    </row>
    <row r="10" spans="1:17" x14ac:dyDescent="0.25">
      <c r="A10" s="129" t="s">
        <v>79</v>
      </c>
      <c r="B10" s="158">
        <v>0.15721185883229857</v>
      </c>
      <c r="C10" s="158">
        <v>0.16010730657376088</v>
      </c>
      <c r="D10" s="158">
        <v>0.15799908268520052</v>
      </c>
      <c r="E10" s="158">
        <v>0.16461317562675196</v>
      </c>
      <c r="F10" s="158">
        <v>0.20698731318200356</v>
      </c>
      <c r="G10" s="158">
        <v>0.3934828329376564</v>
      </c>
      <c r="H10" s="158">
        <v>0.34388705557742655</v>
      </c>
      <c r="I10" s="158">
        <v>0.39718027674808298</v>
      </c>
      <c r="J10" s="158">
        <v>0.39179438097754288</v>
      </c>
      <c r="K10" s="158">
        <v>0.33272651445641277</v>
      </c>
      <c r="L10" s="158">
        <v>0.32843439335351654</v>
      </c>
      <c r="M10" s="158">
        <v>0.45206041455537871</v>
      </c>
      <c r="N10" s="158">
        <v>0.23999766028444555</v>
      </c>
      <c r="O10" s="158">
        <v>0.16378719787976073</v>
      </c>
      <c r="P10" s="158">
        <v>0.1629186227238448</v>
      </c>
      <c r="Q10" s="158">
        <v>0.15964587120339524</v>
      </c>
    </row>
    <row r="11" spans="1:17" x14ac:dyDescent="0.25">
      <c r="A11" s="92" t="s">
        <v>125</v>
      </c>
      <c r="B11" s="91">
        <v>2.9932692300183437E-2</v>
      </c>
      <c r="C11" s="91">
        <v>3.0243958075810651E-2</v>
      </c>
      <c r="D11" s="91">
        <v>2.9619538623744432E-2</v>
      </c>
      <c r="E11" s="91">
        <v>3.074894592743695E-2</v>
      </c>
      <c r="F11" s="91">
        <v>3.8032943853091167E-2</v>
      </c>
      <c r="G11" s="91">
        <v>7.6338703283810497E-2</v>
      </c>
      <c r="H11" s="91">
        <v>6.601274189490719E-2</v>
      </c>
      <c r="I11" s="91">
        <v>7.330477342312966E-2</v>
      </c>
      <c r="J11" s="91">
        <v>7.1667786037504622E-2</v>
      </c>
      <c r="K11" s="91">
        <v>6.0828538623504548E-2</v>
      </c>
      <c r="L11" s="91">
        <v>5.9927394039258924E-2</v>
      </c>
      <c r="M11" s="91">
        <v>8.3617537921723592E-2</v>
      </c>
      <c r="N11" s="91">
        <v>4.7999532056889116E-2</v>
      </c>
      <c r="O11" s="91">
        <v>3.2757439575952153E-2</v>
      </c>
      <c r="P11" s="91">
        <v>3.2583724544768961E-2</v>
      </c>
      <c r="Q11" s="91">
        <v>1.8243806956755305E-2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0.12727916653211513</v>
      </c>
      <c r="C14" s="157">
        <v>0.12986334849795023</v>
      </c>
      <c r="D14" s="157">
        <v>0.12837954406145607</v>
      </c>
      <c r="E14" s="157">
        <v>0.133864229699315</v>
      </c>
      <c r="F14" s="157">
        <v>0.16895436932891239</v>
      </c>
      <c r="G14" s="157">
        <v>0.31714412965384592</v>
      </c>
      <c r="H14" s="157">
        <v>0.27787431368251936</v>
      </c>
      <c r="I14" s="157">
        <v>0.32387550332495335</v>
      </c>
      <c r="J14" s="157">
        <v>0.32012659494003826</v>
      </c>
      <c r="K14" s="157">
        <v>0.2718979758329082</v>
      </c>
      <c r="L14" s="157">
        <v>0.26850699931425764</v>
      </c>
      <c r="M14" s="157">
        <v>0.3684428766336551</v>
      </c>
      <c r="N14" s="157">
        <v>0.19199812822755644</v>
      </c>
      <c r="O14" s="157">
        <v>0.13102975830380859</v>
      </c>
      <c r="P14" s="157">
        <v>0.13033489817907584</v>
      </c>
      <c r="Q14" s="157">
        <v>0.14140206424663992</v>
      </c>
    </row>
    <row r="15" spans="1:17" x14ac:dyDescent="0.25">
      <c r="A15" s="156" t="s">
        <v>324</v>
      </c>
      <c r="B15" s="204">
        <v>1.0671886858900521</v>
      </c>
      <c r="C15" s="204">
        <v>1.1002189825649662</v>
      </c>
      <c r="D15" s="204">
        <v>0.86437596382487136</v>
      </c>
      <c r="E15" s="204">
        <v>0.89282087169328683</v>
      </c>
      <c r="F15" s="204">
        <v>6.303563788307617</v>
      </c>
      <c r="G15" s="204">
        <v>14.603149459026067</v>
      </c>
      <c r="H15" s="204">
        <v>11.116043110347317</v>
      </c>
      <c r="I15" s="204">
        <v>13.296611132931666</v>
      </c>
      <c r="J15" s="204">
        <v>12.314813357083093</v>
      </c>
      <c r="K15" s="204">
        <v>9.4567583807386555</v>
      </c>
      <c r="L15" s="204">
        <v>9.4500993169233496</v>
      </c>
      <c r="M15" s="204">
        <v>16.643683962212858</v>
      </c>
      <c r="N15" s="204">
        <v>2.2123239266529815</v>
      </c>
      <c r="O15" s="204">
        <v>0.40210300182491565</v>
      </c>
      <c r="P15" s="204">
        <v>0.88427326299891984</v>
      </c>
      <c r="Q15" s="204">
        <v>0.94690376896052086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1.0671886858900521</v>
      </c>
      <c r="C19" s="87">
        <v>1.1002189825649662</v>
      </c>
      <c r="D19" s="87">
        <v>0.86437596382487136</v>
      </c>
      <c r="E19" s="87">
        <v>0.89282087169328683</v>
      </c>
      <c r="F19" s="87">
        <v>0.7295881485742276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0.39473566354222545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11.546125487784288</v>
      </c>
      <c r="H20" s="87">
        <v>11.116043110347317</v>
      </c>
      <c r="I20" s="87">
        <v>13.296611132931666</v>
      </c>
      <c r="J20" s="87">
        <v>12.314813357083093</v>
      </c>
      <c r="K20" s="87">
        <v>9.4567583807386555</v>
      </c>
      <c r="L20" s="87">
        <v>9.4500993169233496</v>
      </c>
      <c r="M20" s="87">
        <v>16.643683962212858</v>
      </c>
      <c r="N20" s="87">
        <v>1.8175882631107561</v>
      </c>
      <c r="O20" s="87">
        <v>0.40210300182491565</v>
      </c>
      <c r="P20" s="87">
        <v>0.88427326299891984</v>
      </c>
      <c r="Q20" s="87">
        <v>0.94690376896052086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5.5739756397333897</v>
      </c>
      <c r="G21" s="87">
        <v>3.0570239712417799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323</v>
      </c>
      <c r="B26" s="204">
        <v>9.0817327103907033</v>
      </c>
      <c r="C26" s="204">
        <v>9.1458116771031719</v>
      </c>
      <c r="D26" s="204">
        <v>8.9340279481027132</v>
      </c>
      <c r="E26" s="204">
        <v>9.0997003725058416</v>
      </c>
      <c r="F26" s="204">
        <v>8.0011309914856099</v>
      </c>
      <c r="G26" s="204">
        <v>21.750694106625954</v>
      </c>
      <c r="H26" s="204">
        <v>18.787804148496047</v>
      </c>
      <c r="I26" s="204">
        <v>20.720683171192153</v>
      </c>
      <c r="J26" s="204">
        <v>20.145786532985518</v>
      </c>
      <c r="K26" s="204">
        <v>17.125248251433778</v>
      </c>
      <c r="L26" s="204">
        <v>16.696434689779842</v>
      </c>
      <c r="M26" s="204">
        <v>23.481171190668103</v>
      </c>
      <c r="N26" s="204">
        <v>11.282851368606348</v>
      </c>
      <c r="O26" s="204">
        <v>7.6167350811202592</v>
      </c>
      <c r="P26" s="204">
        <v>7.9246083668649128</v>
      </c>
      <c r="Q26" s="204">
        <v>7.6177413489661445</v>
      </c>
    </row>
    <row r="27" spans="1:17" x14ac:dyDescent="0.25">
      <c r="A27" s="152" t="s">
        <v>332</v>
      </c>
      <c r="B27" s="151">
        <v>8.9957748634477355</v>
      </c>
      <c r="C27" s="151">
        <v>9.0593040708124164</v>
      </c>
      <c r="D27" s="151">
        <v>8.8479792967960584</v>
      </c>
      <c r="E27" s="151">
        <v>9.0114492344253065</v>
      </c>
      <c r="F27" s="151">
        <v>7.86939185189628</v>
      </c>
      <c r="G27" s="151">
        <v>21.41605451567056</v>
      </c>
      <c r="H27" s="151">
        <v>18.513417598408981</v>
      </c>
      <c r="I27" s="151">
        <v>20.405224334470347</v>
      </c>
      <c r="J27" s="151">
        <v>19.837627888309797</v>
      </c>
      <c r="K27" s="151">
        <v>16.870257455440573</v>
      </c>
      <c r="L27" s="151">
        <v>16.442536301377505</v>
      </c>
      <c r="M27" s="151">
        <v>23.108419644095356</v>
      </c>
      <c r="N27" s="151">
        <v>11.184113145700834</v>
      </c>
      <c r="O27" s="151">
        <v>7.5569738457760849</v>
      </c>
      <c r="P27" s="151">
        <v>7.8544112857670356</v>
      </c>
      <c r="Q27" s="151">
        <v>7.5466859357096219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1.9754969747549473</v>
      </c>
      <c r="I29" s="83">
        <v>1.9751112038389906</v>
      </c>
      <c r="J29" s="83">
        <v>0.98498977675777177</v>
      </c>
      <c r="K29" s="83">
        <v>1.974483204673352</v>
      </c>
      <c r="L29" s="83">
        <v>2.0150252389243897</v>
      </c>
      <c r="M29" s="83">
        <v>2.0212385489198552</v>
      </c>
      <c r="N29" s="83">
        <v>2.0206847170936331</v>
      </c>
      <c r="O29" s="83">
        <v>1.0064272091818716</v>
      </c>
      <c r="P29" s="83">
        <v>2.021189942541096</v>
      </c>
      <c r="Q29" s="83">
        <v>3.0231648792506443</v>
      </c>
    </row>
    <row r="30" spans="1:17" x14ac:dyDescent="0.25">
      <c r="A30" s="154" t="s">
        <v>125</v>
      </c>
      <c r="B30" s="83">
        <v>8.9957748634477355</v>
      </c>
      <c r="C30" s="83">
        <v>9.0593040708124164</v>
      </c>
      <c r="D30" s="83">
        <v>8.8479792967960584</v>
      </c>
      <c r="E30" s="83">
        <v>9.0114492344253065</v>
      </c>
      <c r="F30" s="83">
        <v>7.86939185189628</v>
      </c>
      <c r="G30" s="83">
        <v>8.0374513658046673</v>
      </c>
      <c r="H30" s="83">
        <v>10.435095144692658</v>
      </c>
      <c r="I30" s="83">
        <v>7.4903789885129566</v>
      </c>
      <c r="J30" s="83">
        <v>8.7514562416630497</v>
      </c>
      <c r="K30" s="83">
        <v>9.0887474923569265</v>
      </c>
      <c r="L30" s="83">
        <v>6.0132031621354329</v>
      </c>
      <c r="M30" s="83">
        <v>7.2446638724761838</v>
      </c>
      <c r="N30" s="83">
        <v>8.2077056334790779</v>
      </c>
      <c r="O30" s="83">
        <v>4.3049775207220558</v>
      </c>
      <c r="P30" s="83">
        <v>4.0275364161871732</v>
      </c>
      <c r="Q30" s="83">
        <v>1.8159477435278506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13.37860314986589</v>
      </c>
      <c r="H31" s="83">
        <v>6.1028254789613774</v>
      </c>
      <c r="I31" s="83">
        <v>10.939734142118398</v>
      </c>
      <c r="J31" s="83">
        <v>10.101181869888977</v>
      </c>
      <c r="K31" s="83">
        <v>5.8070267584102933</v>
      </c>
      <c r="L31" s="83">
        <v>8.4143079003176826</v>
      </c>
      <c r="M31" s="83">
        <v>13.842517222699319</v>
      </c>
      <c r="N31" s="83">
        <v>0.95572279512812308</v>
      </c>
      <c r="O31" s="83">
        <v>2.2455691158721578</v>
      </c>
      <c r="P31" s="83">
        <v>1.8056849270387674</v>
      </c>
      <c r="Q31" s="83">
        <v>2.7075733129311277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331</v>
      </c>
      <c r="B33" s="151">
        <v>8.5957846942967944E-2</v>
      </c>
      <c r="C33" s="151">
        <v>8.6507606290756295E-2</v>
      </c>
      <c r="D33" s="151">
        <v>8.6048651306654012E-2</v>
      </c>
      <c r="E33" s="151">
        <v>8.825113808053435E-2</v>
      </c>
      <c r="F33" s="151">
        <v>0.13173913958933051</v>
      </c>
      <c r="G33" s="151">
        <v>0.33463959095539519</v>
      </c>
      <c r="H33" s="151">
        <v>0.27438655008706686</v>
      </c>
      <c r="I33" s="151">
        <v>0.31545883672180602</v>
      </c>
      <c r="J33" s="151">
        <v>0.30815864467572146</v>
      </c>
      <c r="K33" s="151">
        <v>0.25499079599320656</v>
      </c>
      <c r="L33" s="151">
        <v>0.2538983884023357</v>
      </c>
      <c r="M33" s="151">
        <v>0.37275154657274884</v>
      </c>
      <c r="N33" s="151">
        <v>9.8738222905514317E-2</v>
      </c>
      <c r="O33" s="151">
        <v>5.9761235344174088E-2</v>
      </c>
      <c r="P33" s="151">
        <v>7.0197081097877589E-2</v>
      </c>
      <c r="Q33" s="151">
        <v>7.105541325652262E-2</v>
      </c>
    </row>
    <row r="34" spans="1:17" x14ac:dyDescent="0.25">
      <c r="A34" s="156" t="s">
        <v>322</v>
      </c>
      <c r="B34" s="204">
        <v>0.62319439033651758</v>
      </c>
      <c r="C34" s="204">
        <v>0.62718014560798319</v>
      </c>
      <c r="D34" s="204">
        <v>0.6238527219732416</v>
      </c>
      <c r="E34" s="204">
        <v>0.63982075108387393</v>
      </c>
      <c r="F34" s="204">
        <v>0.95510876202264616</v>
      </c>
      <c r="G34" s="204">
        <v>2.4261370344266155</v>
      </c>
      <c r="H34" s="204">
        <v>1.9893024881312349</v>
      </c>
      <c r="I34" s="204">
        <v>2.2870765662330936</v>
      </c>
      <c r="J34" s="204">
        <v>2.2341501738989806</v>
      </c>
      <c r="K34" s="204">
        <v>1.8486832709507477</v>
      </c>
      <c r="L34" s="204">
        <v>1.8407633159169337</v>
      </c>
      <c r="M34" s="204">
        <v>2.702448712652429</v>
      </c>
      <c r="N34" s="204">
        <v>0.71585211606497867</v>
      </c>
      <c r="O34" s="204">
        <v>0.43326895624526224</v>
      </c>
      <c r="P34" s="204">
        <v>0.50892883795961252</v>
      </c>
      <c r="Q34" s="204">
        <v>0.51515174610978909</v>
      </c>
    </row>
    <row r="35" spans="1:17" x14ac:dyDescent="0.25">
      <c r="A35" s="152" t="s">
        <v>330</v>
      </c>
      <c r="B35" s="151">
        <v>0.52971523178603996</v>
      </c>
      <c r="C35" s="151">
        <v>0.5331031237667857</v>
      </c>
      <c r="D35" s="151">
        <v>0.53027481367725537</v>
      </c>
      <c r="E35" s="151">
        <v>0.5438476384212928</v>
      </c>
      <c r="F35" s="151">
        <v>0.81184244771924929</v>
      </c>
      <c r="G35" s="151">
        <v>2.0622164792626232</v>
      </c>
      <c r="H35" s="151">
        <v>1.6909071149115498</v>
      </c>
      <c r="I35" s="151">
        <v>1.9440150812981296</v>
      </c>
      <c r="J35" s="151">
        <v>1.8990276478141337</v>
      </c>
      <c r="K35" s="151">
        <v>1.5713807803081357</v>
      </c>
      <c r="L35" s="151">
        <v>1.5646488185293936</v>
      </c>
      <c r="M35" s="151">
        <v>2.297081405754565</v>
      </c>
      <c r="N35" s="151">
        <v>0.60847429865523184</v>
      </c>
      <c r="O35" s="151">
        <v>0.3682786128084729</v>
      </c>
      <c r="P35" s="151">
        <v>0.43258951226567066</v>
      </c>
      <c r="Q35" s="151">
        <v>0.43787898419332072</v>
      </c>
    </row>
    <row r="36" spans="1:17" x14ac:dyDescent="0.25">
      <c r="A36" s="154" t="s">
        <v>33</v>
      </c>
      <c r="B36" s="83">
        <v>0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</row>
    <row r="37" spans="1:17" x14ac:dyDescent="0.25">
      <c r="A37" s="154" t="s">
        <v>30</v>
      </c>
      <c r="B37" s="83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0.22649302524516021</v>
      </c>
      <c r="I37" s="83">
        <v>0.22644879616107499</v>
      </c>
      <c r="J37" s="83">
        <v>0.11293022324222823</v>
      </c>
      <c r="K37" s="83">
        <v>0.2263767953265029</v>
      </c>
      <c r="L37" s="83">
        <v>0.23102498669528471</v>
      </c>
      <c r="M37" s="83">
        <v>0.23173734991104386</v>
      </c>
      <c r="N37" s="83">
        <v>0.23167385244817701</v>
      </c>
      <c r="O37" s="83">
        <v>0.11538804979689829</v>
      </c>
      <c r="P37" s="83">
        <v>0.23173177713320006</v>
      </c>
      <c r="Q37" s="83">
        <v>0.34660936871408554</v>
      </c>
    </row>
    <row r="38" spans="1:17" x14ac:dyDescent="0.25">
      <c r="A38" s="154" t="s">
        <v>125</v>
      </c>
      <c r="B38" s="83">
        <v>0.52971523178603996</v>
      </c>
      <c r="C38" s="83">
        <v>0.5331031237667857</v>
      </c>
      <c r="D38" s="83">
        <v>0.53027481367725537</v>
      </c>
      <c r="E38" s="83">
        <v>0.5438476384212928</v>
      </c>
      <c r="F38" s="83">
        <v>0.81184244771924929</v>
      </c>
      <c r="G38" s="83">
        <v>0.52834407161520824</v>
      </c>
      <c r="H38" s="83">
        <v>0.76471805219477129</v>
      </c>
      <c r="I38" s="83">
        <v>0.4633130451220846</v>
      </c>
      <c r="J38" s="83">
        <v>0.62798517762882056</v>
      </c>
      <c r="K38" s="83">
        <v>0.67922161477319687</v>
      </c>
      <c r="L38" s="83">
        <v>0.36891364698373263</v>
      </c>
      <c r="M38" s="83">
        <v>0.47828336031078494</v>
      </c>
      <c r="N38" s="83">
        <v>0.37680044620705483</v>
      </c>
      <c r="O38" s="83">
        <v>0.10450967448993313</v>
      </c>
      <c r="P38" s="83">
        <v>0.10348040616047027</v>
      </c>
      <c r="Q38" s="83">
        <v>0</v>
      </c>
    </row>
    <row r="39" spans="1:17" x14ac:dyDescent="0.25">
      <c r="A39" s="154" t="s">
        <v>29</v>
      </c>
      <c r="B39" s="83">
        <v>0</v>
      </c>
      <c r="C39" s="83">
        <v>0</v>
      </c>
      <c r="D39" s="83">
        <v>0</v>
      </c>
      <c r="E39" s="83">
        <v>0</v>
      </c>
      <c r="F39" s="83">
        <v>0</v>
      </c>
      <c r="G39" s="83">
        <v>1.5338724076474148</v>
      </c>
      <c r="H39" s="83">
        <v>0.69969603747161824</v>
      </c>
      <c r="I39" s="83">
        <v>1.25425324001497</v>
      </c>
      <c r="J39" s="83">
        <v>1.1581122469430849</v>
      </c>
      <c r="K39" s="83">
        <v>0.66578237020843589</v>
      </c>
      <c r="L39" s="83">
        <v>0.96471018485037618</v>
      </c>
      <c r="M39" s="83">
        <v>1.5870606955327362</v>
      </c>
      <c r="N39" s="83">
        <v>0</v>
      </c>
      <c r="O39" s="83">
        <v>0.1483808885216415</v>
      </c>
      <c r="P39" s="83">
        <v>9.7377328972000354E-2</v>
      </c>
      <c r="Q39" s="83">
        <v>9.1269615479235178E-2</v>
      </c>
    </row>
    <row r="40" spans="1:17" x14ac:dyDescent="0.25">
      <c r="A40" s="154" t="s">
        <v>26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</row>
    <row r="41" spans="1:17" x14ac:dyDescent="0.25">
      <c r="A41" s="152" t="s">
        <v>329</v>
      </c>
      <c r="B41" s="151">
        <v>9.3479158550477628E-2</v>
      </c>
      <c r="C41" s="151">
        <v>9.4077021841197442E-2</v>
      </c>
      <c r="D41" s="151">
        <v>9.3577908295986223E-2</v>
      </c>
      <c r="E41" s="151">
        <v>9.5973112662581087E-2</v>
      </c>
      <c r="F41" s="151">
        <v>0.1432663143033969</v>
      </c>
      <c r="G41" s="151">
        <v>0.36392055516399224</v>
      </c>
      <c r="H41" s="151">
        <v>0.29839537321968518</v>
      </c>
      <c r="I41" s="151">
        <v>0.34306148493496402</v>
      </c>
      <c r="J41" s="151">
        <v>0.33512252608484699</v>
      </c>
      <c r="K41" s="151">
        <v>0.27730249064261209</v>
      </c>
      <c r="L41" s="151">
        <v>0.27611449738754001</v>
      </c>
      <c r="M41" s="151">
        <v>0.40536730689786427</v>
      </c>
      <c r="N41" s="151">
        <v>0.10737781740974682</v>
      </c>
      <c r="O41" s="151">
        <v>6.4990343436789319E-2</v>
      </c>
      <c r="P41" s="151">
        <v>7.6339325693941876E-2</v>
      </c>
      <c r="Q41" s="151">
        <v>7.7272761916468341E-2</v>
      </c>
    </row>
    <row r="42" spans="1:17" x14ac:dyDescent="0.25">
      <c r="A42" s="150" t="s">
        <v>33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31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30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125</v>
      </c>
      <c r="B45" s="87">
        <v>9.3479158550477628E-2</v>
      </c>
      <c r="C45" s="87">
        <v>9.4077021841197442E-2</v>
      </c>
      <c r="D45" s="87">
        <v>9.3577908295986223E-2</v>
      </c>
      <c r="E45" s="87">
        <v>9.5973112662581087E-2</v>
      </c>
      <c r="F45" s="87">
        <v>1.6581954036786504E-2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1.9158972831378168E-2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29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0.28773740961135214</v>
      </c>
      <c r="H46" s="87">
        <v>0.29839537321968518</v>
      </c>
      <c r="I46" s="87">
        <v>0.34306148493496402</v>
      </c>
      <c r="J46" s="87">
        <v>0.33512252608484699</v>
      </c>
      <c r="K46" s="87">
        <v>0.27730249064261209</v>
      </c>
      <c r="L46" s="87">
        <v>0.27611449738754001</v>
      </c>
      <c r="M46" s="87">
        <v>0.40536730689786427</v>
      </c>
      <c r="N46" s="87">
        <v>8.8218844578368649E-2</v>
      </c>
      <c r="O46" s="87">
        <v>6.4990343436789319E-2</v>
      </c>
      <c r="P46" s="87">
        <v>7.6339325693941876E-2</v>
      </c>
      <c r="Q46" s="87">
        <v>7.7272761916468341E-2</v>
      </c>
    </row>
    <row r="47" spans="1:17" x14ac:dyDescent="0.25">
      <c r="A47" s="150" t="s">
        <v>28</v>
      </c>
      <c r="B47" s="87">
        <v>0</v>
      </c>
      <c r="C47" s="87">
        <v>0</v>
      </c>
      <c r="D47" s="87">
        <v>0</v>
      </c>
      <c r="E47" s="87">
        <v>0</v>
      </c>
      <c r="F47" s="87">
        <v>0.1266843602666104</v>
      </c>
      <c r="G47" s="87">
        <v>7.6183145552640136E-2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26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86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22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2" t="s">
        <v>328</v>
      </c>
      <c r="B52" s="151">
        <v>0</v>
      </c>
      <c r="C52" s="151">
        <v>0</v>
      </c>
      <c r="D52" s="151">
        <v>0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1">
        <v>0</v>
      </c>
      <c r="P52" s="151">
        <v>0</v>
      </c>
      <c r="Q52" s="151">
        <v>0</v>
      </c>
    </row>
    <row r="53" spans="1:17" x14ac:dyDescent="0.25">
      <c r="A53" s="156" t="s">
        <v>321</v>
      </c>
      <c r="B53" s="204">
        <v>0</v>
      </c>
      <c r="C53" s="204">
        <v>0</v>
      </c>
      <c r="D53" s="204">
        <v>0</v>
      </c>
      <c r="E53" s="204">
        <v>0</v>
      </c>
      <c r="F53" s="204">
        <v>0</v>
      </c>
      <c r="G53" s="204">
        <v>0</v>
      </c>
      <c r="H53" s="204">
        <v>0</v>
      </c>
      <c r="I53" s="204">
        <v>0</v>
      </c>
      <c r="J53" s="204">
        <v>0</v>
      </c>
      <c r="K53" s="204">
        <v>0</v>
      </c>
      <c r="L53" s="204">
        <v>0</v>
      </c>
      <c r="M53" s="204">
        <v>0</v>
      </c>
      <c r="N53" s="204">
        <v>0</v>
      </c>
      <c r="O53" s="204">
        <v>0</v>
      </c>
      <c r="P53" s="204">
        <v>0</v>
      </c>
      <c r="Q53" s="204">
        <v>0</v>
      </c>
    </row>
    <row r="54" spans="1:17" x14ac:dyDescent="0.25">
      <c r="A54" s="152" t="s">
        <v>327</v>
      </c>
      <c r="B54" s="151">
        <v>0</v>
      </c>
      <c r="C54" s="151">
        <v>0</v>
      </c>
      <c r="D54" s="151">
        <v>0</v>
      </c>
      <c r="E54" s="151">
        <v>0</v>
      </c>
      <c r="F54" s="151">
        <v>0</v>
      </c>
      <c r="G54" s="151">
        <v>0</v>
      </c>
      <c r="H54" s="151">
        <v>0</v>
      </c>
      <c r="I54" s="151">
        <v>0</v>
      </c>
      <c r="J54" s="151">
        <v>0</v>
      </c>
      <c r="K54" s="151">
        <v>0</v>
      </c>
      <c r="L54" s="151">
        <v>0</v>
      </c>
      <c r="M54" s="151">
        <v>0</v>
      </c>
      <c r="N54" s="151">
        <v>0</v>
      </c>
      <c r="O54" s="151">
        <v>0</v>
      </c>
      <c r="P54" s="151">
        <v>0</v>
      </c>
      <c r="Q54" s="151">
        <v>0</v>
      </c>
    </row>
    <row r="55" spans="1:17" x14ac:dyDescent="0.25">
      <c r="A55" s="152" t="s">
        <v>326</v>
      </c>
      <c r="B55" s="151">
        <v>0</v>
      </c>
      <c r="C55" s="151">
        <v>0</v>
      </c>
      <c r="D55" s="151">
        <v>0</v>
      </c>
      <c r="E55" s="151">
        <v>0</v>
      </c>
      <c r="F55" s="151">
        <v>0</v>
      </c>
      <c r="G55" s="151">
        <v>0</v>
      </c>
      <c r="H55" s="151">
        <v>0</v>
      </c>
      <c r="I55" s="151">
        <v>0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1">
        <v>0</v>
      </c>
      <c r="P55" s="151">
        <v>0</v>
      </c>
      <c r="Q55" s="151">
        <v>0</v>
      </c>
    </row>
    <row r="56" spans="1:17" x14ac:dyDescent="0.25">
      <c r="A56" s="150" t="s">
        <v>33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31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30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125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29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28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26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25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86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22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2" t="s">
        <v>325</v>
      </c>
      <c r="B66" s="151">
        <v>0</v>
      </c>
      <c r="C66" s="151">
        <v>0</v>
      </c>
      <c r="D66" s="151">
        <v>0</v>
      </c>
      <c r="E66" s="151">
        <v>0</v>
      </c>
      <c r="F66" s="151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L66" s="151">
        <v>0</v>
      </c>
      <c r="M66" s="151">
        <v>0</v>
      </c>
      <c r="N66" s="151">
        <v>0</v>
      </c>
      <c r="O66" s="151">
        <v>0</v>
      </c>
      <c r="P66" s="151">
        <v>0</v>
      </c>
      <c r="Q66" s="151">
        <v>0</v>
      </c>
    </row>
    <row r="67" spans="1:17" x14ac:dyDescent="0.25">
      <c r="A67" s="156" t="s">
        <v>333</v>
      </c>
      <c r="B67" s="204">
        <v>2.504721327475421</v>
      </c>
      <c r="C67" s="204">
        <v>2.543176844118439</v>
      </c>
      <c r="D67" s="204">
        <v>2.4428119384169324</v>
      </c>
      <c r="E67" s="204">
        <v>2.5748542732356876</v>
      </c>
      <c r="F67" s="204">
        <v>2.3704169509882393</v>
      </c>
      <c r="G67" s="204">
        <v>2.2256549704988697</v>
      </c>
      <c r="H67" s="204">
        <v>2.4651071081112952</v>
      </c>
      <c r="I67" s="204">
        <v>2.3492909147902084</v>
      </c>
      <c r="J67" s="204">
        <v>2.3060459462926617</v>
      </c>
      <c r="K67" s="204">
        <v>2.1938803073987883</v>
      </c>
      <c r="L67" s="204">
        <v>2.0645454542984276</v>
      </c>
      <c r="M67" s="204">
        <v>2.2141249839641484</v>
      </c>
      <c r="N67" s="204">
        <v>5.2652944348517181</v>
      </c>
      <c r="O67" s="204">
        <v>3.722696976385258</v>
      </c>
      <c r="P67" s="204">
        <v>2.9840914979863111</v>
      </c>
      <c r="Q67" s="204">
        <v>3.2921377157781571</v>
      </c>
    </row>
    <row r="68" spans="1:17" x14ac:dyDescent="0.25">
      <c r="A68" s="72" t="s">
        <v>319</v>
      </c>
      <c r="B68" s="306">
        <v>3.9777222370392029</v>
      </c>
      <c r="C68" s="306">
        <v>4.1147516972114317</v>
      </c>
      <c r="D68" s="306">
        <v>4.4186874300285943</v>
      </c>
      <c r="E68" s="306">
        <v>4.7686625492787726</v>
      </c>
      <c r="F68" s="306">
        <v>5.1810845042098039</v>
      </c>
      <c r="G68" s="306">
        <v>3.9523608133960648</v>
      </c>
      <c r="H68" s="306">
        <v>4.6095101506164466</v>
      </c>
      <c r="I68" s="306">
        <v>5.9995749803886431</v>
      </c>
      <c r="J68" s="306">
        <v>6.9331211076399235</v>
      </c>
      <c r="K68" s="306">
        <v>6.5914348266523</v>
      </c>
      <c r="L68" s="306">
        <v>6.7004512067011621</v>
      </c>
      <c r="M68" s="306">
        <v>5.9873305568647179</v>
      </c>
      <c r="N68" s="306">
        <v>4.8654495455890556</v>
      </c>
      <c r="O68" s="306">
        <v>4.5596791064364774</v>
      </c>
      <c r="P68" s="306">
        <v>4.7143066761033827</v>
      </c>
      <c r="Q68" s="306">
        <v>4.1623216220832679</v>
      </c>
    </row>
    <row r="70" spans="1:17" ht="12.75" x14ac:dyDescent="0.25">
      <c r="A70" s="98" t="str">
        <f>FBT_fec!$A$81</f>
        <v>Market shares of energy uses (%)</v>
      </c>
      <c r="B70" s="197"/>
      <c r="C70" s="197"/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</row>
    <row r="72" spans="1:17" x14ac:dyDescent="0.25">
      <c r="A72" s="78" t="s">
        <v>3</v>
      </c>
      <c r="B72" s="77">
        <f t="shared" ref="B72:Q72" si="0">SUM(B$73:B$77,B$78,B$80:B$81,B$83:B$85,B$87:B$89,B$90:B$91)</f>
        <v>0.99999999999999989</v>
      </c>
      <c r="C72" s="77">
        <f t="shared" si="0"/>
        <v>1.0000000000000002</v>
      </c>
      <c r="D72" s="77">
        <f t="shared" si="0"/>
        <v>0.99999999999999989</v>
      </c>
      <c r="E72" s="77">
        <f t="shared" si="0"/>
        <v>1</v>
      </c>
      <c r="F72" s="77">
        <f t="shared" si="0"/>
        <v>1</v>
      </c>
      <c r="G72" s="77">
        <f t="shared" si="0"/>
        <v>0.99999999999999989</v>
      </c>
      <c r="H72" s="77">
        <f t="shared" si="0"/>
        <v>1.0000000000000002</v>
      </c>
      <c r="I72" s="77">
        <f t="shared" si="0"/>
        <v>0.99999999999999989</v>
      </c>
      <c r="J72" s="77">
        <f t="shared" si="0"/>
        <v>0.99999999999999989</v>
      </c>
      <c r="K72" s="77">
        <f t="shared" si="0"/>
        <v>1</v>
      </c>
      <c r="L72" s="77">
        <f t="shared" si="0"/>
        <v>1</v>
      </c>
      <c r="M72" s="77">
        <f t="shared" si="0"/>
        <v>0.99999999999999989</v>
      </c>
      <c r="N72" s="77">
        <f t="shared" si="0"/>
        <v>1</v>
      </c>
      <c r="O72" s="77">
        <f t="shared" si="0"/>
        <v>1</v>
      </c>
      <c r="P72" s="77">
        <f t="shared" si="0"/>
        <v>1</v>
      </c>
      <c r="Q72" s="77">
        <f t="shared" si="0"/>
        <v>1</v>
      </c>
    </row>
    <row r="73" spans="1:17" x14ac:dyDescent="0.25">
      <c r="A73" s="132" t="s">
        <v>83</v>
      </c>
      <c r="B73" s="203">
        <f t="shared" ref="B73:Q73" si="1">IF(B$6=0,0,B$6/B$5)</f>
        <v>9.5142416278013366E-3</v>
      </c>
      <c r="C73" s="203">
        <f t="shared" si="1"/>
        <v>9.5898955114961555E-3</v>
      </c>
      <c r="D73" s="203">
        <f t="shared" si="1"/>
        <v>9.6422588351174707E-3</v>
      </c>
      <c r="E73" s="203">
        <f t="shared" si="1"/>
        <v>9.6869847878004595E-3</v>
      </c>
      <c r="F73" s="203">
        <f t="shared" si="1"/>
        <v>9.6243042956578595E-3</v>
      </c>
      <c r="G73" s="203">
        <f t="shared" si="1"/>
        <v>8.8122924024827999E-3</v>
      </c>
      <c r="H73" s="203">
        <f t="shared" si="1"/>
        <v>8.9882672876631167E-3</v>
      </c>
      <c r="I73" s="203">
        <f t="shared" si="1"/>
        <v>9.2978209033888377E-3</v>
      </c>
      <c r="J73" s="203">
        <f t="shared" si="1"/>
        <v>9.3793032596282411E-3</v>
      </c>
      <c r="K73" s="203">
        <f t="shared" si="1"/>
        <v>9.4205561241821664E-3</v>
      </c>
      <c r="L73" s="203">
        <f t="shared" si="1"/>
        <v>9.4228703624453826E-3</v>
      </c>
      <c r="M73" s="203">
        <f t="shared" si="1"/>
        <v>9.2262650553590862E-3</v>
      </c>
      <c r="N73" s="203">
        <f t="shared" si="1"/>
        <v>1.227296667718041E-2</v>
      </c>
      <c r="O73" s="203">
        <f t="shared" si="1"/>
        <v>1.1843017598539094E-2</v>
      </c>
      <c r="P73" s="203">
        <f t="shared" si="1"/>
        <v>1.1162725850062444E-2</v>
      </c>
      <c r="Q73" s="203">
        <f t="shared" si="1"/>
        <v>1.1543038790642031E-2</v>
      </c>
    </row>
    <row r="74" spans="1:17" x14ac:dyDescent="0.25">
      <c r="A74" s="76" t="s">
        <v>82</v>
      </c>
      <c r="B74" s="202">
        <f t="shared" ref="B74:Q74" si="2">IF(B$7=0,0,B$7/B$5)</f>
        <v>3.6079091528403492E-3</v>
      </c>
      <c r="C74" s="202">
        <f t="shared" si="2"/>
        <v>3.63396790637375E-3</v>
      </c>
      <c r="D74" s="202">
        <f t="shared" si="2"/>
        <v>3.577235543886842E-3</v>
      </c>
      <c r="E74" s="202">
        <f t="shared" si="2"/>
        <v>3.6326861764744592E-3</v>
      </c>
      <c r="F74" s="202">
        <f t="shared" si="2"/>
        <v>2.8090051792535654E-3</v>
      </c>
      <c r="G74" s="202">
        <f t="shared" si="2"/>
        <v>1.3837550685071437E-3</v>
      </c>
      <c r="H74" s="202">
        <f t="shared" si="2"/>
        <v>1.7342329376068748E-3</v>
      </c>
      <c r="I74" s="202">
        <f t="shared" si="2"/>
        <v>1.6413650968141733E-3</v>
      </c>
      <c r="J74" s="202">
        <f t="shared" si="2"/>
        <v>1.6714836546674427E-3</v>
      </c>
      <c r="K74" s="202">
        <f t="shared" si="2"/>
        <v>1.8185618571985561E-3</v>
      </c>
      <c r="L74" s="202">
        <f t="shared" si="2"/>
        <v>1.7633827619109204E-3</v>
      </c>
      <c r="M74" s="202">
        <f t="shared" si="2"/>
        <v>1.4260120683325874E-3</v>
      </c>
      <c r="N74" s="202">
        <f t="shared" si="2"/>
        <v>3.7408087789214681E-3</v>
      </c>
      <c r="O74" s="202">
        <f t="shared" si="2"/>
        <v>4.3182361597218716E-3</v>
      </c>
      <c r="P74" s="202">
        <f t="shared" si="2"/>
        <v>3.9860279038185431E-3</v>
      </c>
      <c r="Q74" s="202">
        <f t="shared" si="2"/>
        <v>3.7173810060971697E-3</v>
      </c>
    </row>
    <row r="75" spans="1:17" x14ac:dyDescent="0.25">
      <c r="A75" s="76" t="s">
        <v>81</v>
      </c>
      <c r="B75" s="202">
        <f t="shared" ref="B75:Q75" si="3">IF(B$8=0,0,B$8/B$5)</f>
        <v>1.0661847827111062E-2</v>
      </c>
      <c r="C75" s="202">
        <f t="shared" si="3"/>
        <v>1.1257768167010317E-2</v>
      </c>
      <c r="D75" s="202">
        <f t="shared" si="3"/>
        <v>1.1923843692123038E-2</v>
      </c>
      <c r="E75" s="202">
        <f t="shared" si="3"/>
        <v>1.2140315783755946E-2</v>
      </c>
      <c r="F75" s="202">
        <f t="shared" si="3"/>
        <v>1.4367253419284423E-2</v>
      </c>
      <c r="G75" s="202">
        <f t="shared" si="3"/>
        <v>1.1856779919690204E-2</v>
      </c>
      <c r="H75" s="202">
        <f t="shared" si="3"/>
        <v>1.2259712556643369E-2</v>
      </c>
      <c r="I75" s="202">
        <f t="shared" si="3"/>
        <v>1.5374717610564529E-2</v>
      </c>
      <c r="J75" s="202">
        <f t="shared" si="3"/>
        <v>1.6009587406341296E-2</v>
      </c>
      <c r="K75" s="202">
        <f t="shared" si="3"/>
        <v>1.58838465490895E-2</v>
      </c>
      <c r="L75" s="202">
        <f t="shared" si="3"/>
        <v>1.6091945274147375E-2</v>
      </c>
      <c r="M75" s="202">
        <f t="shared" si="3"/>
        <v>1.54579454886017E-2</v>
      </c>
      <c r="N75" s="202">
        <f t="shared" si="3"/>
        <v>3.516450656648501E-2</v>
      </c>
      <c r="O75" s="202">
        <f t="shared" si="3"/>
        <v>2.9316879452178118E-2</v>
      </c>
      <c r="P75" s="202">
        <f t="shared" si="3"/>
        <v>2.4290287852265235E-2</v>
      </c>
      <c r="Q75" s="202">
        <f t="shared" si="3"/>
        <v>2.8641568181698211E-2</v>
      </c>
    </row>
    <row r="76" spans="1:17" x14ac:dyDescent="0.25">
      <c r="A76" s="76" t="s">
        <v>80</v>
      </c>
      <c r="B76" s="202">
        <f t="shared" ref="B76:Q76" si="4">IF(B$9=0,0,B$9/B$5)</f>
        <v>6.1765414107597932E-3</v>
      </c>
      <c r="C76" s="202">
        <f t="shared" si="4"/>
        <v>6.6204478972232998E-3</v>
      </c>
      <c r="D76" s="202">
        <f t="shared" si="4"/>
        <v>7.0257218671094367E-3</v>
      </c>
      <c r="E76" s="202">
        <f t="shared" si="4"/>
        <v>7.2356540245551645E-3</v>
      </c>
      <c r="F76" s="202">
        <f t="shared" si="4"/>
        <v>7.9194678057355281E-3</v>
      </c>
      <c r="G76" s="202">
        <f t="shared" si="4"/>
        <v>4.656812746872011E-3</v>
      </c>
      <c r="H76" s="202">
        <f t="shared" si="4"/>
        <v>5.3093305064274747E-3</v>
      </c>
      <c r="I76" s="202">
        <f t="shared" si="4"/>
        <v>7.3872152336838274E-3</v>
      </c>
      <c r="J76" s="202">
        <f t="shared" si="4"/>
        <v>7.8626302625432326E-3</v>
      </c>
      <c r="K76" s="202">
        <f t="shared" si="4"/>
        <v>7.9304851161407265E-3</v>
      </c>
      <c r="L76" s="202">
        <f t="shared" si="4"/>
        <v>8.0174529093930639E-3</v>
      </c>
      <c r="M76" s="202">
        <f t="shared" si="4"/>
        <v>7.2173831415963214E-3</v>
      </c>
      <c r="N76" s="202">
        <f t="shared" si="4"/>
        <v>2.3435211377983073E-2</v>
      </c>
      <c r="O76" s="202">
        <f t="shared" si="4"/>
        <v>1.9961233036866873E-2</v>
      </c>
      <c r="P76" s="202">
        <f t="shared" si="4"/>
        <v>1.6097887901848237E-2</v>
      </c>
      <c r="Q76" s="202">
        <f t="shared" si="4"/>
        <v>1.8853373045252569E-2</v>
      </c>
    </row>
    <row r="77" spans="1:17" x14ac:dyDescent="0.25">
      <c r="A77" s="129" t="s">
        <v>79</v>
      </c>
      <c r="B77" s="201">
        <f t="shared" ref="B77:Q77" si="5">IF(B$10=0,0,B$10/B$5)</f>
        <v>8.7585406909721462E-3</v>
      </c>
      <c r="C77" s="201">
        <f t="shared" si="5"/>
        <v>8.7686096655690601E-3</v>
      </c>
      <c r="D77" s="201">
        <f t="shared" si="5"/>
        <v>8.7672599448060211E-3</v>
      </c>
      <c r="E77" s="201">
        <f t="shared" si="5"/>
        <v>8.7776681018964173E-3</v>
      </c>
      <c r="F77" s="201">
        <f t="shared" si="5"/>
        <v>8.6800838490232683E-3</v>
      </c>
      <c r="G77" s="201">
        <f t="shared" si="5"/>
        <v>8.4445547241770932E-3</v>
      </c>
      <c r="H77" s="201">
        <f t="shared" si="5"/>
        <v>8.5002264096383697E-3</v>
      </c>
      <c r="I77" s="201">
        <f t="shared" si="5"/>
        <v>8.5192298370622838E-3</v>
      </c>
      <c r="J77" s="201">
        <f t="shared" si="5"/>
        <v>8.5303028700300342E-3</v>
      </c>
      <c r="K77" s="201">
        <f t="shared" si="5"/>
        <v>8.550576519325304E-3</v>
      </c>
      <c r="L77" s="201">
        <f t="shared" si="5"/>
        <v>8.5446565209583644E-3</v>
      </c>
      <c r="M77" s="201">
        <f t="shared" si="5"/>
        <v>8.4884880388905147E-3</v>
      </c>
      <c r="N77" s="201">
        <f t="shared" si="5"/>
        <v>9.0347686520203009E-3</v>
      </c>
      <c r="O77" s="201">
        <f t="shared" si="5"/>
        <v>9.0582683643603817E-3</v>
      </c>
      <c r="P77" s="201">
        <f t="shared" si="5"/>
        <v>8.9568358326811981E-3</v>
      </c>
      <c r="Q77" s="201">
        <f t="shared" si="5"/>
        <v>8.9629875786307392E-3</v>
      </c>
    </row>
    <row r="78" spans="1:17" x14ac:dyDescent="0.25">
      <c r="A78" s="127" t="s">
        <v>324</v>
      </c>
      <c r="B78" s="200">
        <f t="shared" ref="B78:Q78" si="6">IF(B$15=0,0,B$15/B$5)</f>
        <v>5.9454901174368698E-2</v>
      </c>
      <c r="C78" s="200">
        <f t="shared" si="6"/>
        <v>6.0255781020944227E-2</v>
      </c>
      <c r="D78" s="200">
        <f t="shared" si="6"/>
        <v>4.7963625079987436E-2</v>
      </c>
      <c r="E78" s="200">
        <f t="shared" si="6"/>
        <v>4.7607885920013283E-2</v>
      </c>
      <c r="F78" s="200">
        <f t="shared" si="6"/>
        <v>0.26434210575053779</v>
      </c>
      <c r="G78" s="200">
        <f t="shared" si="6"/>
        <v>0.31339891967185557</v>
      </c>
      <c r="H78" s="200">
        <f t="shared" si="6"/>
        <v>0.27476719953472817</v>
      </c>
      <c r="I78" s="200">
        <f t="shared" si="6"/>
        <v>0.28520269743236365</v>
      </c>
      <c r="J78" s="200">
        <f t="shared" si="6"/>
        <v>0.26812300743494166</v>
      </c>
      <c r="K78" s="200">
        <f t="shared" si="6"/>
        <v>0.24302462426651456</v>
      </c>
      <c r="L78" s="200">
        <f t="shared" si="6"/>
        <v>0.24585687244130616</v>
      </c>
      <c r="M78" s="200">
        <f t="shared" si="6"/>
        <v>0.31252396292047058</v>
      </c>
      <c r="N78" s="200">
        <f t="shared" si="6"/>
        <v>8.3283457167662417E-2</v>
      </c>
      <c r="O78" s="200">
        <f t="shared" si="6"/>
        <v>2.2238349198201078E-2</v>
      </c>
      <c r="P78" s="200">
        <f t="shared" si="6"/>
        <v>4.8615009846578058E-2</v>
      </c>
      <c r="Q78" s="200">
        <f t="shared" si="6"/>
        <v>5.3161955616997388E-2</v>
      </c>
    </row>
    <row r="79" spans="1:17" x14ac:dyDescent="0.25">
      <c r="A79" s="127" t="s">
        <v>323</v>
      </c>
      <c r="B79" s="200">
        <f t="shared" ref="B79:Q79" si="7">IF(B$26=0,0,B$26/B$5)</f>
        <v>0.50595881302656531</v>
      </c>
      <c r="C79" s="200">
        <f t="shared" si="7"/>
        <v>0.50088939966256441</v>
      </c>
      <c r="D79" s="200">
        <f t="shared" si="7"/>
        <v>0.49574303878230791</v>
      </c>
      <c r="E79" s="200">
        <f t="shared" si="7"/>
        <v>0.4852233084772517</v>
      </c>
      <c r="F79" s="200">
        <f t="shared" si="7"/>
        <v>0.33553016764871035</v>
      </c>
      <c r="G79" s="200">
        <f t="shared" si="7"/>
        <v>0.46679273222916084</v>
      </c>
      <c r="H79" s="200">
        <f t="shared" si="7"/>
        <v>0.46439837269827877</v>
      </c>
      <c r="I79" s="200">
        <f t="shared" si="7"/>
        <v>0.44444367621078384</v>
      </c>
      <c r="J79" s="200">
        <f t="shared" si="7"/>
        <v>0.43862206561657902</v>
      </c>
      <c r="K79" s="200">
        <f t="shared" si="7"/>
        <v>0.4400934077212198</v>
      </c>
      <c r="L79" s="200">
        <f t="shared" si="7"/>
        <v>0.43437990184914133</v>
      </c>
      <c r="M79" s="200">
        <f t="shared" si="7"/>
        <v>0.44091372385960043</v>
      </c>
      <c r="N79" s="200">
        <f t="shared" si="7"/>
        <v>0.42474560680996631</v>
      </c>
      <c r="O79" s="200">
        <f t="shared" si="7"/>
        <v>0.42124434215960921</v>
      </c>
      <c r="P79" s="200">
        <f t="shared" si="7"/>
        <v>0.43567404998638209</v>
      </c>
      <c r="Q79" s="200">
        <f t="shared" si="7"/>
        <v>0.42768234827079721</v>
      </c>
    </row>
    <row r="80" spans="1:17" x14ac:dyDescent="0.25">
      <c r="A80" s="142" t="s">
        <v>332</v>
      </c>
      <c r="B80" s="199">
        <f t="shared" ref="B80:Q80" si="8">IF(B$27=0,0,B$27/B$5)</f>
        <v>0.50116995482114557</v>
      </c>
      <c r="C80" s="199">
        <f t="shared" si="8"/>
        <v>0.49615163066938678</v>
      </c>
      <c r="D80" s="199">
        <f t="shared" si="8"/>
        <v>0.49096825856786508</v>
      </c>
      <c r="E80" s="199">
        <f t="shared" si="8"/>
        <v>0.48051749318187098</v>
      </c>
      <c r="F80" s="199">
        <f t="shared" si="8"/>
        <v>0.33000564172364516</v>
      </c>
      <c r="G80" s="199">
        <f t="shared" si="8"/>
        <v>0.45961101525919384</v>
      </c>
      <c r="H80" s="199">
        <f t="shared" si="8"/>
        <v>0.45761606507235386</v>
      </c>
      <c r="I80" s="199">
        <f t="shared" si="8"/>
        <v>0.43767731219047296</v>
      </c>
      <c r="J80" s="199">
        <f t="shared" si="8"/>
        <v>0.4319127132145788</v>
      </c>
      <c r="K80" s="199">
        <f t="shared" si="8"/>
        <v>0.4335405235411729</v>
      </c>
      <c r="L80" s="199">
        <f t="shared" si="8"/>
        <v>0.42777439839388137</v>
      </c>
      <c r="M80" s="199">
        <f t="shared" si="8"/>
        <v>0.43391444468654405</v>
      </c>
      <c r="N80" s="199">
        <f t="shared" si="8"/>
        <v>0.42102858306896135</v>
      </c>
      <c r="O80" s="199">
        <f t="shared" si="8"/>
        <v>0.41793924069538713</v>
      </c>
      <c r="P80" s="199">
        <f t="shared" si="8"/>
        <v>0.43181479976185222</v>
      </c>
      <c r="Q80" s="199">
        <f t="shared" si="8"/>
        <v>0.42369308890810886</v>
      </c>
    </row>
    <row r="81" spans="1:17" x14ac:dyDescent="0.25">
      <c r="A81" s="142" t="s">
        <v>331</v>
      </c>
      <c r="B81" s="199">
        <f t="shared" ref="B81:Q81" si="9">IF(B$33=0,0,B$33/B$5)</f>
        <v>4.7888582054197246E-3</v>
      </c>
      <c r="C81" s="199">
        <f t="shared" si="9"/>
        <v>4.73776899317775E-3</v>
      </c>
      <c r="D81" s="199">
        <f t="shared" si="9"/>
        <v>4.7747802144428031E-3</v>
      </c>
      <c r="E81" s="199">
        <f t="shared" si="9"/>
        <v>4.7058152953807237E-3</v>
      </c>
      <c r="F81" s="199">
        <f t="shared" si="9"/>
        <v>5.5245259250652047E-3</v>
      </c>
      <c r="G81" s="199">
        <f t="shared" si="9"/>
        <v>7.1817169699670402E-3</v>
      </c>
      <c r="H81" s="199">
        <f t="shared" si="9"/>
        <v>6.7823076259249208E-3</v>
      </c>
      <c r="I81" s="199">
        <f t="shared" si="9"/>
        <v>6.7663640203109356E-3</v>
      </c>
      <c r="J81" s="199">
        <f t="shared" si="9"/>
        <v>6.7093524020002343E-3</v>
      </c>
      <c r="K81" s="199">
        <f t="shared" si="9"/>
        <v>6.5528841800469228E-3</v>
      </c>
      <c r="L81" s="199">
        <f t="shared" si="9"/>
        <v>6.605503455259884E-3</v>
      </c>
      <c r="M81" s="199">
        <f t="shared" si="9"/>
        <v>6.9992791730564326E-3</v>
      </c>
      <c r="N81" s="199">
        <f t="shared" si="9"/>
        <v>3.717023741004986E-3</v>
      </c>
      <c r="O81" s="199">
        <f t="shared" si="9"/>
        <v>3.3051014642220735E-3</v>
      </c>
      <c r="P81" s="199">
        <f t="shared" si="9"/>
        <v>3.8592502245298876E-3</v>
      </c>
      <c r="Q81" s="199">
        <f t="shared" si="9"/>
        <v>3.98925936268837E-3</v>
      </c>
    </row>
    <row r="82" spans="1:17" x14ac:dyDescent="0.25">
      <c r="A82" s="127" t="s">
        <v>322</v>
      </c>
      <c r="B82" s="200">
        <f t="shared" ref="B82:Q82" si="10">IF(B$34=0,0,B$34/B$5)</f>
        <v>3.4719221989293003E-2</v>
      </c>
      <c r="C82" s="200">
        <f t="shared" si="10"/>
        <v>3.4348825200538689E-2</v>
      </c>
      <c r="D82" s="200">
        <f t="shared" si="10"/>
        <v>3.4617156554710322E-2</v>
      </c>
      <c r="E82" s="200">
        <f t="shared" si="10"/>
        <v>3.4117160891510241E-2</v>
      </c>
      <c r="F82" s="200">
        <f t="shared" si="10"/>
        <v>4.0052812956722736E-2</v>
      </c>
      <c r="G82" s="200">
        <f t="shared" si="10"/>
        <v>5.206744803226105E-2</v>
      </c>
      <c r="H82" s="200">
        <f t="shared" si="10"/>
        <v>4.9171730287955684E-2</v>
      </c>
      <c r="I82" s="200">
        <f t="shared" si="10"/>
        <v>4.9056139147254284E-2</v>
      </c>
      <c r="J82" s="200">
        <f t="shared" si="10"/>
        <v>4.8642804914501701E-2</v>
      </c>
      <c r="K82" s="200">
        <f t="shared" si="10"/>
        <v>4.7508410305340192E-2</v>
      </c>
      <c r="L82" s="200">
        <f t="shared" si="10"/>
        <v>4.7889900050634156E-2</v>
      </c>
      <c r="M82" s="200">
        <f t="shared" si="10"/>
        <v>5.0744774004659134E-2</v>
      </c>
      <c r="N82" s="200">
        <f t="shared" si="10"/>
        <v>2.6948422122286143E-2</v>
      </c>
      <c r="O82" s="200">
        <f t="shared" si="10"/>
        <v>2.3961985615610037E-2</v>
      </c>
      <c r="P82" s="200">
        <f t="shared" si="10"/>
        <v>2.7979564127841684E-2</v>
      </c>
      <c r="Q82" s="200">
        <f t="shared" si="10"/>
        <v>2.892213037949069E-2</v>
      </c>
    </row>
    <row r="83" spans="1:17" x14ac:dyDescent="0.25">
      <c r="A83" s="142" t="s">
        <v>330</v>
      </c>
      <c r="B83" s="199">
        <f t="shared" ref="B83:Q83" si="11">IF(B$35=0,0,B$35/B$5)</f>
        <v>2.9511338690899055E-2</v>
      </c>
      <c r="C83" s="199">
        <f t="shared" si="11"/>
        <v>2.9196501420457887E-2</v>
      </c>
      <c r="D83" s="199">
        <f t="shared" si="11"/>
        <v>2.9424583071503779E-2</v>
      </c>
      <c r="E83" s="199">
        <f t="shared" si="11"/>
        <v>2.8999586757783701E-2</v>
      </c>
      <c r="F83" s="199">
        <f t="shared" si="11"/>
        <v>3.4044891013214326E-2</v>
      </c>
      <c r="G83" s="199">
        <f t="shared" si="11"/>
        <v>4.4257330827421892E-2</v>
      </c>
      <c r="H83" s="199">
        <f t="shared" si="11"/>
        <v>4.179597074476233E-2</v>
      </c>
      <c r="I83" s="199">
        <f t="shared" si="11"/>
        <v>4.1697718275166142E-2</v>
      </c>
      <c r="J83" s="199">
        <f t="shared" si="11"/>
        <v>4.1346384177326445E-2</v>
      </c>
      <c r="K83" s="199">
        <f t="shared" si="11"/>
        <v>4.0382148759539167E-2</v>
      </c>
      <c r="L83" s="199">
        <f t="shared" si="11"/>
        <v>4.0706415043039033E-2</v>
      </c>
      <c r="M83" s="199">
        <f t="shared" si="11"/>
        <v>4.313305790396027E-2</v>
      </c>
      <c r="N83" s="199">
        <f t="shared" si="11"/>
        <v>2.290615880394322E-2</v>
      </c>
      <c r="O83" s="199">
        <f t="shared" si="11"/>
        <v>2.0367687773268531E-2</v>
      </c>
      <c r="P83" s="199">
        <f t="shared" si="11"/>
        <v>2.3782629508665432E-2</v>
      </c>
      <c r="Q83" s="199">
        <f t="shared" si="11"/>
        <v>2.4583810822567085E-2</v>
      </c>
    </row>
    <row r="84" spans="1:17" x14ac:dyDescent="0.25">
      <c r="A84" s="142" t="s">
        <v>329</v>
      </c>
      <c r="B84" s="199">
        <f t="shared" ref="B84:Q84" si="12">IF(B$41=0,0,B$41/B$5)</f>
        <v>5.2078832983939501E-3</v>
      </c>
      <c r="C84" s="199">
        <f t="shared" si="12"/>
        <v>5.1523237800808015E-3</v>
      </c>
      <c r="D84" s="199">
        <f t="shared" si="12"/>
        <v>5.1925734832065484E-3</v>
      </c>
      <c r="E84" s="199">
        <f t="shared" si="12"/>
        <v>5.1175741337265357E-3</v>
      </c>
      <c r="F84" s="199">
        <f t="shared" si="12"/>
        <v>6.0079219435084088E-3</v>
      </c>
      <c r="G84" s="199">
        <f t="shared" si="12"/>
        <v>7.8101172048391553E-3</v>
      </c>
      <c r="H84" s="199">
        <f t="shared" si="12"/>
        <v>7.3757595431933505E-3</v>
      </c>
      <c r="I84" s="199">
        <f t="shared" si="12"/>
        <v>7.3584208720881422E-3</v>
      </c>
      <c r="J84" s="199">
        <f t="shared" si="12"/>
        <v>7.2964207371752528E-3</v>
      </c>
      <c r="K84" s="199">
        <f t="shared" si="12"/>
        <v>7.1262615458010277E-3</v>
      </c>
      <c r="L84" s="199">
        <f t="shared" si="12"/>
        <v>7.1834850075951223E-3</v>
      </c>
      <c r="M84" s="199">
        <f t="shared" si="12"/>
        <v>7.6117161006988687E-3</v>
      </c>
      <c r="N84" s="199">
        <f t="shared" si="12"/>
        <v>4.0422633183429223E-3</v>
      </c>
      <c r="O84" s="199">
        <f t="shared" si="12"/>
        <v>3.5942978423415049E-3</v>
      </c>
      <c r="P84" s="199">
        <f t="shared" si="12"/>
        <v>4.1969346191762522E-3</v>
      </c>
      <c r="Q84" s="199">
        <f t="shared" si="12"/>
        <v>4.3383195569236021E-3</v>
      </c>
    </row>
    <row r="85" spans="1:17" x14ac:dyDescent="0.25">
      <c r="A85" s="142" t="s">
        <v>328</v>
      </c>
      <c r="B85" s="199">
        <f t="shared" ref="B85:Q85" si="13">IF(B$52=0,0,B$52/B$5)</f>
        <v>0</v>
      </c>
      <c r="C85" s="199">
        <f t="shared" si="13"/>
        <v>0</v>
      </c>
      <c r="D85" s="199">
        <f t="shared" si="13"/>
        <v>0</v>
      </c>
      <c r="E85" s="199">
        <f t="shared" si="13"/>
        <v>0</v>
      </c>
      <c r="F85" s="199">
        <f t="shared" si="13"/>
        <v>0</v>
      </c>
      <c r="G85" s="199">
        <f t="shared" si="13"/>
        <v>0</v>
      </c>
      <c r="H85" s="199">
        <f t="shared" si="13"/>
        <v>0</v>
      </c>
      <c r="I85" s="199">
        <f t="shared" si="13"/>
        <v>0</v>
      </c>
      <c r="J85" s="199">
        <f t="shared" si="13"/>
        <v>0</v>
      </c>
      <c r="K85" s="199">
        <f t="shared" si="13"/>
        <v>0</v>
      </c>
      <c r="L85" s="199">
        <f t="shared" si="13"/>
        <v>0</v>
      </c>
      <c r="M85" s="199">
        <f t="shared" si="13"/>
        <v>0</v>
      </c>
      <c r="N85" s="199">
        <f t="shared" si="13"/>
        <v>0</v>
      </c>
      <c r="O85" s="199">
        <f t="shared" si="13"/>
        <v>0</v>
      </c>
      <c r="P85" s="199">
        <f t="shared" si="13"/>
        <v>0</v>
      </c>
      <c r="Q85" s="199">
        <f t="shared" si="13"/>
        <v>0</v>
      </c>
    </row>
    <row r="86" spans="1:17" x14ac:dyDescent="0.25">
      <c r="A86" s="127" t="s">
        <v>321</v>
      </c>
      <c r="B86" s="200">
        <f t="shared" ref="B86:Q86" si="14">IF(B$53=0,0,B$53/B$5)</f>
        <v>0</v>
      </c>
      <c r="C86" s="200">
        <f t="shared" si="14"/>
        <v>0</v>
      </c>
      <c r="D86" s="200">
        <f t="shared" si="14"/>
        <v>0</v>
      </c>
      <c r="E86" s="200">
        <f t="shared" si="14"/>
        <v>0</v>
      </c>
      <c r="F86" s="200">
        <f t="shared" si="14"/>
        <v>0</v>
      </c>
      <c r="G86" s="200">
        <f t="shared" si="14"/>
        <v>0</v>
      </c>
      <c r="H86" s="200">
        <f t="shared" si="14"/>
        <v>0</v>
      </c>
      <c r="I86" s="200">
        <f t="shared" si="14"/>
        <v>0</v>
      </c>
      <c r="J86" s="200">
        <f t="shared" si="14"/>
        <v>0</v>
      </c>
      <c r="K86" s="200">
        <f t="shared" si="14"/>
        <v>0</v>
      </c>
      <c r="L86" s="200">
        <f t="shared" si="14"/>
        <v>0</v>
      </c>
      <c r="M86" s="200">
        <f t="shared" si="14"/>
        <v>0</v>
      </c>
      <c r="N86" s="200">
        <f t="shared" si="14"/>
        <v>0</v>
      </c>
      <c r="O86" s="200">
        <f t="shared" si="14"/>
        <v>0</v>
      </c>
      <c r="P86" s="200">
        <f t="shared" si="14"/>
        <v>0</v>
      </c>
      <c r="Q86" s="200">
        <f t="shared" si="14"/>
        <v>0</v>
      </c>
    </row>
    <row r="87" spans="1:17" x14ac:dyDescent="0.25">
      <c r="A87" s="142" t="s">
        <v>327</v>
      </c>
      <c r="B87" s="199">
        <f t="shared" ref="B87:Q87" si="15">IF(B$54=0,0,B$54/B$5)</f>
        <v>0</v>
      </c>
      <c r="C87" s="199">
        <f t="shared" si="15"/>
        <v>0</v>
      </c>
      <c r="D87" s="199">
        <f t="shared" si="15"/>
        <v>0</v>
      </c>
      <c r="E87" s="199">
        <f t="shared" si="15"/>
        <v>0</v>
      </c>
      <c r="F87" s="199">
        <f t="shared" si="15"/>
        <v>0</v>
      </c>
      <c r="G87" s="199">
        <f t="shared" si="15"/>
        <v>0</v>
      </c>
      <c r="H87" s="199">
        <f t="shared" si="15"/>
        <v>0</v>
      </c>
      <c r="I87" s="199">
        <f t="shared" si="15"/>
        <v>0</v>
      </c>
      <c r="J87" s="199">
        <f t="shared" si="15"/>
        <v>0</v>
      </c>
      <c r="K87" s="199">
        <f t="shared" si="15"/>
        <v>0</v>
      </c>
      <c r="L87" s="199">
        <f t="shared" si="15"/>
        <v>0</v>
      </c>
      <c r="M87" s="199">
        <f t="shared" si="15"/>
        <v>0</v>
      </c>
      <c r="N87" s="199">
        <f t="shared" si="15"/>
        <v>0</v>
      </c>
      <c r="O87" s="199">
        <f t="shared" si="15"/>
        <v>0</v>
      </c>
      <c r="P87" s="199">
        <f t="shared" si="15"/>
        <v>0</v>
      </c>
      <c r="Q87" s="199">
        <f t="shared" si="15"/>
        <v>0</v>
      </c>
    </row>
    <row r="88" spans="1:17" x14ac:dyDescent="0.25">
      <c r="A88" s="142" t="s">
        <v>326</v>
      </c>
      <c r="B88" s="199">
        <f t="shared" ref="B88:Q88" si="16">IF(B$55=0,0,B$55/B$5)</f>
        <v>0</v>
      </c>
      <c r="C88" s="199">
        <f t="shared" si="16"/>
        <v>0</v>
      </c>
      <c r="D88" s="199">
        <f t="shared" si="16"/>
        <v>0</v>
      </c>
      <c r="E88" s="199">
        <f t="shared" si="16"/>
        <v>0</v>
      </c>
      <c r="F88" s="199">
        <f t="shared" si="16"/>
        <v>0</v>
      </c>
      <c r="G88" s="199">
        <f t="shared" si="16"/>
        <v>0</v>
      </c>
      <c r="H88" s="199">
        <f t="shared" si="16"/>
        <v>0</v>
      </c>
      <c r="I88" s="199">
        <f t="shared" si="16"/>
        <v>0</v>
      </c>
      <c r="J88" s="199">
        <f t="shared" si="16"/>
        <v>0</v>
      </c>
      <c r="K88" s="199">
        <f t="shared" si="16"/>
        <v>0</v>
      </c>
      <c r="L88" s="199">
        <f t="shared" si="16"/>
        <v>0</v>
      </c>
      <c r="M88" s="199">
        <f t="shared" si="16"/>
        <v>0</v>
      </c>
      <c r="N88" s="199">
        <f t="shared" si="16"/>
        <v>0</v>
      </c>
      <c r="O88" s="199">
        <f t="shared" si="16"/>
        <v>0</v>
      </c>
      <c r="P88" s="199">
        <f t="shared" si="16"/>
        <v>0</v>
      </c>
      <c r="Q88" s="199">
        <f t="shared" si="16"/>
        <v>0</v>
      </c>
    </row>
    <row r="89" spans="1:17" x14ac:dyDescent="0.25">
      <c r="A89" s="142" t="s">
        <v>325</v>
      </c>
      <c r="B89" s="199">
        <f t="shared" ref="B89:Q89" si="17">IF(B$66=0,0,B$66/B$5)</f>
        <v>0</v>
      </c>
      <c r="C89" s="199">
        <f t="shared" si="17"/>
        <v>0</v>
      </c>
      <c r="D89" s="199">
        <f t="shared" si="17"/>
        <v>0</v>
      </c>
      <c r="E89" s="199">
        <f t="shared" si="17"/>
        <v>0</v>
      </c>
      <c r="F89" s="199">
        <f t="shared" si="17"/>
        <v>0</v>
      </c>
      <c r="G89" s="199">
        <f t="shared" si="17"/>
        <v>0</v>
      </c>
      <c r="H89" s="199">
        <f t="shared" si="17"/>
        <v>0</v>
      </c>
      <c r="I89" s="199">
        <f t="shared" si="17"/>
        <v>0</v>
      </c>
      <c r="J89" s="199">
        <f t="shared" si="17"/>
        <v>0</v>
      </c>
      <c r="K89" s="199">
        <f t="shared" si="17"/>
        <v>0</v>
      </c>
      <c r="L89" s="199">
        <f t="shared" si="17"/>
        <v>0</v>
      </c>
      <c r="M89" s="199">
        <f t="shared" si="17"/>
        <v>0</v>
      </c>
      <c r="N89" s="199">
        <f t="shared" si="17"/>
        <v>0</v>
      </c>
      <c r="O89" s="199">
        <f t="shared" si="17"/>
        <v>0</v>
      </c>
      <c r="P89" s="199">
        <f t="shared" si="17"/>
        <v>0</v>
      </c>
      <c r="Q89" s="199">
        <f t="shared" si="17"/>
        <v>0</v>
      </c>
    </row>
    <row r="90" spans="1:17" x14ac:dyDescent="0.25">
      <c r="A90" s="127" t="s">
        <v>320</v>
      </c>
      <c r="B90" s="200">
        <f t="shared" ref="B90:Q90" si="18">IF(B$67=0,0,B$67/B$5)</f>
        <v>0.1395422955315393</v>
      </c>
      <c r="C90" s="200">
        <f t="shared" si="18"/>
        <v>0.1392823696419799</v>
      </c>
      <c r="D90" s="200">
        <f t="shared" si="18"/>
        <v>0.13554994685031038</v>
      </c>
      <c r="E90" s="200">
        <f t="shared" si="18"/>
        <v>0.13729895031281786</v>
      </c>
      <c r="F90" s="200">
        <f t="shared" si="18"/>
        <v>9.9404246450757433E-2</v>
      </c>
      <c r="G90" s="200">
        <f t="shared" si="18"/>
        <v>4.7764892448287057E-2</v>
      </c>
      <c r="H90" s="200">
        <f t="shared" si="18"/>
        <v>6.093270509345209E-2</v>
      </c>
      <c r="I90" s="200">
        <f t="shared" si="18"/>
        <v>5.039059195256651E-2</v>
      </c>
      <c r="J90" s="200">
        <f t="shared" si="18"/>
        <v>5.0208148225609567E-2</v>
      </c>
      <c r="K90" s="200">
        <f t="shared" si="18"/>
        <v>5.6379460691016514E-2</v>
      </c>
      <c r="L90" s="200">
        <f t="shared" si="18"/>
        <v>5.3711889302342247E-2</v>
      </c>
      <c r="M90" s="200">
        <f t="shared" si="18"/>
        <v>4.1575357712914582E-2</v>
      </c>
      <c r="N90" s="200">
        <f t="shared" si="18"/>
        <v>0.19821325360953257</v>
      </c>
      <c r="O90" s="200">
        <f t="shared" si="18"/>
        <v>0.20588415143438737</v>
      </c>
      <c r="P90" s="200">
        <f t="shared" si="18"/>
        <v>0.16405747366566209</v>
      </c>
      <c r="Q90" s="200">
        <f t="shared" si="18"/>
        <v>0.18483026984185388</v>
      </c>
    </row>
    <row r="91" spans="1:17" x14ac:dyDescent="0.25">
      <c r="A91" s="72" t="s">
        <v>319</v>
      </c>
      <c r="B91" s="71">
        <f t="shared" ref="B91:Q91" si="19">IF(B$68=0,0,B$68/B$5)</f>
        <v>0.22160568756874888</v>
      </c>
      <c r="C91" s="71">
        <f t="shared" si="19"/>
        <v>0.22535293532630019</v>
      </c>
      <c r="D91" s="71">
        <f t="shared" si="19"/>
        <v>0.24518991284964109</v>
      </c>
      <c r="E91" s="71">
        <f t="shared" si="19"/>
        <v>0.25427938552392443</v>
      </c>
      <c r="F91" s="71">
        <f t="shared" si="19"/>
        <v>0.21727055264431705</v>
      </c>
      <c r="G91" s="71">
        <f t="shared" si="19"/>
        <v>8.4821812756706111E-2</v>
      </c>
      <c r="H91" s="71">
        <f t="shared" si="19"/>
        <v>0.11393822268760628</v>
      </c>
      <c r="I91" s="71">
        <f t="shared" si="19"/>
        <v>0.12868654657551795</v>
      </c>
      <c r="J91" s="71">
        <f t="shared" si="19"/>
        <v>0.15095066635515778</v>
      </c>
      <c r="K91" s="71">
        <f t="shared" si="19"/>
        <v>0.16939007084997268</v>
      </c>
      <c r="L91" s="71">
        <f t="shared" si="19"/>
        <v>0.174321128527721</v>
      </c>
      <c r="M91" s="71">
        <f t="shared" si="19"/>
        <v>0.112426087709575</v>
      </c>
      <c r="N91" s="71">
        <f t="shared" si="19"/>
        <v>0.18316099823796234</v>
      </c>
      <c r="O91" s="71">
        <f t="shared" si="19"/>
        <v>0.25217353698052591</v>
      </c>
      <c r="P91" s="71">
        <f t="shared" si="19"/>
        <v>0.25918013703286036</v>
      </c>
      <c r="Q91" s="71">
        <f t="shared" si="19"/>
        <v>0.23368494728854008</v>
      </c>
    </row>
    <row r="93" spans="1:17" ht="12.75" x14ac:dyDescent="0.25">
      <c r="A93" s="98" t="str">
        <f>FBT_fec!$A$110</f>
        <v>Energy intensity (toe/physical output index)</v>
      </c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</row>
    <row r="95" spans="1:17" x14ac:dyDescent="0.25">
      <c r="A95" s="78" t="s">
        <v>3</v>
      </c>
      <c r="B95" s="230">
        <f t="shared" ref="B95:Q95" si="20">SUM(B$96:B$106)</f>
        <v>137.64669366721913</v>
      </c>
      <c r="C95" s="230">
        <f t="shared" si="20"/>
        <v>137.06245225411851</v>
      </c>
      <c r="D95" s="230">
        <f t="shared" si="20"/>
        <v>135.79400417124538</v>
      </c>
      <c r="E95" s="230">
        <f t="shared" si="20"/>
        <v>133.77228766816603</v>
      </c>
      <c r="F95" s="230">
        <f t="shared" si="20"/>
        <v>126.60696079509047</v>
      </c>
      <c r="G95" s="230">
        <f t="shared" si="20"/>
        <v>142.63418977805864</v>
      </c>
      <c r="H95" s="230">
        <f t="shared" si="20"/>
        <v>136.09466332404614</v>
      </c>
      <c r="I95" s="230">
        <f t="shared" si="20"/>
        <v>131.8367705657981</v>
      </c>
      <c r="J95" s="230">
        <f t="shared" si="20"/>
        <v>129.28306737639573</v>
      </c>
      <c r="K95" s="230">
        <f t="shared" si="20"/>
        <v>127.9208211927405</v>
      </c>
      <c r="L95" s="230">
        <f t="shared" si="20"/>
        <v>127.85202294779475</v>
      </c>
      <c r="M95" s="230">
        <f t="shared" si="20"/>
        <v>131.84046730095397</v>
      </c>
      <c r="N95" s="230">
        <f t="shared" si="20"/>
        <v>123.13419275548529</v>
      </c>
      <c r="O95" s="230">
        <f t="shared" si="20"/>
        <v>121.30679195272396</v>
      </c>
      <c r="P95" s="230">
        <f t="shared" si="20"/>
        <v>121.95348661083844</v>
      </c>
      <c r="Q95" s="230">
        <f t="shared" si="20"/>
        <v>122.60033593326689</v>
      </c>
    </row>
    <row r="96" spans="1:17" x14ac:dyDescent="0.25">
      <c r="A96" s="132" t="s">
        <v>83</v>
      </c>
      <c r="B96" s="275">
        <f>IF(B$6=0,0,B$6/OIS!B$5*1000)</f>
        <v>1.309603902817875</v>
      </c>
      <c r="C96" s="275">
        <f>IF(C$6=0,0,C$6/OIS!C$5*1000)</f>
        <v>1.314414595666427</v>
      </c>
      <c r="D96" s="275">
        <f>IF(D$6=0,0,D$6/OIS!D$5*1000)</f>
        <v>1.3093609364761696</v>
      </c>
      <c r="E96" s="275">
        <f>IF(E$6=0,0,E$6/OIS!E$5*1000)</f>
        <v>1.2958501156707911</v>
      </c>
      <c r="F96" s="275">
        <f>IF(F$6=0,0,F$6/OIS!F$5*1000)</f>
        <v>1.2185039166403755</v>
      </c>
      <c r="G96" s="275">
        <f>IF(G$6=0,0,G$6/OIS!G$5*1000)</f>
        <v>1.2569341869154762</v>
      </c>
      <c r="H96" s="275">
        <f>IF(H$6=0,0,H$6/OIS!H$5*1000)</f>
        <v>1.2232552103810488</v>
      </c>
      <c r="I96" s="275">
        <f>IF(I$6=0,0,I$6/OIS!I$5*1000)</f>
        <v>1.2257946812019558</v>
      </c>
      <c r="J96" s="275">
        <f>IF(J$6=0,0,J$6/OIS!J$5*1000)</f>
        <v>1.2125850952581658</v>
      </c>
      <c r="K96" s="275">
        <f>IF(K$6=0,0,K$6/OIS!K$5*1000)</f>
        <v>1.2050852754976833</v>
      </c>
      <c r="L96" s="275">
        <f>IF(L$6=0,0,L$6/OIS!L$5*1000)</f>
        <v>1.2047330378134622</v>
      </c>
      <c r="M96" s="275">
        <f>IF(M$6=0,0,M$6/OIS!M$5*1000)</f>
        <v>1.216395096341004</v>
      </c>
      <c r="N96" s="275">
        <f>IF(N$6=0,0,N$6/OIS!N$5*1000)</f>
        <v>1.5112218445095802</v>
      </c>
      <c r="O96" s="275">
        <f>IF(O$6=0,0,O$6/OIS!O$5*1000)</f>
        <v>1.4366384719184304</v>
      </c>
      <c r="P96" s="275">
        <f>IF(P$6=0,0,P$6/OIS!P$5*1000)</f>
        <v>1.3613333374960501</v>
      </c>
      <c r="Q96" s="275">
        <f>IF(Q$6=0,0,Q$6/OIS!Q$5*1000)</f>
        <v>1.4151804334234441</v>
      </c>
    </row>
    <row r="97" spans="1:17" x14ac:dyDescent="0.25">
      <c r="A97" s="76" t="s">
        <v>82</v>
      </c>
      <c r="B97" s="274">
        <f>IF(B$7=0,0,B$7/OIS!B$5*1000)</f>
        <v>0.49661676594017162</v>
      </c>
      <c r="C97" s="274">
        <f>IF(C$7=0,0,C$7/OIS!C$5*1000)</f>
        <v>0.49808055266035112</v>
      </c>
      <c r="D97" s="274">
        <f>IF(D$7=0,0,D$7/OIS!D$5*1000)</f>
        <v>0.48576713836809704</v>
      </c>
      <c r="E97" s="274">
        <f>IF(E$7=0,0,E$7/OIS!E$5*1000)</f>
        <v>0.4859527402075115</v>
      </c>
      <c r="F97" s="274">
        <f>IF(F$7=0,0,F$7/OIS!F$5*1000)</f>
        <v>0.35563960860296229</v>
      </c>
      <c r="G97" s="274">
        <f>IF(G$7=0,0,G$7/OIS!G$5*1000)</f>
        <v>0.19737078304779848</v>
      </c>
      <c r="H97" s="274">
        <f>IF(H$7=0,0,H$7/OIS!H$5*1000)</f>
        <v>0.23601984776907908</v>
      </c>
      <c r="I97" s="274">
        <f>IF(I$7=0,0,I$7/OIS!I$5*1000)</f>
        <v>0.21639227368339914</v>
      </c>
      <c r="J97" s="274">
        <f>IF(J$7=0,0,J$7/OIS!J$5*1000)</f>
        <v>0.21609453394491518</v>
      </c>
      <c r="K97" s="274">
        <f>IF(K$7=0,0,K$7/OIS!K$5*1000)</f>
        <v>0.23263192616263459</v>
      </c>
      <c r="L97" s="274">
        <f>IF(L$7=0,0,L$7/OIS!L$5*1000)</f>
        <v>0.22545205334158067</v>
      </c>
      <c r="M97" s="274">
        <f>IF(M$7=0,0,M$7/OIS!M$5*1000)</f>
        <v>0.18800609746576824</v>
      </c>
      <c r="N97" s="274">
        <f>IF(N$7=0,0,N$7/OIS!N$5*1000)</f>
        <v>0.46062146924512753</v>
      </c>
      <c r="O97" s="274">
        <f>IF(O$7=0,0,O$7/OIS!O$5*1000)</f>
        <v>0.52383137543011071</v>
      </c>
      <c r="P97" s="274">
        <f>IF(P$7=0,0,P$7/OIS!P$5*1000)</f>
        <v>0.48611000059876308</v>
      </c>
      <c r="Q97" s="274">
        <f>IF(Q$7=0,0,Q$7/OIS!Q$5*1000)</f>
        <v>0.45575216013945874</v>
      </c>
    </row>
    <row r="98" spans="1:17" x14ac:dyDescent="0.25">
      <c r="A98" s="76" t="s">
        <v>81</v>
      </c>
      <c r="B98" s="274">
        <f>IF(B$8=0,0,B$8/OIS!B$5*1000)</f>
        <v>1.4675681017848623</v>
      </c>
      <c r="C98" s="274">
        <f>IF(C$8=0,0,C$8/OIS!C$5*1000)</f>
        <v>1.5430173118787867</v>
      </c>
      <c r="D98" s="274">
        <f>IF(D$8=0,0,D$8/OIS!D$5*1000)</f>
        <v>1.6191864800654336</v>
      </c>
      <c r="E98" s="274">
        <f>IF(E$8=0,0,E$8/OIS!E$5*1000)</f>
        <v>1.6240378154069768</v>
      </c>
      <c r="F98" s="274">
        <f>IF(F$8=0,0,F$8/OIS!F$5*1000)</f>
        <v>1.8189942903884724</v>
      </c>
      <c r="G98" s="274">
        <f>IF(G$8=0,0,G$8/OIS!G$5*1000)</f>
        <v>1.6911821972217678</v>
      </c>
      <c r="H98" s="274">
        <f>IF(H$8=0,0,H$8/OIS!H$5*1000)</f>
        <v>1.6684814528459595</v>
      </c>
      <c r="I98" s="274">
        <f>IF(I$8=0,0,I$8/OIS!I$5*1000)</f>
        <v>2.0269531181379317</v>
      </c>
      <c r="J98" s="274">
        <f>IF(J$8=0,0,J$8/OIS!J$5*1000)</f>
        <v>2.0697685673223183</v>
      </c>
      <c r="K98" s="274">
        <f>IF(K$8=0,0,K$8/OIS!K$5*1000)</f>
        <v>2.031874694259006</v>
      </c>
      <c r="L98" s="274">
        <f>IF(L$8=0,0,L$8/OIS!L$5*1000)</f>
        <v>2.0573877564649474</v>
      </c>
      <c r="M98" s="274">
        <f>IF(M$8=0,0,M$8/OIS!M$5*1000)</f>
        <v>2.0379827567299218</v>
      </c>
      <c r="N98" s="274">
        <f>IF(N$8=0,0,N$8/OIS!N$5*1000)</f>
        <v>4.329953129709093</v>
      </c>
      <c r="O98" s="274">
        <f>IF(O$8=0,0,O$8/OIS!O$5*1000)</f>
        <v>3.556336596408459</v>
      </c>
      <c r="P98" s="274">
        <f>IF(P$8=0,0,P$8/OIS!P$5*1000)</f>
        <v>2.9622852943646394</v>
      </c>
      <c r="Q98" s="274">
        <f>IF(Q$8=0,0,Q$8/OIS!Q$5*1000)</f>
        <v>3.5114658807317691</v>
      </c>
    </row>
    <row r="99" spans="1:17" x14ac:dyDescent="0.25">
      <c r="A99" s="76" t="s">
        <v>80</v>
      </c>
      <c r="B99" s="274">
        <f>IF(B$9=0,0,B$9/OIS!B$5*1000)</f>
        <v>0.85018050348974672</v>
      </c>
      <c r="C99" s="274">
        <f>IF(C$9=0,0,C$9/OIS!C$5*1000)</f>
        <v>0.9074148238140477</v>
      </c>
      <c r="D99" s="274">
        <f>IF(D$9=0,0,D$9/OIS!D$5*1000)</f>
        <v>0.95405090452826868</v>
      </c>
      <c r="E99" s="274">
        <f>IF(E$9=0,0,E$9/OIS!E$5*1000)</f>
        <v>0.96792999164011662</v>
      </c>
      <c r="F99" s="274">
        <f>IF(F$9=0,0,F$9/OIS!F$5*1000)</f>
        <v>1.0026597499987393</v>
      </c>
      <c r="G99" s="274">
        <f>IF(G$9=0,0,G$9/OIS!G$5*1000)</f>
        <v>0.66422071309822517</v>
      </c>
      <c r="H99" s="274">
        <f>IF(H$9=0,0,H$9/OIS!H$5*1000)</f>
        <v>0.72257154774833443</v>
      </c>
      <c r="I99" s="274">
        <f>IF(I$9=0,0,I$9/OIS!I$5*1000)</f>
        <v>0.97390659988334338</v>
      </c>
      <c r="J99" s="274">
        <f>IF(J$9=0,0,J$9/OIS!J$5*1000)</f>
        <v>1.0165049579880649</v>
      </c>
      <c r="K99" s="274">
        <f>IF(K$9=0,0,K$9/OIS!K$5*1000)</f>
        <v>1.0144741685135279</v>
      </c>
      <c r="L99" s="274">
        <f>IF(L$9=0,0,L$9/OIS!L$5*1000)</f>
        <v>1.0250475733545859</v>
      </c>
      <c r="M99" s="274">
        <f>IF(M$9=0,0,M$9/OIS!M$5*1000)</f>
        <v>0.95154316607808631</v>
      </c>
      <c r="N99" s="274">
        <f>IF(N$9=0,0,N$9/OIS!N$5*1000)</f>
        <v>2.8856758350821092</v>
      </c>
      <c r="O99" s="274">
        <f>IF(O$9=0,0,O$9/OIS!O$5*1000)</f>
        <v>2.4214331431230502</v>
      </c>
      <c r="P99" s="274">
        <f>IF(P$9=0,0,P$9/OIS!P$5*1000)</f>
        <v>1.9631935567008267</v>
      </c>
      <c r="Q99" s="274">
        <f>IF(Q$9=0,0,Q$9/OIS!Q$5*1000)</f>
        <v>2.311429868823164</v>
      </c>
    </row>
    <row r="100" spans="1:17" x14ac:dyDescent="0.25">
      <c r="A100" s="129" t="s">
        <v>79</v>
      </c>
      <c r="B100" s="273">
        <f>IF(B$10=0,0,B$10/OIS!B$5*1000)</f>
        <v>1.2055841674621168</v>
      </c>
      <c r="C100" s="273">
        <f>IF(C$10=0,0,C$10/OIS!C$5*1000)</f>
        <v>1.2018471436220612</v>
      </c>
      <c r="D100" s="273">
        <f>IF(D$10=0,0,D$10/OIS!D$5*1000)</f>
        <v>1.1905413335153814</v>
      </c>
      <c r="E100" s="273">
        <f>IF(E$10=0,0,E$10/OIS!E$5*1000)</f>
        <v>1.1742087423825724</v>
      </c>
      <c r="F100" s="273">
        <f>IF(F$10=0,0,F$10/OIS!F$5*1000)</f>
        <v>1.0989590355713867</v>
      </c>
      <c r="G100" s="273">
        <f>IF(G$10=0,0,G$10/OIS!G$5*1000)</f>
        <v>1.2044822211194774</v>
      </c>
      <c r="H100" s="273">
        <f>IF(H$10=0,0,H$10/OIS!H$5*1000)</f>
        <v>1.1568354513978993</v>
      </c>
      <c r="I100" s="273">
        <f>IF(I$10=0,0,I$10/OIS!I$5*1000)</f>
        <v>1.1231477494260818</v>
      </c>
      <c r="J100" s="273">
        <f>IF(J$10=0,0,J$10/OIS!J$5*1000)</f>
        <v>1.1028237206871547</v>
      </c>
      <c r="K100" s="273">
        <f>IF(K$10=0,0,K$10/OIS!K$5*1000)</f>
        <v>1.0937967700234579</v>
      </c>
      <c r="L100" s="273">
        <f>IF(L$10=0,0,L$10/OIS!L$5*1000)</f>
        <v>1.0924516215985931</v>
      </c>
      <c r="M100" s="273">
        <f>IF(M$10=0,0,M$10/OIS!M$5*1000)</f>
        <v>1.1191262297258837</v>
      </c>
      <c r="N100" s="273">
        <f>IF(N$10=0,0,N$10/OIS!N$5*1000)</f>
        <v>1.1124889446990835</v>
      </c>
      <c r="O100" s="273">
        <f>IF(O$10=0,0,O$10/OIS!O$5*1000)</f>
        <v>1.098829475927406</v>
      </c>
      <c r="P100" s="273">
        <f>IF(P$10=0,0,P$10/OIS!P$5*1000)</f>
        <v>1.0923173587963644</v>
      </c>
      <c r="Q100" s="273">
        <f>IF(Q$10=0,0,Q$10/OIS!Q$5*1000)</f>
        <v>1.098865288105827</v>
      </c>
    </row>
    <row r="101" spans="1:17" x14ac:dyDescent="0.25">
      <c r="A101" s="127" t="s">
        <v>324</v>
      </c>
      <c r="B101" s="296">
        <f>IF(B$15=0,0,B$15/OIS!B$5*1000)</f>
        <v>8.1837705689631139</v>
      </c>
      <c r="C101" s="296">
        <f>IF(C$15=0,0,C$15/OIS!C$5*1000)</f>
        <v>8.2588051092177892</v>
      </c>
      <c r="D101" s="296">
        <f>IF(D$15=0,0,D$15/OIS!D$5*1000)</f>
        <v>6.5131727041798637</v>
      </c>
      <c r="E101" s="296">
        <f>IF(E$15=0,0,E$15/OIS!E$5*1000)</f>
        <v>6.3686158105652479</v>
      </c>
      <c r="F101" s="296">
        <f>IF(F$15=0,0,F$15/OIS!F$5*1000)</f>
        <v>33.467550619249998</v>
      </c>
      <c r="G101" s="296">
        <f>IF(G$15=0,0,G$15/OIS!G$5*1000)</f>
        <v>44.701400984714013</v>
      </c>
      <c r="H101" s="296">
        <f>IF(H$15=0,0,H$15/OIS!H$5*1000)</f>
        <v>37.394349513169828</v>
      </c>
      <c r="I101" s="296">
        <f>IF(I$15=0,0,I$15/OIS!I$5*1000)</f>
        <v>37.600202586137264</v>
      </c>
      <c r="J101" s="296">
        <f>IF(J$15=0,0,J$15/OIS!J$5*1000)</f>
        <v>34.663764835373414</v>
      </c>
      <c r="K101" s="296">
        <f>IF(K$15=0,0,K$15/OIS!K$5*1000)</f>
        <v>31.087909506229757</v>
      </c>
      <c r="L101" s="296">
        <f>IF(L$15=0,0,L$15/OIS!L$5*1000)</f>
        <v>31.433298497238923</v>
      </c>
      <c r="M101" s="296">
        <f>IF(M$15=0,0,M$15/OIS!M$5*1000)</f>
        <v>41.203305314180852</v>
      </c>
      <c r="N101" s="296">
        <f>IF(N$15=0,0,N$15/OIS!N$5*1000)</f>
        <v>10.255041268226146</v>
      </c>
      <c r="O101" s="296">
        <f>IF(O$15=0,0,O$15/OIS!O$5*1000)</f>
        <v>2.6976627995582039</v>
      </c>
      <c r="P101" s="296">
        <f>IF(P$15=0,0,P$15/OIS!P$5*1000)</f>
        <v>5.9287699524104358</v>
      </c>
      <c r="Q101" s="296">
        <f>IF(Q$15=0,0,Q$15/OIS!Q$5*1000)</f>
        <v>6.5176736175133048</v>
      </c>
    </row>
    <row r="102" spans="1:17" x14ac:dyDescent="0.25">
      <c r="A102" s="127" t="s">
        <v>323</v>
      </c>
      <c r="B102" s="296">
        <f>IF(B$26=0,0,B$26/OIS!B$5*1000)</f>
        <v>69.64355774489745</v>
      </c>
      <c r="C102" s="296">
        <f>IF(C$26=0,0,C$26/OIS!C$5*1000)</f>
        <v>68.653129425844327</v>
      </c>
      <c r="D102" s="296">
        <f>IF(D$26=0,0,D$26/OIS!D$5*1000)</f>
        <v>67.318932276270587</v>
      </c>
      <c r="E102" s="296">
        <f>IF(E$26=0,0,E$26/OIS!E$5*1000)</f>
        <v>64.909432004918173</v>
      </c>
      <c r="F102" s="296">
        <f>IF(F$26=0,0,F$26/OIS!F$5*1000)</f>
        <v>42.480454781070407</v>
      </c>
      <c r="G102" s="296">
        <f>IF(G$26=0,0,G$26/OIS!G$5*1000)</f>
        <v>66.580603155792645</v>
      </c>
      <c r="H102" s="296">
        <f>IF(H$26=0,0,H$26/OIS!H$5*1000)</f>
        <v>63.202140180607131</v>
      </c>
      <c r="I102" s="296">
        <f>IF(I$26=0,0,I$26/OIS!I$5*1000)</f>
        <v>58.594018970020969</v>
      </c>
      <c r="J102" s="296">
        <f>IF(J$26=0,0,J$26/OIS!J$5*1000)</f>
        <v>56.706406061882056</v>
      </c>
      <c r="K102" s="296">
        <f>IF(K$26=0,0,K$26/OIS!K$5*1000)</f>
        <v>56.297110117210003</v>
      </c>
      <c r="L102" s="296">
        <f>IF(L$26=0,0,L$26/OIS!L$5*1000)</f>
        <v>55.536349179277252</v>
      </c>
      <c r="M102" s="296">
        <f>IF(M$26=0,0,M$26/OIS!M$5*1000)</f>
        <v>58.130271393053498</v>
      </c>
      <c r="N102" s="296">
        <f>IF(N$26=0,0,N$26/OIS!N$5*1000)</f>
        <v>52.300707420983954</v>
      </c>
      <c r="O102" s="296">
        <f>IF(O$26=0,0,O$26/OIS!O$5*1000)</f>
        <v>51.099799775617782</v>
      </c>
      <c r="P102" s="296">
        <f>IF(P$26=0,0,P$26/OIS!P$5*1000)</f>
        <v>53.131969421704</v>
      </c>
      <c r="Q102" s="296">
        <f>IF(Q$26=0,0,Q$26/OIS!Q$5*1000)</f>
        <v>52.43399957072819</v>
      </c>
    </row>
    <row r="103" spans="1:17" x14ac:dyDescent="0.25">
      <c r="A103" s="127" t="s">
        <v>322</v>
      </c>
      <c r="B103" s="296">
        <f>IF(B$34=0,0,B$34/OIS!B$5*1000)</f>
        <v>4.7789861135243932</v>
      </c>
      <c r="C103" s="296">
        <f>IF(C$34=0,0,C$34/OIS!C$5*1000)</f>
        <v>4.7079342140338971</v>
      </c>
      <c r="D103" s="296">
        <f>IF(D$34=0,0,D$34/OIS!D$5*1000)</f>
        <v>4.7008023015869886</v>
      </c>
      <c r="E103" s="296">
        <f>IF(E$34=0,0,E$34/OIS!E$5*1000)</f>
        <v>4.5639306612002111</v>
      </c>
      <c r="F103" s="296">
        <f>IF(F$34=0,0,F$34/OIS!F$5*1000)</f>
        <v>5.0709649197448865</v>
      </c>
      <c r="G103" s="296">
        <f>IF(G$34=0,0,G$34/OIS!G$5*1000)</f>
        <v>7.4265982638927301</v>
      </c>
      <c r="H103" s="296">
        <f>IF(H$34=0,0,H$34/OIS!H$5*1000)</f>
        <v>6.6920100786001289</v>
      </c>
      <c r="I103" s="296">
        <f>IF(I$34=0,0,I$34/OIS!I$5*1000)</f>
        <v>6.4674029616004303</v>
      </c>
      <c r="J103" s="296">
        <f>IF(J$34=0,0,J$34/OIS!J$5*1000)</f>
        <v>6.2886910251383963</v>
      </c>
      <c r="K103" s="296">
        <f>IF(K$34=0,0,K$34/OIS!K$5*1000)</f>
        <v>6.077314859820774</v>
      </c>
      <c r="L103" s="296">
        <f>IF(L$34=0,0,L$34/OIS!L$5*1000)</f>
        <v>6.1228206002412753</v>
      </c>
      <c r="M103" s="296">
        <f>IF(M$34=0,0,M$34/OIS!M$5*1000)</f>
        <v>6.6902147178555618</v>
      </c>
      <c r="N103" s="296">
        <f>IF(N$34=0,0,N$34/OIS!N$5*1000)</f>
        <v>3.3182722040617656</v>
      </c>
      <c r="O103" s="296">
        <f>IF(O$34=0,0,O$34/OIS!O$5*1000)</f>
        <v>2.906751603846971</v>
      </c>
      <c r="P103" s="296">
        <f>IF(P$34=0,0,P$34/OIS!P$5*1000)</f>
        <v>3.4122053992418353</v>
      </c>
      <c r="Q103" s="296">
        <f>IF(Q$34=0,0,Q$34/OIS!Q$5*1000)</f>
        <v>3.5458629004313029</v>
      </c>
    </row>
    <row r="104" spans="1:17" x14ac:dyDescent="0.25">
      <c r="A104" s="127" t="s">
        <v>321</v>
      </c>
      <c r="B104" s="296">
        <f>IF(B$53=0,0,B$53/OIS!B$5*1000)</f>
        <v>0</v>
      </c>
      <c r="C104" s="296">
        <f>IF(C$53=0,0,C$53/OIS!C$5*1000)</f>
        <v>0</v>
      </c>
      <c r="D104" s="296">
        <f>IF(D$53=0,0,D$53/OIS!D$5*1000)</f>
        <v>0</v>
      </c>
      <c r="E104" s="296">
        <f>IF(E$53=0,0,E$53/OIS!E$5*1000)</f>
        <v>0</v>
      </c>
      <c r="F104" s="296">
        <f>IF(F$53=0,0,F$53/OIS!F$5*1000)</f>
        <v>0</v>
      </c>
      <c r="G104" s="296">
        <f>IF(G$53=0,0,G$53/OIS!G$5*1000)</f>
        <v>0</v>
      </c>
      <c r="H104" s="296">
        <f>IF(H$53=0,0,H$53/OIS!H$5*1000)</f>
        <v>0</v>
      </c>
      <c r="I104" s="296">
        <f>IF(I$53=0,0,I$53/OIS!I$5*1000)</f>
        <v>0</v>
      </c>
      <c r="J104" s="296">
        <f>IF(J$53=0,0,J$53/OIS!J$5*1000)</f>
        <v>0</v>
      </c>
      <c r="K104" s="296">
        <f>IF(K$53=0,0,K$53/OIS!K$5*1000)</f>
        <v>0</v>
      </c>
      <c r="L104" s="296">
        <f>IF(L$53=0,0,L$53/OIS!L$5*1000)</f>
        <v>0</v>
      </c>
      <c r="M104" s="296">
        <f>IF(M$53=0,0,M$53/OIS!M$5*1000)</f>
        <v>0</v>
      </c>
      <c r="N104" s="296">
        <f>IF(N$53=0,0,N$53/OIS!N$5*1000)</f>
        <v>0</v>
      </c>
      <c r="O104" s="296">
        <f>IF(O$53=0,0,O$53/OIS!O$5*1000)</f>
        <v>0</v>
      </c>
      <c r="P104" s="296">
        <f>IF(P$53=0,0,P$53/OIS!P$5*1000)</f>
        <v>0</v>
      </c>
      <c r="Q104" s="296">
        <f>IF(Q$53=0,0,Q$53/OIS!Q$5*1000)</f>
        <v>0</v>
      </c>
    </row>
    <row r="105" spans="1:17" x14ac:dyDescent="0.25">
      <c r="A105" s="127" t="s">
        <v>320</v>
      </c>
      <c r="B105" s="296">
        <f>IF(B$67=0,0,B$67/OIS!B$5*1000)</f>
        <v>19.207535606650353</v>
      </c>
      <c r="C105" s="296">
        <f>IF(C$67=0,0,C$67/OIS!C$5*1000)</f>
        <v>19.090383138894357</v>
      </c>
      <c r="D105" s="296">
        <f>IF(D$67=0,0,D$67/OIS!D$5*1000)</f>
        <v>18.406870048003135</v>
      </c>
      <c r="E105" s="296">
        <f>IF(E$67=0,0,E$67/OIS!E$5*1000)</f>
        <v>18.366794677783506</v>
      </c>
      <c r="F105" s="296">
        <f>IF(F$67=0,0,F$67/OIS!F$5*1000)</f>
        <v>12.585269533256559</v>
      </c>
      <c r="G105" s="296">
        <f>IF(G$67=0,0,G$67/OIS!G$5*1000)</f>
        <v>6.8129067341975373</v>
      </c>
      <c r="H105" s="296">
        <f>IF(H$67=0,0,H$67/OIS!H$5*1000)</f>
        <v>8.2926159851167522</v>
      </c>
      <c r="I105" s="296">
        <f>IF(I$67=0,0,I$67/OIS!I$5*1000)</f>
        <v>6.6433329099252632</v>
      </c>
      <c r="J105" s="296">
        <f>IF(J$67=0,0,J$67/OIS!J$5*1000)</f>
        <v>6.4910634098955455</v>
      </c>
      <c r="K105" s="296">
        <f>IF(K$67=0,0,K$67/OIS!K$5*1000)</f>
        <v>7.2121069099986652</v>
      </c>
      <c r="L105" s="296">
        <f>IF(L$67=0,0,L$67/OIS!L$5*1000)</f>
        <v>6.8671737036524725</v>
      </c>
      <c r="M105" s="296">
        <f>IF(M$67=0,0,M$67/OIS!M$5*1000)</f>
        <v>5.4813145890749793</v>
      </c>
      <c r="N105" s="296">
        <f>IF(N$67=0,0,N$67/OIS!N$5*1000)</f>
        <v>24.406828976648068</v>
      </c>
      <c r="O105" s="296">
        <f>IF(O$67=0,0,O$67/OIS!O$5*1000)</f>
        <v>24.975145924414345</v>
      </c>
      <c r="P105" s="296">
        <f>IF(P$67=0,0,P$67/OIS!P$5*1000)</f>
        <v>20.0073809180933</v>
      </c>
      <c r="Q105" s="296">
        <f>IF(Q$67=0,0,Q$67/OIS!Q$5*1000)</f>
        <v>22.660253173247657</v>
      </c>
    </row>
    <row r="106" spans="1:17" x14ac:dyDescent="0.25">
      <c r="A106" s="72" t="s">
        <v>319</v>
      </c>
      <c r="B106" s="295">
        <f>IF(B$68=0,0,B$68/OIS!B$5*1000)</f>
        <v>30.50329019168905</v>
      </c>
      <c r="C106" s="295">
        <f>IF(C$68=0,0,C$68/OIS!C$5*1000)</f>
        <v>30.887425938486476</v>
      </c>
      <c r="D106" s="295">
        <f>IF(D$68=0,0,D$68/OIS!D$5*1000)</f>
        <v>33.295320048251455</v>
      </c>
      <c r="E106" s="295">
        <f>IF(E$68=0,0,E$68/OIS!E$5*1000)</f>
        <v>34.015535108390907</v>
      </c>
      <c r="F106" s="295">
        <f>IF(F$68=0,0,F$68/OIS!F$5*1000)</f>
        <v>27.507964340566687</v>
      </c>
      <c r="G106" s="295">
        <f>IF(G$68=0,0,G$68/OIS!G$5*1000)</f>
        <v>12.098490538058975</v>
      </c>
      <c r="H106" s="295">
        <f>IF(H$68=0,0,H$68/OIS!H$5*1000)</f>
        <v>15.506384056409967</v>
      </c>
      <c r="I106" s="295">
        <f>IF(I$68=0,0,I$68/OIS!I$5*1000)</f>
        <v>16.965618715781453</v>
      </c>
      <c r="J106" s="295">
        <f>IF(J$68=0,0,J$68/OIS!J$5*1000)</f>
        <v>19.515365168905696</v>
      </c>
      <c r="K106" s="295">
        <f>IF(K$68=0,0,K$68/OIS!K$5*1000)</f>
        <v>21.668516965024999</v>
      </c>
      <c r="L106" s="295">
        <f>IF(L$68=0,0,L$68/OIS!L$5*1000)</f>
        <v>22.287308924811665</v>
      </c>
      <c r="M106" s="295">
        <f>IF(M$68=0,0,M$68/OIS!M$5*1000)</f>
        <v>14.822307940448406</v>
      </c>
      <c r="N106" s="295">
        <f>IF(N$68=0,0,N$68/OIS!N$5*1000)</f>
        <v>22.553381662320351</v>
      </c>
      <c r="O106" s="295">
        <f>IF(O$68=0,0,O$68/OIS!O$5*1000)</f>
        <v>30.590362786479197</v>
      </c>
      <c r="P106" s="295">
        <f>IF(P$68=0,0,P$68/OIS!P$5*1000)</f>
        <v>31.607921371432209</v>
      </c>
      <c r="Q106" s="295">
        <f>IF(Q$68=0,0,Q$68/OIS!Q$5*1000)</f>
        <v>28.649853040122782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6" tint="-0.249977111117893"/>
    <pageSetUpPr fitToPage="1"/>
  </sheetPr>
  <dimension ref="A1:Q10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353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98" t="s">
        <v>91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3</v>
      </c>
      <c r="B5" s="96">
        <v>6.308208980449507</v>
      </c>
      <c r="C5" s="96">
        <v>6.4443663535289097</v>
      </c>
      <c r="D5" s="96">
        <v>6.419901918773057</v>
      </c>
      <c r="E5" s="96">
        <v>6.7816846197272618</v>
      </c>
      <c r="F5" s="96">
        <v>9.1113038199613019</v>
      </c>
      <c r="G5" s="96">
        <v>15.803151409667255</v>
      </c>
      <c r="H5" s="96">
        <v>14.380121152468497</v>
      </c>
      <c r="I5" s="96">
        <v>17.106812228478628</v>
      </c>
      <c r="J5" s="96">
        <v>17.185825979373526</v>
      </c>
      <c r="K5" s="96">
        <v>14.715298610536506</v>
      </c>
      <c r="L5" s="96">
        <v>14.54335889604079</v>
      </c>
      <c r="M5" s="96">
        <v>19.540501690524753</v>
      </c>
      <c r="N5" s="96">
        <v>10.435892804685322</v>
      </c>
      <c r="O5" s="96">
        <v>7.2105427771184294</v>
      </c>
      <c r="P5" s="96">
        <v>7.2150642053416147</v>
      </c>
      <c r="Q5" s="96">
        <v>7.027996588257551</v>
      </c>
    </row>
    <row r="6" spans="1:17" x14ac:dyDescent="0.25">
      <c r="A6" s="132" t="s">
        <v>83</v>
      </c>
      <c r="B6" s="160">
        <v>8.391293457657488E-2</v>
      </c>
      <c r="C6" s="160">
        <v>8.6039023129482348E-2</v>
      </c>
      <c r="D6" s="160">
        <v>8.5382850476045102E-2</v>
      </c>
      <c r="E6" s="160">
        <v>8.992913453002277E-2</v>
      </c>
      <c r="F6" s="160">
        <v>0.11494404651834451</v>
      </c>
      <c r="G6" s="160">
        <v>0.20701506864459113</v>
      </c>
      <c r="H6" s="160">
        <v>0.18827889678548232</v>
      </c>
      <c r="I6" s="160">
        <v>0.22859843842422653</v>
      </c>
      <c r="J6" s="160">
        <v>0.22867385169308832</v>
      </c>
      <c r="K6" s="160">
        <v>0.19459009530060078</v>
      </c>
      <c r="L6" s="160">
        <v>0.1922602104008489</v>
      </c>
      <c r="M6" s="160">
        <v>0.26082201261309063</v>
      </c>
      <c r="N6" s="160">
        <v>0.17305800919026318</v>
      </c>
      <c r="O6" s="160">
        <v>0.11367090593969219</v>
      </c>
      <c r="P6" s="160">
        <v>0.10778009237418482</v>
      </c>
      <c r="Q6" s="160">
        <v>0.10913831103764737</v>
      </c>
    </row>
    <row r="7" spans="1:17" x14ac:dyDescent="0.25">
      <c r="A7" s="76" t="s">
        <v>82</v>
      </c>
      <c r="B7" s="159">
        <v>8.3313130716614128E-3</v>
      </c>
      <c r="C7" s="159">
        <v>8.5362241695592107E-3</v>
      </c>
      <c r="D7" s="159">
        <v>8.2935893882464529E-3</v>
      </c>
      <c r="E7" s="159">
        <v>8.8296361143060855E-3</v>
      </c>
      <c r="F7" s="159">
        <v>8.7836051504629163E-3</v>
      </c>
      <c r="G7" s="159">
        <v>8.5108985341927276E-3</v>
      </c>
      <c r="H7" s="159">
        <v>9.5112199506015935E-3</v>
      </c>
      <c r="I7" s="159">
        <v>1.0565751823485488E-2</v>
      </c>
      <c r="J7" s="159">
        <v>1.0669675009744251E-2</v>
      </c>
      <c r="K7" s="159">
        <v>9.8350233616069423E-3</v>
      </c>
      <c r="L7" s="159">
        <v>9.4201087494607105E-3</v>
      </c>
      <c r="M7" s="159">
        <v>1.0554669633555091E-2</v>
      </c>
      <c r="N7" s="159">
        <v>1.3810543989495284E-2</v>
      </c>
      <c r="O7" s="159">
        <v>1.0851667164030103E-2</v>
      </c>
      <c r="P7" s="159">
        <v>1.0076547482794251E-2</v>
      </c>
      <c r="Q7" s="159">
        <v>9.202318861770354E-3</v>
      </c>
    </row>
    <row r="8" spans="1:17" x14ac:dyDescent="0.25">
      <c r="A8" s="76" t="s">
        <v>81</v>
      </c>
      <c r="B8" s="159">
        <v>0.13500966098313377</v>
      </c>
      <c r="C8" s="159">
        <v>0.14501453386429569</v>
      </c>
      <c r="D8" s="159">
        <v>0.15159531254945147</v>
      </c>
      <c r="E8" s="159">
        <v>0.16181523709338622</v>
      </c>
      <c r="F8" s="159">
        <v>0.24635905123254034</v>
      </c>
      <c r="G8" s="159">
        <v>0.39990556984620085</v>
      </c>
      <c r="H8" s="159">
        <v>0.36870887241002903</v>
      </c>
      <c r="I8" s="159">
        <v>0.54272129823304072</v>
      </c>
      <c r="J8" s="159">
        <v>0.56040719543430073</v>
      </c>
      <c r="K8" s="159">
        <v>0.4710613872069882</v>
      </c>
      <c r="L8" s="159">
        <v>0.47140303943543127</v>
      </c>
      <c r="M8" s="159">
        <v>0.62740463195176543</v>
      </c>
      <c r="N8" s="159">
        <v>0.71190871663714494</v>
      </c>
      <c r="O8" s="159">
        <v>0.40400089042277887</v>
      </c>
      <c r="P8" s="159">
        <v>0.33672750194602141</v>
      </c>
      <c r="Q8" s="159">
        <v>0.3888046950603985</v>
      </c>
    </row>
    <row r="9" spans="1:17" x14ac:dyDescent="0.25">
      <c r="A9" s="76" t="s">
        <v>80</v>
      </c>
      <c r="B9" s="159">
        <v>5.4749674087772565E-2</v>
      </c>
      <c r="C9" s="159">
        <v>5.9696712580767385E-2</v>
      </c>
      <c r="D9" s="159">
        <v>6.2526521027636936E-2</v>
      </c>
      <c r="E9" s="159">
        <v>6.7510455305273581E-2</v>
      </c>
      <c r="F9" s="159">
        <v>9.5059293467642067E-2</v>
      </c>
      <c r="G9" s="159">
        <v>0.10994697449567674</v>
      </c>
      <c r="H9" s="159">
        <v>0.11177556540915939</v>
      </c>
      <c r="I9" s="159">
        <v>0.18253841864512041</v>
      </c>
      <c r="J9" s="159">
        <v>0.19266163013917142</v>
      </c>
      <c r="K9" s="159">
        <v>0.16463622218395918</v>
      </c>
      <c r="L9" s="159">
        <v>0.16440842273874995</v>
      </c>
      <c r="M9" s="159">
        <v>0.20505932514448896</v>
      </c>
      <c r="N9" s="159">
        <v>0.33211804406531892</v>
      </c>
      <c r="O9" s="159">
        <v>0.1925554253564202</v>
      </c>
      <c r="P9" s="159">
        <v>0.15621352756715279</v>
      </c>
      <c r="Q9" s="159">
        <v>0.17915444276144896</v>
      </c>
    </row>
    <row r="10" spans="1:17" x14ac:dyDescent="0.25">
      <c r="A10" s="129" t="s">
        <v>79</v>
      </c>
      <c r="B10" s="158">
        <v>0.13011093447752212</v>
      </c>
      <c r="C10" s="158">
        <v>0.13256524900966121</v>
      </c>
      <c r="D10" s="158">
        <v>0.1308743407453867</v>
      </c>
      <c r="E10" s="158">
        <v>0.13739621156507464</v>
      </c>
      <c r="F10" s="158">
        <v>0.17494881755168634</v>
      </c>
      <c r="G10" s="158">
        <v>0.33377904312897827</v>
      </c>
      <c r="H10" s="158">
        <v>0.29976794477558122</v>
      </c>
      <c r="I10" s="158">
        <v>0.35339376145649409</v>
      </c>
      <c r="J10" s="158">
        <v>0.35106256516748274</v>
      </c>
      <c r="K10" s="158">
        <v>0.29814451565887989</v>
      </c>
      <c r="L10" s="158">
        <v>0.29432889990801792</v>
      </c>
      <c r="M10" s="158">
        <v>0.40482153902140677</v>
      </c>
      <c r="N10" s="158">
        <v>0.21397702322607404</v>
      </c>
      <c r="O10" s="158">
        <v>0.14602932796642162</v>
      </c>
      <c r="P10" s="158">
        <v>0.14525492405727211</v>
      </c>
      <c r="Q10" s="158">
        <v>0.14590950927704774</v>
      </c>
    </row>
    <row r="11" spans="1:17" x14ac:dyDescent="0.25">
      <c r="A11" s="92" t="s">
        <v>125</v>
      </c>
      <c r="B11" s="91">
        <v>1.8916996120181485E-2</v>
      </c>
      <c r="C11" s="91">
        <v>1.9113711250609264E-2</v>
      </c>
      <c r="D11" s="91">
        <v>1.8719087865794994E-2</v>
      </c>
      <c r="E11" s="91">
        <v>1.95777060160266E-2</v>
      </c>
      <c r="F11" s="91">
        <v>2.4499796860336834E-2</v>
      </c>
      <c r="G11" s="91">
        <v>4.9501004844599315E-2</v>
      </c>
      <c r="H11" s="91">
        <v>4.3961582217684786E-2</v>
      </c>
      <c r="I11" s="91">
        <v>4.9721269795655124E-2</v>
      </c>
      <c r="J11" s="91">
        <v>4.8930694153210885E-2</v>
      </c>
      <c r="K11" s="91">
        <v>4.1530271600910058E-2</v>
      </c>
      <c r="L11" s="91">
        <v>4.0915021256543754E-2</v>
      </c>
      <c r="M11" s="91">
        <v>5.7089306090064754E-2</v>
      </c>
      <c r="N11" s="91">
        <v>3.2771354501502328E-2</v>
      </c>
      <c r="O11" s="91">
        <v>2.2364919383646275E-2</v>
      </c>
      <c r="P11" s="91">
        <v>2.2246316625969455E-2</v>
      </c>
      <c r="Q11" s="91">
        <v>1.2455835288731586E-2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0.11119393835734062</v>
      </c>
      <c r="C14" s="157">
        <v>0.11345153775905194</v>
      </c>
      <c r="D14" s="157">
        <v>0.11215525287959172</v>
      </c>
      <c r="E14" s="157">
        <v>0.11781850554904803</v>
      </c>
      <c r="F14" s="157">
        <v>0.15044902069134949</v>
      </c>
      <c r="G14" s="157">
        <v>0.28427803828437898</v>
      </c>
      <c r="H14" s="157">
        <v>0.25580636255789641</v>
      </c>
      <c r="I14" s="157">
        <v>0.30367249166083898</v>
      </c>
      <c r="J14" s="157">
        <v>0.30213187101427186</v>
      </c>
      <c r="K14" s="157">
        <v>0.25661424405796984</v>
      </c>
      <c r="L14" s="157">
        <v>0.25341387865147419</v>
      </c>
      <c r="M14" s="157">
        <v>0.34773223293134203</v>
      </c>
      <c r="N14" s="157">
        <v>0.18120566872457169</v>
      </c>
      <c r="O14" s="157">
        <v>0.12366440858277536</v>
      </c>
      <c r="P14" s="157">
        <v>0.12300860743130265</v>
      </c>
      <c r="Q14" s="157">
        <v>0.13345367398831615</v>
      </c>
    </row>
    <row r="15" spans="1:17" x14ac:dyDescent="0.25">
      <c r="A15" s="156" t="s">
        <v>324</v>
      </c>
      <c r="B15" s="204">
        <v>0.44874199734690728</v>
      </c>
      <c r="C15" s="204">
        <v>0.4626309014355971</v>
      </c>
      <c r="D15" s="204">
        <v>0.3634613087580959</v>
      </c>
      <c r="E15" s="204">
        <v>0.37822045708762719</v>
      </c>
      <c r="F15" s="204">
        <v>2.5067396146935805</v>
      </c>
      <c r="G15" s="204">
        <v>5.7131823704784326</v>
      </c>
      <c r="H15" s="204">
        <v>4.4512940231510969</v>
      </c>
      <c r="I15" s="204">
        <v>5.4230229200380506</v>
      </c>
      <c r="J15" s="204">
        <v>5.055635319334872</v>
      </c>
      <c r="K15" s="204">
        <v>3.8823098888932512</v>
      </c>
      <c r="L15" s="204">
        <v>3.8795761245037976</v>
      </c>
      <c r="M15" s="204">
        <v>6.8327788691018592</v>
      </c>
      <c r="N15" s="204">
        <v>0.92549312365283454</v>
      </c>
      <c r="O15" s="204">
        <v>0.16507648789231272</v>
      </c>
      <c r="P15" s="204">
        <v>0.36302321527183407</v>
      </c>
      <c r="Q15" s="204">
        <v>0.38873509484532048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0.44874199734690728</v>
      </c>
      <c r="C19" s="87">
        <v>0.4626309014355971</v>
      </c>
      <c r="D19" s="87">
        <v>0.3634613087580959</v>
      </c>
      <c r="E19" s="87">
        <v>0.37822045708762719</v>
      </c>
      <c r="F19" s="87">
        <v>0.31270110988470651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0.17931344942285521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4.5019018916302036</v>
      </c>
      <c r="H20" s="87">
        <v>4.4512940231510969</v>
      </c>
      <c r="I20" s="87">
        <v>5.4230229200380506</v>
      </c>
      <c r="J20" s="87">
        <v>5.055635319334872</v>
      </c>
      <c r="K20" s="87">
        <v>3.8823098888932512</v>
      </c>
      <c r="L20" s="87">
        <v>3.8795761245037976</v>
      </c>
      <c r="M20" s="87">
        <v>6.8327788691018592</v>
      </c>
      <c r="N20" s="87">
        <v>0.74617967422997933</v>
      </c>
      <c r="O20" s="87">
        <v>0.16507648789231272</v>
      </c>
      <c r="P20" s="87">
        <v>0.36302321527183407</v>
      </c>
      <c r="Q20" s="87">
        <v>0.38873509484532048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2.1940385048088742</v>
      </c>
      <c r="G21" s="87">
        <v>1.2112804788482288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323</v>
      </c>
      <c r="B26" s="204">
        <v>2.2944048424158789</v>
      </c>
      <c r="C26" s="204">
        <v>2.3105888048846523</v>
      </c>
      <c r="D26" s="204">
        <v>2.257217834679591</v>
      </c>
      <c r="E26" s="204">
        <v>2.3162656744708459</v>
      </c>
      <c r="F26" s="204">
        <v>2.0653360191539227</v>
      </c>
      <c r="G26" s="204">
        <v>5.4152094617348041</v>
      </c>
      <c r="H26" s="204">
        <v>4.9006930912855395</v>
      </c>
      <c r="I26" s="204">
        <v>5.4289622136421478</v>
      </c>
      <c r="J26" s="204">
        <v>5.323062171910192</v>
      </c>
      <c r="K26" s="204">
        <v>4.5755796936671569</v>
      </c>
      <c r="L26" s="204">
        <v>4.41072309747888</v>
      </c>
      <c r="M26" s="204">
        <v>6.1674649092048712</v>
      </c>
      <c r="N26" s="204">
        <v>3.0610512017085094</v>
      </c>
      <c r="O26" s="204">
        <v>2.0362605495316926</v>
      </c>
      <c r="P26" s="204">
        <v>2.1291077965514624</v>
      </c>
      <c r="Q26" s="204">
        <v>2.0290690987112692</v>
      </c>
    </row>
    <row r="27" spans="1:17" x14ac:dyDescent="0.25">
      <c r="A27" s="152" t="s">
        <v>332</v>
      </c>
      <c r="B27" s="151">
        <v>2.2653078513788856</v>
      </c>
      <c r="C27" s="151">
        <v>2.2813057186465344</v>
      </c>
      <c r="D27" s="151">
        <v>2.2280901060909923</v>
      </c>
      <c r="E27" s="151">
        <v>2.2861697254439526</v>
      </c>
      <c r="F27" s="151">
        <v>2.0198818711462261</v>
      </c>
      <c r="G27" s="151">
        <v>5.2989836160082699</v>
      </c>
      <c r="H27" s="151">
        <v>4.8028197263172769</v>
      </c>
      <c r="I27" s="151">
        <v>5.3143558294202791</v>
      </c>
      <c r="J27" s="151">
        <v>5.210371517275159</v>
      </c>
      <c r="K27" s="151">
        <v>4.4823320102973758</v>
      </c>
      <c r="L27" s="151">
        <v>4.3178748970659147</v>
      </c>
      <c r="M27" s="151">
        <v>6.0311532511506023</v>
      </c>
      <c r="N27" s="151">
        <v>3.0249435825682736</v>
      </c>
      <c r="O27" s="151">
        <v>2.0144064401335284</v>
      </c>
      <c r="P27" s="151">
        <v>2.103437398660426</v>
      </c>
      <c r="Q27" s="151">
        <v>2.0030848169992748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0.52420863504471793</v>
      </c>
      <c r="I29" s="83">
        <v>0.53380638837444105</v>
      </c>
      <c r="J29" s="83">
        <v>0.26796086453213036</v>
      </c>
      <c r="K29" s="83">
        <v>0.5371469217375997</v>
      </c>
      <c r="L29" s="83">
        <v>0.54817615148611398</v>
      </c>
      <c r="M29" s="83">
        <v>0.54986644711889854</v>
      </c>
      <c r="N29" s="83">
        <v>0.54971578032167723</v>
      </c>
      <c r="O29" s="83">
        <v>0.27379279605188617</v>
      </c>
      <c r="P29" s="83">
        <v>0.54985322403010983</v>
      </c>
      <c r="Q29" s="83">
        <v>0.82243480468771701</v>
      </c>
    </row>
    <row r="30" spans="1:17" x14ac:dyDescent="0.25">
      <c r="A30" s="154" t="s">
        <v>125</v>
      </c>
      <c r="B30" s="83">
        <v>2.2653078513788856</v>
      </c>
      <c r="C30" s="83">
        <v>2.2813057186465344</v>
      </c>
      <c r="D30" s="83">
        <v>2.2280901060909923</v>
      </c>
      <c r="E30" s="83">
        <v>2.2861697254439526</v>
      </c>
      <c r="F30" s="83">
        <v>2.0198818711462261</v>
      </c>
      <c r="G30" s="83">
        <v>2.0766813052491861</v>
      </c>
      <c r="H30" s="83">
        <v>2.769008027987315</v>
      </c>
      <c r="I30" s="83">
        <v>2.0243984984958079</v>
      </c>
      <c r="J30" s="83">
        <v>2.3807838779303721</v>
      </c>
      <c r="K30" s="83">
        <v>2.472542043616675</v>
      </c>
      <c r="L30" s="83">
        <v>1.6358577073124299</v>
      </c>
      <c r="M30" s="83">
        <v>1.9708695869955304</v>
      </c>
      <c r="N30" s="83">
        <v>2.2328596187178009</v>
      </c>
      <c r="O30" s="83">
        <v>1.1711446407506758</v>
      </c>
      <c r="P30" s="83">
        <v>1.0956683668012877</v>
      </c>
      <c r="Q30" s="83">
        <v>0.49401825154227902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3.2223023107590838</v>
      </c>
      <c r="H31" s="83">
        <v>1.5096030632852442</v>
      </c>
      <c r="I31" s="83">
        <v>2.7561509425500299</v>
      </c>
      <c r="J31" s="83">
        <v>2.5616267748126567</v>
      </c>
      <c r="K31" s="83">
        <v>1.4726430449431016</v>
      </c>
      <c r="L31" s="83">
        <v>2.1338410382673714</v>
      </c>
      <c r="M31" s="83">
        <v>3.5104172170361738</v>
      </c>
      <c r="N31" s="83">
        <v>0.2423681835287953</v>
      </c>
      <c r="O31" s="83">
        <v>0.56946900333096651</v>
      </c>
      <c r="P31" s="83">
        <v>0.45791580782902819</v>
      </c>
      <c r="Q31" s="83">
        <v>0.68663176076927879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331</v>
      </c>
      <c r="B33" s="151">
        <v>2.909699103699329E-2</v>
      </c>
      <c r="C33" s="151">
        <v>2.9283086238118025E-2</v>
      </c>
      <c r="D33" s="151">
        <v>2.9127728588598627E-2</v>
      </c>
      <c r="E33" s="151">
        <v>3.0095949026893245E-2</v>
      </c>
      <c r="F33" s="151">
        <v>4.5454148007696517E-2</v>
      </c>
      <c r="G33" s="151">
        <v>0.11622584572653434</v>
      </c>
      <c r="H33" s="151">
        <v>9.7873364968262808E-2</v>
      </c>
      <c r="I33" s="151">
        <v>0.11460638422186907</v>
      </c>
      <c r="J33" s="151">
        <v>0.11269065463503294</v>
      </c>
      <c r="K33" s="151">
        <v>9.324768336978119E-2</v>
      </c>
      <c r="L33" s="151">
        <v>9.2848200412965015E-2</v>
      </c>
      <c r="M33" s="151">
        <v>0.13631165805426934</v>
      </c>
      <c r="N33" s="151">
        <v>3.610761914023583E-2</v>
      </c>
      <c r="O33" s="151">
        <v>2.1854109398164262E-2</v>
      </c>
      <c r="P33" s="151">
        <v>2.5670397891036548E-2</v>
      </c>
      <c r="Q33" s="151">
        <v>2.5984281711994406E-2</v>
      </c>
    </row>
    <row r="34" spans="1:17" x14ac:dyDescent="0.25">
      <c r="A34" s="156" t="s">
        <v>322</v>
      </c>
      <c r="B34" s="204">
        <v>0.18100374292452931</v>
      </c>
      <c r="C34" s="204">
        <v>0.18216138592277081</v>
      </c>
      <c r="D34" s="204">
        <v>0.18119495210769979</v>
      </c>
      <c r="E34" s="204">
        <v>0.18721796400898338</v>
      </c>
      <c r="F34" s="204">
        <v>0.28025376444428007</v>
      </c>
      <c r="G34" s="204">
        <v>0.6827475057018042</v>
      </c>
      <c r="H34" s="204">
        <v>0.58666317008779856</v>
      </c>
      <c r="I34" s="204">
        <v>0.67714848832578711</v>
      </c>
      <c r="J34" s="204">
        <v>0.66730340989320736</v>
      </c>
      <c r="K34" s="204">
        <v>0.55859493450789099</v>
      </c>
      <c r="L34" s="204">
        <v>0.54957434259757409</v>
      </c>
      <c r="M34" s="204">
        <v>0.8030872211365474</v>
      </c>
      <c r="N34" s="204">
        <v>0.22243566573583637</v>
      </c>
      <c r="O34" s="204">
        <v>0.13108393423089615</v>
      </c>
      <c r="P34" s="204">
        <v>0.15566370756570053</v>
      </c>
      <c r="Q34" s="204">
        <v>0.15772736252499825</v>
      </c>
    </row>
    <row r="35" spans="1:17" x14ac:dyDescent="0.25">
      <c r="A35" s="152" t="s">
        <v>330</v>
      </c>
      <c r="B35" s="151">
        <v>0.15880048607142927</v>
      </c>
      <c r="C35" s="151">
        <v>0.15981612402370404</v>
      </c>
      <c r="D35" s="151">
        <v>0.15896824012302066</v>
      </c>
      <c r="E35" s="151">
        <v>0.16425242487016503</v>
      </c>
      <c r="F35" s="151">
        <v>0.2480717263310116</v>
      </c>
      <c r="G35" s="151">
        <v>0.60232371713157085</v>
      </c>
      <c r="H35" s="151">
        <v>0.51916771521426686</v>
      </c>
      <c r="I35" s="151">
        <v>0.59811360445340633</v>
      </c>
      <c r="J35" s="151">
        <v>0.58958965194635404</v>
      </c>
      <c r="K35" s="151">
        <v>0.49428944335626551</v>
      </c>
      <c r="L35" s="151">
        <v>0.48554434298435922</v>
      </c>
      <c r="M35" s="151">
        <v>0.70908394079647108</v>
      </c>
      <c r="N35" s="151">
        <v>0.19706187017968713</v>
      </c>
      <c r="O35" s="151">
        <v>0.11601289774243648</v>
      </c>
      <c r="P35" s="151">
        <v>0.13796088123494243</v>
      </c>
      <c r="Q35" s="151">
        <v>0.13980807555369854</v>
      </c>
    </row>
    <row r="36" spans="1:17" x14ac:dyDescent="0.25">
      <c r="A36" s="154" t="s">
        <v>33</v>
      </c>
      <c r="B36" s="83">
        <v>0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</row>
    <row r="37" spans="1:17" x14ac:dyDescent="0.25">
      <c r="A37" s="154" t="s">
        <v>30</v>
      </c>
      <c r="B37" s="83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7.1548963753334985E-2</v>
      </c>
      <c r="I37" s="83">
        <v>7.2858956109800518E-2</v>
      </c>
      <c r="J37" s="83">
        <v>3.6573838929773041E-2</v>
      </c>
      <c r="K37" s="83">
        <v>7.3314903769832948E-2</v>
      </c>
      <c r="L37" s="83">
        <v>7.4820277597634058E-2</v>
      </c>
      <c r="M37" s="83">
        <v>7.5050985168775466E-2</v>
      </c>
      <c r="N37" s="83">
        <v>7.5030420736042866E-2</v>
      </c>
      <c r="O37" s="83">
        <v>3.7369836227458431E-2</v>
      </c>
      <c r="P37" s="83">
        <v>7.5049180356269132E-2</v>
      </c>
      <c r="Q37" s="83">
        <v>0.11225369842498464</v>
      </c>
    </row>
    <row r="38" spans="1:17" x14ac:dyDescent="0.25">
      <c r="A38" s="154" t="s">
        <v>125</v>
      </c>
      <c r="B38" s="83">
        <v>0.15880048607142927</v>
      </c>
      <c r="C38" s="83">
        <v>0.15981612402370404</v>
      </c>
      <c r="D38" s="83">
        <v>0.15896824012302066</v>
      </c>
      <c r="E38" s="83">
        <v>0.16425242487016503</v>
      </c>
      <c r="F38" s="83">
        <v>0.2480717263310116</v>
      </c>
      <c r="G38" s="83">
        <v>0.16251335190337921</v>
      </c>
      <c r="H38" s="83">
        <v>0.24157381508229814</v>
      </c>
      <c r="I38" s="83">
        <v>0.14906904073641747</v>
      </c>
      <c r="J38" s="83">
        <v>0.20338070781651468</v>
      </c>
      <c r="K38" s="83">
        <v>0.21997425687409897</v>
      </c>
      <c r="L38" s="83">
        <v>0.1194772127106969</v>
      </c>
      <c r="M38" s="83">
        <v>0.15489793680188341</v>
      </c>
      <c r="N38" s="83">
        <v>0.12203144944364426</v>
      </c>
      <c r="O38" s="83">
        <v>3.3846740860497451E-2</v>
      </c>
      <c r="P38" s="83">
        <v>3.3513399678513363E-2</v>
      </c>
      <c r="Q38" s="83">
        <v>0</v>
      </c>
    </row>
    <row r="39" spans="1:17" x14ac:dyDescent="0.25">
      <c r="A39" s="154" t="s">
        <v>29</v>
      </c>
      <c r="B39" s="83">
        <v>0</v>
      </c>
      <c r="C39" s="83">
        <v>0</v>
      </c>
      <c r="D39" s="83">
        <v>0</v>
      </c>
      <c r="E39" s="83">
        <v>0</v>
      </c>
      <c r="F39" s="83">
        <v>0</v>
      </c>
      <c r="G39" s="83">
        <v>0.43981036522819161</v>
      </c>
      <c r="H39" s="83">
        <v>0.20604493637863375</v>
      </c>
      <c r="I39" s="83">
        <v>0.37618560760718839</v>
      </c>
      <c r="J39" s="83">
        <v>0.3496351052000663</v>
      </c>
      <c r="K39" s="83">
        <v>0.20100028271233361</v>
      </c>
      <c r="L39" s="83">
        <v>0.29124685267602823</v>
      </c>
      <c r="M39" s="83">
        <v>0.47913501882581222</v>
      </c>
      <c r="N39" s="83">
        <v>0</v>
      </c>
      <c r="O39" s="83">
        <v>4.4796320654480588E-2</v>
      </c>
      <c r="P39" s="83">
        <v>2.9398301200159935E-2</v>
      </c>
      <c r="Q39" s="83">
        <v>2.7554377128713888E-2</v>
      </c>
    </row>
    <row r="40" spans="1:17" x14ac:dyDescent="0.25">
      <c r="A40" s="154" t="s">
        <v>26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</row>
    <row r="41" spans="1:17" x14ac:dyDescent="0.25">
      <c r="A41" s="152" t="s">
        <v>329</v>
      </c>
      <c r="B41" s="151">
        <v>2.2203256853100026E-2</v>
      </c>
      <c r="C41" s="151">
        <v>2.2345261899066757E-2</v>
      </c>
      <c r="D41" s="151">
        <v>2.2226711984679133E-2</v>
      </c>
      <c r="E41" s="151">
        <v>2.2965539138818363E-2</v>
      </c>
      <c r="F41" s="151">
        <v>3.2182038113268495E-2</v>
      </c>
      <c r="G41" s="151">
        <v>8.0423788570233357E-2</v>
      </c>
      <c r="H41" s="151">
        <v>6.7495454873531674E-2</v>
      </c>
      <c r="I41" s="151">
        <v>7.9034883872380807E-2</v>
      </c>
      <c r="J41" s="151">
        <v>7.7713757946853299E-2</v>
      </c>
      <c r="K41" s="151">
        <v>6.4305491151625482E-2</v>
      </c>
      <c r="L41" s="151">
        <v>6.4029999613214872E-2</v>
      </c>
      <c r="M41" s="151">
        <v>9.4003280340076337E-2</v>
      </c>
      <c r="N41" s="151">
        <v>2.5373795556149232E-2</v>
      </c>
      <c r="O41" s="151">
        <v>1.5071036488459682E-2</v>
      </c>
      <c r="P41" s="151">
        <v>1.7702826330758099E-2</v>
      </c>
      <c r="Q41" s="151">
        <v>1.7919286971299707E-2</v>
      </c>
    </row>
    <row r="42" spans="1:17" x14ac:dyDescent="0.25">
      <c r="A42" s="150" t="s">
        <v>33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31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30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125</v>
      </c>
      <c r="B45" s="87">
        <v>2.2203256853100026E-2</v>
      </c>
      <c r="C45" s="87">
        <v>2.2345261899066757E-2</v>
      </c>
      <c r="D45" s="87">
        <v>2.2226711984679133E-2</v>
      </c>
      <c r="E45" s="87">
        <v>2.2965539138818363E-2</v>
      </c>
      <c r="F45" s="87">
        <v>4.0145210844330596E-3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4.9161497690718139E-3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29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6.3372737367402024E-2</v>
      </c>
      <c r="H46" s="87">
        <v>6.7495454873531674E-2</v>
      </c>
      <c r="I46" s="87">
        <v>7.9034883872380807E-2</v>
      </c>
      <c r="J46" s="87">
        <v>7.7713757946853299E-2</v>
      </c>
      <c r="K46" s="87">
        <v>6.4305491151625482E-2</v>
      </c>
      <c r="L46" s="87">
        <v>6.4029999613214872E-2</v>
      </c>
      <c r="M46" s="87">
        <v>9.4003280340076337E-2</v>
      </c>
      <c r="N46" s="87">
        <v>2.0457645787077417E-2</v>
      </c>
      <c r="O46" s="87">
        <v>1.5071036488459682E-2</v>
      </c>
      <c r="P46" s="87">
        <v>1.7702826330758099E-2</v>
      </c>
      <c r="Q46" s="87">
        <v>1.7919286971299707E-2</v>
      </c>
    </row>
    <row r="47" spans="1:17" x14ac:dyDescent="0.25">
      <c r="A47" s="150" t="s">
        <v>28</v>
      </c>
      <c r="B47" s="87">
        <v>0</v>
      </c>
      <c r="C47" s="87">
        <v>0</v>
      </c>
      <c r="D47" s="87">
        <v>0</v>
      </c>
      <c r="E47" s="87">
        <v>0</v>
      </c>
      <c r="F47" s="87">
        <v>2.8167517028835437E-2</v>
      </c>
      <c r="G47" s="87">
        <v>1.7051051202831326E-2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26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86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22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2" t="s">
        <v>328</v>
      </c>
      <c r="B52" s="151">
        <v>0</v>
      </c>
      <c r="C52" s="151">
        <v>0</v>
      </c>
      <c r="D52" s="151">
        <v>0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1">
        <v>0</v>
      </c>
      <c r="P52" s="151">
        <v>0</v>
      </c>
      <c r="Q52" s="151">
        <v>0</v>
      </c>
    </row>
    <row r="53" spans="1:17" x14ac:dyDescent="0.25">
      <c r="A53" s="156" t="s">
        <v>321</v>
      </c>
      <c r="B53" s="204">
        <v>0</v>
      </c>
      <c r="C53" s="204">
        <v>0</v>
      </c>
      <c r="D53" s="204">
        <v>0</v>
      </c>
      <c r="E53" s="204">
        <v>0</v>
      </c>
      <c r="F53" s="204">
        <v>0</v>
      </c>
      <c r="G53" s="204">
        <v>0</v>
      </c>
      <c r="H53" s="204">
        <v>0</v>
      </c>
      <c r="I53" s="204">
        <v>0</v>
      </c>
      <c r="J53" s="204">
        <v>0</v>
      </c>
      <c r="K53" s="204">
        <v>0</v>
      </c>
      <c r="L53" s="204">
        <v>0</v>
      </c>
      <c r="M53" s="204">
        <v>0</v>
      </c>
      <c r="N53" s="204">
        <v>0</v>
      </c>
      <c r="O53" s="204">
        <v>0</v>
      </c>
      <c r="P53" s="204">
        <v>0</v>
      </c>
      <c r="Q53" s="204">
        <v>0</v>
      </c>
    </row>
    <row r="54" spans="1:17" x14ac:dyDescent="0.25">
      <c r="A54" s="152" t="s">
        <v>327</v>
      </c>
      <c r="B54" s="151">
        <v>0</v>
      </c>
      <c r="C54" s="151">
        <v>0</v>
      </c>
      <c r="D54" s="151">
        <v>0</v>
      </c>
      <c r="E54" s="151">
        <v>0</v>
      </c>
      <c r="F54" s="151">
        <v>0</v>
      </c>
      <c r="G54" s="151">
        <v>0</v>
      </c>
      <c r="H54" s="151">
        <v>0</v>
      </c>
      <c r="I54" s="151">
        <v>0</v>
      </c>
      <c r="J54" s="151">
        <v>0</v>
      </c>
      <c r="K54" s="151">
        <v>0</v>
      </c>
      <c r="L54" s="151">
        <v>0</v>
      </c>
      <c r="M54" s="151">
        <v>0</v>
      </c>
      <c r="N54" s="151">
        <v>0</v>
      </c>
      <c r="O54" s="151">
        <v>0</v>
      </c>
      <c r="P54" s="151">
        <v>0</v>
      </c>
      <c r="Q54" s="151">
        <v>0</v>
      </c>
    </row>
    <row r="55" spans="1:17" x14ac:dyDescent="0.25">
      <c r="A55" s="152" t="s">
        <v>326</v>
      </c>
      <c r="B55" s="151">
        <v>0</v>
      </c>
      <c r="C55" s="151">
        <v>0</v>
      </c>
      <c r="D55" s="151">
        <v>0</v>
      </c>
      <c r="E55" s="151">
        <v>0</v>
      </c>
      <c r="F55" s="151">
        <v>0</v>
      </c>
      <c r="G55" s="151">
        <v>0</v>
      </c>
      <c r="H55" s="151">
        <v>0</v>
      </c>
      <c r="I55" s="151">
        <v>0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1">
        <v>0</v>
      </c>
      <c r="P55" s="151">
        <v>0</v>
      </c>
      <c r="Q55" s="151">
        <v>0</v>
      </c>
    </row>
    <row r="56" spans="1:17" x14ac:dyDescent="0.25">
      <c r="A56" s="150" t="s">
        <v>33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31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30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125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29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28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26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25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86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22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2" t="s">
        <v>325</v>
      </c>
      <c r="B66" s="151">
        <v>0</v>
      </c>
      <c r="C66" s="151">
        <v>0</v>
      </c>
      <c r="D66" s="151">
        <v>0</v>
      </c>
      <c r="E66" s="151">
        <v>0</v>
      </c>
      <c r="F66" s="151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L66" s="151">
        <v>0</v>
      </c>
      <c r="M66" s="151">
        <v>0</v>
      </c>
      <c r="N66" s="151">
        <v>0</v>
      </c>
      <c r="O66" s="151">
        <v>0</v>
      </c>
      <c r="P66" s="151">
        <v>0</v>
      </c>
      <c r="Q66" s="151">
        <v>0</v>
      </c>
    </row>
    <row r="67" spans="1:17" x14ac:dyDescent="0.25">
      <c r="A67" s="156" t="s">
        <v>333</v>
      </c>
      <c r="B67" s="204">
        <v>0.90026809818304265</v>
      </c>
      <c r="C67" s="204">
        <v>0.91409010482828923</v>
      </c>
      <c r="D67" s="204">
        <v>0.8780161025873745</v>
      </c>
      <c r="E67" s="204">
        <v>0.93237426584237038</v>
      </c>
      <c r="F67" s="204">
        <v>0.86842704263451287</v>
      </c>
      <c r="G67" s="204">
        <v>0.82079202700483889</v>
      </c>
      <c r="H67" s="204">
        <v>0.93365707019603994</v>
      </c>
      <c r="I67" s="204">
        <v>0.90625999261654211</v>
      </c>
      <c r="J67" s="204">
        <v>0.89542949977260822</v>
      </c>
      <c r="K67" s="204">
        <v>0.85187597817522476</v>
      </c>
      <c r="L67" s="204">
        <v>0.80165571131497282</v>
      </c>
      <c r="M67" s="204">
        <v>0.85973691461455359</v>
      </c>
      <c r="N67" s="204">
        <v>2.0444952406669987</v>
      </c>
      <c r="O67" s="204">
        <v>1.4455100934691469</v>
      </c>
      <c r="P67" s="204">
        <v>1.1587121937502216</v>
      </c>
      <c r="Q67" s="204">
        <v>1.2783254526046877</v>
      </c>
    </row>
    <row r="68" spans="1:17" x14ac:dyDescent="0.25">
      <c r="A68" s="72" t="s">
        <v>319</v>
      </c>
      <c r="B68" s="306">
        <v>2.0716757823824836</v>
      </c>
      <c r="C68" s="306">
        <v>2.1430434137038343</v>
      </c>
      <c r="D68" s="306">
        <v>2.3013391064535296</v>
      </c>
      <c r="E68" s="306">
        <v>2.5021255837093723</v>
      </c>
      <c r="F68" s="306">
        <v>2.7504525651143292</v>
      </c>
      <c r="G68" s="306">
        <v>2.1120624900977352</v>
      </c>
      <c r="H68" s="306">
        <v>2.5297712984171676</v>
      </c>
      <c r="I68" s="306">
        <v>3.3536009452737341</v>
      </c>
      <c r="J68" s="306">
        <v>3.9009206610188589</v>
      </c>
      <c r="K68" s="306">
        <v>3.7086708715809471</v>
      </c>
      <c r="L68" s="306">
        <v>3.7700089389130564</v>
      </c>
      <c r="M68" s="306">
        <v>3.3687715981026161</v>
      </c>
      <c r="N68" s="306">
        <v>2.7375452358128474</v>
      </c>
      <c r="O68" s="306">
        <v>2.5655034951450384</v>
      </c>
      <c r="P68" s="306">
        <v>2.6525046987749707</v>
      </c>
      <c r="Q68" s="306">
        <v>2.3419303025729614</v>
      </c>
    </row>
    <row r="70" spans="1:17" ht="12.75" x14ac:dyDescent="0.25">
      <c r="A70" s="98" t="s">
        <v>90</v>
      </c>
      <c r="B70" s="197"/>
      <c r="C70" s="197"/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</row>
    <row r="72" spans="1:17" x14ac:dyDescent="0.25">
      <c r="A72" s="78" t="s">
        <v>3</v>
      </c>
      <c r="B72" s="77">
        <f t="shared" ref="B72:Q72" si="0">SUM(B$73:B$77,B$78,B$80:B$81,B$83:B$85,B$87:B$89,B$90:B$91)</f>
        <v>1</v>
      </c>
      <c r="C72" s="77">
        <f t="shared" si="0"/>
        <v>1</v>
      </c>
      <c r="D72" s="77">
        <f t="shared" si="0"/>
        <v>1</v>
      </c>
      <c r="E72" s="77">
        <f t="shared" si="0"/>
        <v>1.0000000000000002</v>
      </c>
      <c r="F72" s="77">
        <f t="shared" si="0"/>
        <v>0.99999999999999978</v>
      </c>
      <c r="G72" s="77">
        <f t="shared" si="0"/>
        <v>1</v>
      </c>
      <c r="H72" s="77">
        <f t="shared" si="0"/>
        <v>0.99999999999999989</v>
      </c>
      <c r="I72" s="77">
        <f t="shared" si="0"/>
        <v>1</v>
      </c>
      <c r="J72" s="77">
        <f t="shared" si="0"/>
        <v>0.99999999999999989</v>
      </c>
      <c r="K72" s="77">
        <f t="shared" si="0"/>
        <v>1</v>
      </c>
      <c r="L72" s="77">
        <f t="shared" si="0"/>
        <v>1</v>
      </c>
      <c r="M72" s="77">
        <f t="shared" si="0"/>
        <v>1</v>
      </c>
      <c r="N72" s="77">
        <f t="shared" si="0"/>
        <v>1</v>
      </c>
      <c r="O72" s="77">
        <f t="shared" si="0"/>
        <v>1</v>
      </c>
      <c r="P72" s="77">
        <f t="shared" si="0"/>
        <v>1</v>
      </c>
      <c r="Q72" s="77">
        <f t="shared" si="0"/>
        <v>0.99999999999999978</v>
      </c>
    </row>
    <row r="73" spans="1:17" x14ac:dyDescent="0.25">
      <c r="A73" s="132" t="s">
        <v>83</v>
      </c>
      <c r="B73" s="203">
        <f t="shared" ref="B73:Q73" si="1">IF(B$6=0,0,B$6/B$5)</f>
        <v>1.330218051377801E-2</v>
      </c>
      <c r="C73" s="203">
        <f t="shared" si="1"/>
        <v>1.3351044681432134E-2</v>
      </c>
      <c r="D73" s="203">
        <f t="shared" si="1"/>
        <v>1.3299712605634806E-2</v>
      </c>
      <c r="E73" s="203">
        <f t="shared" si="1"/>
        <v>1.3260589303788569E-2</v>
      </c>
      <c r="F73" s="203">
        <f t="shared" si="1"/>
        <v>1.2615543152728795E-2</v>
      </c>
      <c r="G73" s="203">
        <f t="shared" si="1"/>
        <v>1.3099606735271415E-2</v>
      </c>
      <c r="H73" s="203">
        <f t="shared" si="1"/>
        <v>1.3092997951075141E-2</v>
      </c>
      <c r="I73" s="203">
        <f t="shared" si="1"/>
        <v>1.3363006232316413E-2</v>
      </c>
      <c r="J73" s="203">
        <f t="shared" si="1"/>
        <v>1.3305956429882583E-2</v>
      </c>
      <c r="K73" s="203">
        <f t="shared" si="1"/>
        <v>1.3223659298443977E-2</v>
      </c>
      <c r="L73" s="203">
        <f t="shared" si="1"/>
        <v>1.3219794118756765E-2</v>
      </c>
      <c r="M73" s="203">
        <f t="shared" si="1"/>
        <v>1.334776438926151E-2</v>
      </c>
      <c r="N73" s="203">
        <f t="shared" si="1"/>
        <v>1.6582961556731078E-2</v>
      </c>
      <c r="O73" s="203">
        <f t="shared" si="1"/>
        <v>1.5764542206227479E-2</v>
      </c>
      <c r="P73" s="203">
        <f t="shared" si="1"/>
        <v>1.4938202808284185E-2</v>
      </c>
      <c r="Q73" s="203">
        <f t="shared" si="1"/>
        <v>1.5529078545655071E-2</v>
      </c>
    </row>
    <row r="74" spans="1:17" x14ac:dyDescent="0.25">
      <c r="A74" s="76" t="s">
        <v>82</v>
      </c>
      <c r="B74" s="202">
        <f t="shared" ref="B74:Q74" si="2">IF(B$7=0,0,B$7/B$5)</f>
        <v>1.3207097446330551E-3</v>
      </c>
      <c r="C74" s="202">
        <f t="shared" si="2"/>
        <v>1.3246025600150443E-3</v>
      </c>
      <c r="D74" s="202">
        <f t="shared" si="2"/>
        <v>1.2918560895758182E-3</v>
      </c>
      <c r="E74" s="202">
        <f t="shared" si="2"/>
        <v>1.3019827092256003E-3</v>
      </c>
      <c r="F74" s="202">
        <f t="shared" si="2"/>
        <v>9.6403383357928924E-4</v>
      </c>
      <c r="G74" s="202">
        <f t="shared" si="2"/>
        <v>5.3855704558942335E-4</v>
      </c>
      <c r="H74" s="202">
        <f t="shared" si="2"/>
        <v>6.6141445191989173E-4</v>
      </c>
      <c r="I74" s="202">
        <f t="shared" si="2"/>
        <v>6.1763417300484042E-4</v>
      </c>
      <c r="J74" s="202">
        <f t="shared" si="2"/>
        <v>6.2084155993142394E-4</v>
      </c>
      <c r="K74" s="202">
        <f t="shared" si="2"/>
        <v>6.6835363806785615E-4</v>
      </c>
      <c r="L74" s="202">
        <f t="shared" si="2"/>
        <v>6.4772579820093648E-4</v>
      </c>
      <c r="M74" s="202">
        <f t="shared" si="2"/>
        <v>5.4014322665385203E-4</v>
      </c>
      <c r="N74" s="202">
        <f t="shared" si="2"/>
        <v>1.3233696673556163E-3</v>
      </c>
      <c r="O74" s="202">
        <f t="shared" si="2"/>
        <v>1.5049723022885644E-3</v>
      </c>
      <c r="P74" s="202">
        <f t="shared" si="2"/>
        <v>1.3965984495791679E-3</v>
      </c>
      <c r="Q74" s="202">
        <f t="shared" si="2"/>
        <v>1.309380098041835E-3</v>
      </c>
    </row>
    <row r="75" spans="1:17" x14ac:dyDescent="0.25">
      <c r="A75" s="76" t="s">
        <v>81</v>
      </c>
      <c r="B75" s="202">
        <f t="shared" ref="B75:Q75" si="3">IF(B$8=0,0,B$8/B$5)</f>
        <v>2.1402217555182092E-2</v>
      </c>
      <c r="C75" s="202">
        <f t="shared" si="3"/>
        <v>2.2502527930443664E-2</v>
      </c>
      <c r="D75" s="202">
        <f t="shared" si="3"/>
        <v>2.3613337784204606E-2</v>
      </c>
      <c r="E75" s="202">
        <f t="shared" si="3"/>
        <v>2.3860625518131794E-2</v>
      </c>
      <c r="F75" s="202">
        <f t="shared" si="3"/>
        <v>2.70388361644587E-2</v>
      </c>
      <c r="G75" s="202">
        <f t="shared" si="3"/>
        <v>2.5305431776194133E-2</v>
      </c>
      <c r="H75" s="202">
        <f t="shared" si="3"/>
        <v>2.564017844500123E-2</v>
      </c>
      <c r="I75" s="202">
        <f t="shared" si="3"/>
        <v>3.1725448960592637E-2</v>
      </c>
      <c r="J75" s="202">
        <f t="shared" si="3"/>
        <v>3.2608685559070767E-2</v>
      </c>
      <c r="K75" s="202">
        <f t="shared" si="3"/>
        <v>3.2011677076651167E-2</v>
      </c>
      <c r="L75" s="202">
        <f t="shared" si="3"/>
        <v>3.2413628983863116E-2</v>
      </c>
      <c r="M75" s="202">
        <f t="shared" si="3"/>
        <v>3.2107908071571968E-2</v>
      </c>
      <c r="N75" s="202">
        <f t="shared" si="3"/>
        <v>6.8217327444904843E-2</v>
      </c>
      <c r="O75" s="202">
        <f t="shared" si="3"/>
        <v>5.6029192657287161E-2</v>
      </c>
      <c r="P75" s="202">
        <f t="shared" si="3"/>
        <v>4.6670063129407482E-2</v>
      </c>
      <c r="Q75" s="202">
        <f t="shared" si="3"/>
        <v>5.5322265766323417E-2</v>
      </c>
    </row>
    <row r="76" spans="1:17" x14ac:dyDescent="0.25">
      <c r="A76" s="76" t="s">
        <v>80</v>
      </c>
      <c r="B76" s="202">
        <f t="shared" ref="B76:Q76" si="4">IF(B$9=0,0,B$9/B$5)</f>
        <v>8.679115460101838E-3</v>
      </c>
      <c r="C76" s="202">
        <f t="shared" si="4"/>
        <v>9.2633952363800204E-3</v>
      </c>
      <c r="D76" s="202">
        <f t="shared" si="4"/>
        <v>9.7394822878519496E-3</v>
      </c>
      <c r="E76" s="202">
        <f t="shared" si="4"/>
        <v>9.9548208285729217E-3</v>
      </c>
      <c r="F76" s="202">
        <f t="shared" si="4"/>
        <v>1.0433116417365371E-2</v>
      </c>
      <c r="G76" s="202">
        <f t="shared" si="4"/>
        <v>6.9572815981766099E-3</v>
      </c>
      <c r="H76" s="202">
        <f t="shared" si="4"/>
        <v>7.772922371378767E-3</v>
      </c>
      <c r="I76" s="202">
        <f t="shared" si="4"/>
        <v>1.0670510449704879E-2</v>
      </c>
      <c r="J76" s="202">
        <f t="shared" si="4"/>
        <v>1.1210495810350019E-2</v>
      </c>
      <c r="K76" s="202">
        <f t="shared" si="4"/>
        <v>1.1188099306804125E-2</v>
      </c>
      <c r="L76" s="202">
        <f t="shared" si="4"/>
        <v>1.1304707799207765E-2</v>
      </c>
      <c r="M76" s="202">
        <f t="shared" si="4"/>
        <v>1.0494066549167611E-2</v>
      </c>
      <c r="N76" s="202">
        <f t="shared" si="4"/>
        <v>3.1824593284075366E-2</v>
      </c>
      <c r="O76" s="202">
        <f t="shared" si="4"/>
        <v>2.6704706054510322E-2</v>
      </c>
      <c r="P76" s="202">
        <f t="shared" si="4"/>
        <v>2.1651023902393183E-2</v>
      </c>
      <c r="Q76" s="202">
        <f t="shared" si="4"/>
        <v>2.5491538095050024E-2</v>
      </c>
    </row>
    <row r="77" spans="1:17" x14ac:dyDescent="0.25">
      <c r="A77" s="129" t="s">
        <v>79</v>
      </c>
      <c r="B77" s="201">
        <f t="shared" ref="B77:Q77" si="5">IF(B$10=0,0,B$10/B$5)</f>
        <v>2.0625653791870851E-2</v>
      </c>
      <c r="C77" s="201">
        <f t="shared" si="5"/>
        <v>2.0570718940748769E-2</v>
      </c>
      <c r="D77" s="201">
        <f t="shared" si="5"/>
        <v>2.0385722772910963E-2</v>
      </c>
      <c r="E77" s="201">
        <f t="shared" si="5"/>
        <v>2.0259894004124347E-2</v>
      </c>
      <c r="F77" s="201">
        <f t="shared" si="5"/>
        <v>1.9201293361374199E-2</v>
      </c>
      <c r="G77" s="201">
        <f t="shared" si="5"/>
        <v>2.1121043168946401E-2</v>
      </c>
      <c r="H77" s="201">
        <f t="shared" si="5"/>
        <v>2.0845995774112301E-2</v>
      </c>
      <c r="I77" s="201">
        <f t="shared" si="5"/>
        <v>2.0658072160760644E-2</v>
      </c>
      <c r="J77" s="201">
        <f t="shared" si="5"/>
        <v>2.0427447920677713E-2</v>
      </c>
      <c r="K77" s="201">
        <f t="shared" si="5"/>
        <v>2.0260853928264922E-2</v>
      </c>
      <c r="L77" s="201">
        <f t="shared" si="5"/>
        <v>2.0238027680671795E-2</v>
      </c>
      <c r="M77" s="201">
        <f t="shared" si="5"/>
        <v>2.0717049410133925E-2</v>
      </c>
      <c r="N77" s="201">
        <f t="shared" si="5"/>
        <v>2.0503949899715952E-2</v>
      </c>
      <c r="O77" s="201">
        <f t="shared" si="5"/>
        <v>2.0252196329771967E-2</v>
      </c>
      <c r="P77" s="201">
        <f t="shared" si="5"/>
        <v>2.0132173453111312E-2</v>
      </c>
      <c r="Q77" s="201">
        <f t="shared" si="5"/>
        <v>2.0761181005812503E-2</v>
      </c>
    </row>
    <row r="78" spans="1:17" x14ac:dyDescent="0.25">
      <c r="A78" s="127" t="s">
        <v>324</v>
      </c>
      <c r="B78" s="200">
        <f t="shared" ref="B78:Q78" si="6">IF(B$15=0,0,B$15/B$5)</f>
        <v>7.1136197094556472E-2</v>
      </c>
      <c r="C78" s="200">
        <f t="shared" si="6"/>
        <v>7.1788423571273574E-2</v>
      </c>
      <c r="D78" s="200">
        <f t="shared" si="6"/>
        <v>5.6614775950900975E-2</v>
      </c>
      <c r="E78" s="200">
        <f t="shared" si="6"/>
        <v>5.577087085226886E-2</v>
      </c>
      <c r="F78" s="200">
        <f t="shared" si="6"/>
        <v>0.27512413856749507</v>
      </c>
      <c r="G78" s="200">
        <f t="shared" si="6"/>
        <v>0.36152171313017417</v>
      </c>
      <c r="H78" s="200">
        <f t="shared" si="6"/>
        <v>0.30954495973679513</v>
      </c>
      <c r="I78" s="200">
        <f t="shared" si="6"/>
        <v>0.31700955429966393</v>
      </c>
      <c r="J78" s="200">
        <f t="shared" si="6"/>
        <v>0.294174706842875</v>
      </c>
      <c r="K78" s="200">
        <f t="shared" si="6"/>
        <v>0.26382814183012399</v>
      </c>
      <c r="L78" s="200">
        <f t="shared" si="6"/>
        <v>0.26675929214398703</v>
      </c>
      <c r="M78" s="200">
        <f t="shared" si="6"/>
        <v>0.34967264286848349</v>
      </c>
      <c r="N78" s="200">
        <f t="shared" si="6"/>
        <v>8.868365562717577E-2</v>
      </c>
      <c r="O78" s="200">
        <f t="shared" si="6"/>
        <v>2.2893767223205175E-2</v>
      </c>
      <c r="P78" s="200">
        <f t="shared" si="6"/>
        <v>5.0314620208517721E-2</v>
      </c>
      <c r="Q78" s="200">
        <f t="shared" si="6"/>
        <v>5.5312362486746661E-2</v>
      </c>
    </row>
    <row r="79" spans="1:17" x14ac:dyDescent="0.25">
      <c r="A79" s="127" t="s">
        <v>323</v>
      </c>
      <c r="B79" s="200">
        <f t="shared" ref="B79:Q79" si="7">IF(B$26=0,0,B$26/B$5)</f>
        <v>0.36371731651990791</v>
      </c>
      <c r="C79" s="200">
        <f t="shared" si="7"/>
        <v>0.35854398681406169</v>
      </c>
      <c r="D79" s="200">
        <f t="shared" si="7"/>
        <v>0.35159693453867913</v>
      </c>
      <c r="E79" s="200">
        <f t="shared" si="7"/>
        <v>0.34154724148230869</v>
      </c>
      <c r="F79" s="200">
        <f t="shared" si="7"/>
        <v>0.22667842714553391</v>
      </c>
      <c r="G79" s="200">
        <f t="shared" si="7"/>
        <v>0.34266642907832678</v>
      </c>
      <c r="H79" s="200">
        <f t="shared" si="7"/>
        <v>0.34079637016439773</v>
      </c>
      <c r="I79" s="200">
        <f t="shared" si="7"/>
        <v>0.31735674309935213</v>
      </c>
      <c r="J79" s="200">
        <f t="shared" si="7"/>
        <v>0.3097356029497183</v>
      </c>
      <c r="K79" s="200">
        <f t="shared" si="7"/>
        <v>0.31094032236565911</v>
      </c>
      <c r="L79" s="200">
        <f t="shared" si="7"/>
        <v>0.30328090842065603</v>
      </c>
      <c r="M79" s="200">
        <f t="shared" si="7"/>
        <v>0.3156246961763266</v>
      </c>
      <c r="N79" s="200">
        <f t="shared" si="7"/>
        <v>0.29331953278920353</v>
      </c>
      <c r="O79" s="200">
        <f t="shared" si="7"/>
        <v>0.28240045340185188</v>
      </c>
      <c r="P79" s="200">
        <f t="shared" si="7"/>
        <v>0.29509200971145821</v>
      </c>
      <c r="Q79" s="200">
        <f t="shared" si="7"/>
        <v>0.28871230559523303</v>
      </c>
    </row>
    <row r="80" spans="1:17" x14ac:dyDescent="0.25">
      <c r="A80" s="142" t="s">
        <v>332</v>
      </c>
      <c r="B80" s="199">
        <f t="shared" ref="B80:Q80" si="8">IF(B$27=0,0,B$27/B$5)</f>
        <v>0.35910475673833264</v>
      </c>
      <c r="C80" s="199">
        <f t="shared" si="8"/>
        <v>0.35400000457722275</v>
      </c>
      <c r="D80" s="199">
        <f t="shared" si="8"/>
        <v>0.34705983584821104</v>
      </c>
      <c r="E80" s="199">
        <f t="shared" si="8"/>
        <v>0.33710941360996161</v>
      </c>
      <c r="F80" s="199">
        <f t="shared" si="8"/>
        <v>0.22168966275946278</v>
      </c>
      <c r="G80" s="199">
        <f t="shared" si="8"/>
        <v>0.33531182981431951</v>
      </c>
      <c r="H80" s="199">
        <f t="shared" si="8"/>
        <v>0.33399021297486237</v>
      </c>
      <c r="I80" s="199">
        <f t="shared" si="8"/>
        <v>0.3106572842702503</v>
      </c>
      <c r="J80" s="199">
        <f t="shared" si="8"/>
        <v>0.30317841711702775</v>
      </c>
      <c r="K80" s="199">
        <f t="shared" si="8"/>
        <v>0.30460353737490037</v>
      </c>
      <c r="L80" s="199">
        <f t="shared" si="8"/>
        <v>0.29689667482808191</v>
      </c>
      <c r="M80" s="199">
        <f t="shared" si="8"/>
        <v>0.30864884365149775</v>
      </c>
      <c r="N80" s="199">
        <f t="shared" si="8"/>
        <v>0.28985958740494039</v>
      </c>
      <c r="O80" s="199">
        <f t="shared" si="8"/>
        <v>0.27936959843382991</v>
      </c>
      <c r="P80" s="199">
        <f t="shared" si="8"/>
        <v>0.29153412066702927</v>
      </c>
      <c r="Q80" s="199">
        <f t="shared" si="8"/>
        <v>0.28501505256078946</v>
      </c>
    </row>
    <row r="81" spans="1:17" x14ac:dyDescent="0.25">
      <c r="A81" s="142" t="s">
        <v>331</v>
      </c>
      <c r="B81" s="199">
        <f t="shared" ref="B81:Q81" si="9">IF(B$33=0,0,B$33/B$5)</f>
        <v>4.6125597815752633E-3</v>
      </c>
      <c r="C81" s="199">
        <f t="shared" si="9"/>
        <v>4.5439822368389593E-3</v>
      </c>
      <c r="D81" s="199">
        <f t="shared" si="9"/>
        <v>4.537098690468061E-3</v>
      </c>
      <c r="E81" s="199">
        <f t="shared" si="9"/>
        <v>4.437827872347094E-3</v>
      </c>
      <c r="F81" s="199">
        <f t="shared" si="9"/>
        <v>4.9887643860711001E-3</v>
      </c>
      <c r="G81" s="199">
        <f t="shared" si="9"/>
        <v>7.354599264007276E-3</v>
      </c>
      <c r="H81" s="199">
        <f t="shared" si="9"/>
        <v>6.8061571895353485E-3</v>
      </c>
      <c r="I81" s="199">
        <f t="shared" si="9"/>
        <v>6.699458829101875E-3</v>
      </c>
      <c r="J81" s="199">
        <f t="shared" si="9"/>
        <v>6.5571858326905303E-3</v>
      </c>
      <c r="K81" s="199">
        <f t="shared" si="9"/>
        <v>6.3367849907587752E-3</v>
      </c>
      <c r="L81" s="199">
        <f t="shared" si="9"/>
        <v>6.3842335925741022E-3</v>
      </c>
      <c r="M81" s="199">
        <f t="shared" si="9"/>
        <v>6.9758525248288412E-3</v>
      </c>
      <c r="N81" s="199">
        <f t="shared" si="9"/>
        <v>3.4599453842631338E-3</v>
      </c>
      <c r="O81" s="199">
        <f t="shared" si="9"/>
        <v>3.0308549680219616E-3</v>
      </c>
      <c r="P81" s="199">
        <f t="shared" si="9"/>
        <v>3.5578890444289708E-3</v>
      </c>
      <c r="Q81" s="199">
        <f t="shared" si="9"/>
        <v>3.6972530344435866E-3</v>
      </c>
    </row>
    <row r="82" spans="1:17" x14ac:dyDescent="0.25">
      <c r="A82" s="127" t="s">
        <v>322</v>
      </c>
      <c r="B82" s="200">
        <f t="shared" ref="B82:Q82" si="10">IF(B$34=0,0,B$34/B$5)</f>
        <v>2.8693365024129471E-2</v>
      </c>
      <c r="C82" s="200">
        <f t="shared" si="10"/>
        <v>2.8266764477630907E-2</v>
      </c>
      <c r="D82" s="200">
        <f t="shared" si="10"/>
        <v>2.8223943979245238E-2</v>
      </c>
      <c r="E82" s="200">
        <f t="shared" si="10"/>
        <v>2.7606409691241687E-2</v>
      </c>
      <c r="F82" s="200">
        <f t="shared" si="10"/>
        <v>3.0758908931375135E-2</v>
      </c>
      <c r="G82" s="200">
        <f t="shared" si="10"/>
        <v>4.3203250288682764E-2</v>
      </c>
      <c r="H82" s="200">
        <f t="shared" si="10"/>
        <v>4.079681692995276E-2</v>
      </c>
      <c r="I82" s="200">
        <f t="shared" si="10"/>
        <v>3.9583557665904677E-2</v>
      </c>
      <c r="J82" s="200">
        <f t="shared" si="10"/>
        <v>3.8828707488025693E-2</v>
      </c>
      <c r="K82" s="200">
        <f t="shared" si="10"/>
        <v>3.7960149453435059E-2</v>
      </c>
      <c r="L82" s="200">
        <f t="shared" si="10"/>
        <v>3.7788680491628895E-2</v>
      </c>
      <c r="M82" s="200">
        <f t="shared" si="10"/>
        <v>4.1098597868956803E-2</v>
      </c>
      <c r="N82" s="200">
        <f t="shared" si="10"/>
        <v>2.1314483571158487E-2</v>
      </c>
      <c r="O82" s="200">
        <f t="shared" si="10"/>
        <v>1.8179482222457823E-2</v>
      </c>
      <c r="P82" s="200">
        <f t="shared" si="10"/>
        <v>2.1574819452120211E-2</v>
      </c>
      <c r="Q82" s="200">
        <f t="shared" si="10"/>
        <v>2.2442720417441685E-2</v>
      </c>
    </row>
    <row r="83" spans="1:17" x14ac:dyDescent="0.25">
      <c r="A83" s="142" t="s">
        <v>330</v>
      </c>
      <c r="B83" s="199">
        <f t="shared" ref="B83:Q83" si="11">IF(B$35=0,0,B$35/B$5)</f>
        <v>2.5173624805960939E-2</v>
      </c>
      <c r="C83" s="199">
        <f t="shared" si="11"/>
        <v>2.4799354235376353E-2</v>
      </c>
      <c r="D83" s="199">
        <f t="shared" si="11"/>
        <v>2.4761786415796513E-2</v>
      </c>
      <c r="E83" s="199">
        <f t="shared" si="11"/>
        <v>2.4220003447575647E-2</v>
      </c>
      <c r="F83" s="199">
        <f t="shared" si="11"/>
        <v>2.7226808723854544E-2</v>
      </c>
      <c r="G83" s="199">
        <f t="shared" si="11"/>
        <v>3.811415214076299E-2</v>
      </c>
      <c r="H83" s="199">
        <f t="shared" si="11"/>
        <v>3.6103153075671156E-2</v>
      </c>
      <c r="I83" s="199">
        <f t="shared" si="11"/>
        <v>3.4963475162116675E-2</v>
      </c>
      <c r="J83" s="199">
        <f t="shared" si="11"/>
        <v>3.4306739324253668E-2</v>
      </c>
      <c r="K83" s="199">
        <f t="shared" si="11"/>
        <v>3.3590174174402583E-2</v>
      </c>
      <c r="L83" s="199">
        <f t="shared" si="11"/>
        <v>3.338598369572942E-2</v>
      </c>
      <c r="M83" s="199">
        <f t="shared" si="11"/>
        <v>3.6287908674336032E-2</v>
      </c>
      <c r="N83" s="199">
        <f t="shared" si="11"/>
        <v>1.8883086849187814E-2</v>
      </c>
      <c r="O83" s="199">
        <f t="shared" si="11"/>
        <v>1.6089343247582683E-2</v>
      </c>
      <c r="P83" s="199">
        <f t="shared" si="11"/>
        <v>1.9121227103260453E-2</v>
      </c>
      <c r="Q83" s="199">
        <f t="shared" si="11"/>
        <v>1.9893019838298057E-2</v>
      </c>
    </row>
    <row r="84" spans="1:17" x14ac:dyDescent="0.25">
      <c r="A84" s="142" t="s">
        <v>329</v>
      </c>
      <c r="B84" s="199">
        <f t="shared" ref="B84:Q84" si="12">IF(B$41=0,0,B$41/B$5)</f>
        <v>3.5197402181685296E-3</v>
      </c>
      <c r="C84" s="199">
        <f t="shared" si="12"/>
        <v>3.4674102422545513E-3</v>
      </c>
      <c r="D84" s="199">
        <f t="shared" si="12"/>
        <v>3.4621575634487269E-3</v>
      </c>
      <c r="E84" s="199">
        <f t="shared" si="12"/>
        <v>3.3864062436660416E-3</v>
      </c>
      <c r="F84" s="199">
        <f t="shared" si="12"/>
        <v>3.5321002075205938E-3</v>
      </c>
      <c r="G84" s="199">
        <f t="shared" si="12"/>
        <v>5.0890981479197721E-3</v>
      </c>
      <c r="H84" s="199">
        <f t="shared" si="12"/>
        <v>4.6936638542816019E-3</v>
      </c>
      <c r="I84" s="199">
        <f t="shared" si="12"/>
        <v>4.6200825037880054E-3</v>
      </c>
      <c r="J84" s="199">
        <f t="shared" si="12"/>
        <v>4.5219681637720267E-3</v>
      </c>
      <c r="K84" s="199">
        <f t="shared" si="12"/>
        <v>4.3699752790324767E-3</v>
      </c>
      <c r="L84" s="199">
        <f t="shared" si="12"/>
        <v>4.4026967958994724E-3</v>
      </c>
      <c r="M84" s="199">
        <f t="shared" si="12"/>
        <v>4.8106891946207708E-3</v>
      </c>
      <c r="N84" s="199">
        <f t="shared" si="12"/>
        <v>2.4313967219706735E-3</v>
      </c>
      <c r="O84" s="199">
        <f t="shared" si="12"/>
        <v>2.0901389748751434E-3</v>
      </c>
      <c r="P84" s="199">
        <f t="shared" si="12"/>
        <v>2.4535923488597585E-3</v>
      </c>
      <c r="Q84" s="199">
        <f t="shared" si="12"/>
        <v>2.5497005791436261E-3</v>
      </c>
    </row>
    <row r="85" spans="1:17" x14ac:dyDescent="0.25">
      <c r="A85" s="142" t="s">
        <v>328</v>
      </c>
      <c r="B85" s="199">
        <f t="shared" ref="B85:Q85" si="13">IF(B$52=0,0,B$52/B$5)</f>
        <v>0</v>
      </c>
      <c r="C85" s="199">
        <f t="shared" si="13"/>
        <v>0</v>
      </c>
      <c r="D85" s="199">
        <f t="shared" si="13"/>
        <v>0</v>
      </c>
      <c r="E85" s="199">
        <f t="shared" si="13"/>
        <v>0</v>
      </c>
      <c r="F85" s="199">
        <f t="shared" si="13"/>
        <v>0</v>
      </c>
      <c r="G85" s="199">
        <f t="shared" si="13"/>
        <v>0</v>
      </c>
      <c r="H85" s="199">
        <f t="shared" si="13"/>
        <v>0</v>
      </c>
      <c r="I85" s="199">
        <f t="shared" si="13"/>
        <v>0</v>
      </c>
      <c r="J85" s="199">
        <f t="shared" si="13"/>
        <v>0</v>
      </c>
      <c r="K85" s="199">
        <f t="shared" si="13"/>
        <v>0</v>
      </c>
      <c r="L85" s="199">
        <f t="shared" si="13"/>
        <v>0</v>
      </c>
      <c r="M85" s="199">
        <f t="shared" si="13"/>
        <v>0</v>
      </c>
      <c r="N85" s="199">
        <f t="shared" si="13"/>
        <v>0</v>
      </c>
      <c r="O85" s="199">
        <f t="shared" si="13"/>
        <v>0</v>
      </c>
      <c r="P85" s="199">
        <f t="shared" si="13"/>
        <v>0</v>
      </c>
      <c r="Q85" s="199">
        <f t="shared" si="13"/>
        <v>0</v>
      </c>
    </row>
    <row r="86" spans="1:17" x14ac:dyDescent="0.25">
      <c r="A86" s="127" t="s">
        <v>321</v>
      </c>
      <c r="B86" s="200">
        <f t="shared" ref="B86:Q86" si="14">IF(B$53=0,0,B$53/B$5)</f>
        <v>0</v>
      </c>
      <c r="C86" s="200">
        <f t="shared" si="14"/>
        <v>0</v>
      </c>
      <c r="D86" s="200">
        <f t="shared" si="14"/>
        <v>0</v>
      </c>
      <c r="E86" s="200">
        <f t="shared" si="14"/>
        <v>0</v>
      </c>
      <c r="F86" s="200">
        <f t="shared" si="14"/>
        <v>0</v>
      </c>
      <c r="G86" s="200">
        <f t="shared" si="14"/>
        <v>0</v>
      </c>
      <c r="H86" s="200">
        <f t="shared" si="14"/>
        <v>0</v>
      </c>
      <c r="I86" s="200">
        <f t="shared" si="14"/>
        <v>0</v>
      </c>
      <c r="J86" s="200">
        <f t="shared" si="14"/>
        <v>0</v>
      </c>
      <c r="K86" s="200">
        <f t="shared" si="14"/>
        <v>0</v>
      </c>
      <c r="L86" s="200">
        <f t="shared" si="14"/>
        <v>0</v>
      </c>
      <c r="M86" s="200">
        <f t="shared" si="14"/>
        <v>0</v>
      </c>
      <c r="N86" s="200">
        <f t="shared" si="14"/>
        <v>0</v>
      </c>
      <c r="O86" s="200">
        <f t="shared" si="14"/>
        <v>0</v>
      </c>
      <c r="P86" s="200">
        <f t="shared" si="14"/>
        <v>0</v>
      </c>
      <c r="Q86" s="200">
        <f t="shared" si="14"/>
        <v>0</v>
      </c>
    </row>
    <row r="87" spans="1:17" x14ac:dyDescent="0.25">
      <c r="A87" s="142" t="s">
        <v>327</v>
      </c>
      <c r="B87" s="199">
        <f t="shared" ref="B87:Q87" si="15">IF(B$54=0,0,B$54/B$5)</f>
        <v>0</v>
      </c>
      <c r="C87" s="199">
        <f t="shared" si="15"/>
        <v>0</v>
      </c>
      <c r="D87" s="199">
        <f t="shared" si="15"/>
        <v>0</v>
      </c>
      <c r="E87" s="199">
        <f t="shared" si="15"/>
        <v>0</v>
      </c>
      <c r="F87" s="199">
        <f t="shared" si="15"/>
        <v>0</v>
      </c>
      <c r="G87" s="199">
        <f t="shared" si="15"/>
        <v>0</v>
      </c>
      <c r="H87" s="199">
        <f t="shared" si="15"/>
        <v>0</v>
      </c>
      <c r="I87" s="199">
        <f t="shared" si="15"/>
        <v>0</v>
      </c>
      <c r="J87" s="199">
        <f t="shared" si="15"/>
        <v>0</v>
      </c>
      <c r="K87" s="199">
        <f t="shared" si="15"/>
        <v>0</v>
      </c>
      <c r="L87" s="199">
        <f t="shared" si="15"/>
        <v>0</v>
      </c>
      <c r="M87" s="199">
        <f t="shared" si="15"/>
        <v>0</v>
      </c>
      <c r="N87" s="199">
        <f t="shared" si="15"/>
        <v>0</v>
      </c>
      <c r="O87" s="199">
        <f t="shared" si="15"/>
        <v>0</v>
      </c>
      <c r="P87" s="199">
        <f t="shared" si="15"/>
        <v>0</v>
      </c>
      <c r="Q87" s="199">
        <f t="shared" si="15"/>
        <v>0</v>
      </c>
    </row>
    <row r="88" spans="1:17" x14ac:dyDescent="0.25">
      <c r="A88" s="142" t="s">
        <v>326</v>
      </c>
      <c r="B88" s="199">
        <f t="shared" ref="B88:Q88" si="16">IF(B$55=0,0,B$55/B$5)</f>
        <v>0</v>
      </c>
      <c r="C88" s="199">
        <f t="shared" si="16"/>
        <v>0</v>
      </c>
      <c r="D88" s="199">
        <f t="shared" si="16"/>
        <v>0</v>
      </c>
      <c r="E88" s="199">
        <f t="shared" si="16"/>
        <v>0</v>
      </c>
      <c r="F88" s="199">
        <f t="shared" si="16"/>
        <v>0</v>
      </c>
      <c r="G88" s="199">
        <f t="shared" si="16"/>
        <v>0</v>
      </c>
      <c r="H88" s="199">
        <f t="shared" si="16"/>
        <v>0</v>
      </c>
      <c r="I88" s="199">
        <f t="shared" si="16"/>
        <v>0</v>
      </c>
      <c r="J88" s="199">
        <f t="shared" si="16"/>
        <v>0</v>
      </c>
      <c r="K88" s="199">
        <f t="shared" si="16"/>
        <v>0</v>
      </c>
      <c r="L88" s="199">
        <f t="shared" si="16"/>
        <v>0</v>
      </c>
      <c r="M88" s="199">
        <f t="shared" si="16"/>
        <v>0</v>
      </c>
      <c r="N88" s="199">
        <f t="shared" si="16"/>
        <v>0</v>
      </c>
      <c r="O88" s="199">
        <f t="shared" si="16"/>
        <v>0</v>
      </c>
      <c r="P88" s="199">
        <f t="shared" si="16"/>
        <v>0</v>
      </c>
      <c r="Q88" s="199">
        <f t="shared" si="16"/>
        <v>0</v>
      </c>
    </row>
    <row r="89" spans="1:17" x14ac:dyDescent="0.25">
      <c r="A89" s="142" t="s">
        <v>325</v>
      </c>
      <c r="B89" s="199">
        <f t="shared" ref="B89:Q89" si="17">IF(B$66=0,0,B$66/B$5)</f>
        <v>0</v>
      </c>
      <c r="C89" s="199">
        <f t="shared" si="17"/>
        <v>0</v>
      </c>
      <c r="D89" s="199">
        <f t="shared" si="17"/>
        <v>0</v>
      </c>
      <c r="E89" s="199">
        <f t="shared" si="17"/>
        <v>0</v>
      </c>
      <c r="F89" s="199">
        <f t="shared" si="17"/>
        <v>0</v>
      </c>
      <c r="G89" s="199">
        <f t="shared" si="17"/>
        <v>0</v>
      </c>
      <c r="H89" s="199">
        <f t="shared" si="17"/>
        <v>0</v>
      </c>
      <c r="I89" s="199">
        <f t="shared" si="17"/>
        <v>0</v>
      </c>
      <c r="J89" s="199">
        <f t="shared" si="17"/>
        <v>0</v>
      </c>
      <c r="K89" s="199">
        <f t="shared" si="17"/>
        <v>0</v>
      </c>
      <c r="L89" s="199">
        <f t="shared" si="17"/>
        <v>0</v>
      </c>
      <c r="M89" s="199">
        <f t="shared" si="17"/>
        <v>0</v>
      </c>
      <c r="N89" s="199">
        <f t="shared" si="17"/>
        <v>0</v>
      </c>
      <c r="O89" s="199">
        <f t="shared" si="17"/>
        <v>0</v>
      </c>
      <c r="P89" s="199">
        <f t="shared" si="17"/>
        <v>0</v>
      </c>
      <c r="Q89" s="199">
        <f t="shared" si="17"/>
        <v>0</v>
      </c>
    </row>
    <row r="90" spans="1:17" x14ac:dyDescent="0.25">
      <c r="A90" s="127" t="s">
        <v>320</v>
      </c>
      <c r="B90" s="200">
        <f t="shared" ref="B90:Q90" si="18">IF(B$67=0,0,B$67/B$5)</f>
        <v>0.1427137402982632</v>
      </c>
      <c r="C90" s="200">
        <f t="shared" si="18"/>
        <v>0.14184328678454741</v>
      </c>
      <c r="D90" s="200">
        <f t="shared" si="18"/>
        <v>0.13676472221793334</v>
      </c>
      <c r="E90" s="200">
        <f t="shared" si="18"/>
        <v>0.13748416774354033</v>
      </c>
      <c r="F90" s="200">
        <f t="shared" si="18"/>
        <v>9.531314725033517E-2</v>
      </c>
      <c r="G90" s="200">
        <f t="shared" si="18"/>
        <v>5.1938503006605137E-2</v>
      </c>
      <c r="H90" s="200">
        <f t="shared" si="18"/>
        <v>6.4926926574312482E-2</v>
      </c>
      <c r="I90" s="200">
        <f t="shared" si="18"/>
        <v>5.2976555802012167E-2</v>
      </c>
      <c r="J90" s="200">
        <f t="shared" si="18"/>
        <v>5.2102791035316259E-2</v>
      </c>
      <c r="K90" s="200">
        <f t="shared" si="18"/>
        <v>5.7890498910111221E-2</v>
      </c>
      <c r="L90" s="200">
        <f t="shared" si="18"/>
        <v>5.5121771871641807E-2</v>
      </c>
      <c r="M90" s="200">
        <f t="shared" si="18"/>
        <v>4.3997688914581071E-2</v>
      </c>
      <c r="N90" s="200">
        <f t="shared" si="18"/>
        <v>0.19590995029664329</v>
      </c>
      <c r="O90" s="200">
        <f t="shared" si="18"/>
        <v>0.20047174507531601</v>
      </c>
      <c r="P90" s="200">
        <f t="shared" si="18"/>
        <v>0.16059624152649651</v>
      </c>
      <c r="Q90" s="200">
        <f t="shared" si="18"/>
        <v>0.18189044865794712</v>
      </c>
    </row>
    <row r="91" spans="1:17" x14ac:dyDescent="0.25">
      <c r="A91" s="72" t="s">
        <v>319</v>
      </c>
      <c r="B91" s="71">
        <f t="shared" ref="B91:Q91" si="19">IF(B$68=0,0,B$68/B$5)</f>
        <v>0.32840950399757701</v>
      </c>
      <c r="C91" s="71">
        <f t="shared" si="19"/>
        <v>0.33254524900346677</v>
      </c>
      <c r="D91" s="71">
        <f t="shared" si="19"/>
        <v>0.35846951177306324</v>
      </c>
      <c r="E91" s="71">
        <f t="shared" si="19"/>
        <v>0.36895339786679732</v>
      </c>
      <c r="F91" s="71">
        <f t="shared" si="19"/>
        <v>0.30187255517575434</v>
      </c>
      <c r="G91" s="71">
        <f t="shared" si="19"/>
        <v>0.1336481841720332</v>
      </c>
      <c r="H91" s="71">
        <f t="shared" si="19"/>
        <v>0.17592141760105451</v>
      </c>
      <c r="I91" s="71">
        <f t="shared" si="19"/>
        <v>0.19603891715668773</v>
      </c>
      <c r="J91" s="71">
        <f t="shared" si="19"/>
        <v>0.22698476440415224</v>
      </c>
      <c r="K91" s="71">
        <f t="shared" si="19"/>
        <v>0.25202824419243863</v>
      </c>
      <c r="L91" s="71">
        <f t="shared" si="19"/>
        <v>0.25922546269138586</v>
      </c>
      <c r="M91" s="71">
        <f t="shared" si="19"/>
        <v>0.17239944252486328</v>
      </c>
      <c r="N91" s="71">
        <f t="shared" si="19"/>
        <v>0.26232017586303619</v>
      </c>
      <c r="O91" s="71">
        <f t="shared" si="19"/>
        <v>0.35579894252708366</v>
      </c>
      <c r="P91" s="71">
        <f t="shared" si="19"/>
        <v>0.36763424735863198</v>
      </c>
      <c r="Q91" s="71">
        <f t="shared" si="19"/>
        <v>0.33322871933174847</v>
      </c>
    </row>
    <row r="93" spans="1:17" ht="12.75" x14ac:dyDescent="0.25">
      <c r="A93" s="98" t="s">
        <v>128</v>
      </c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</row>
    <row r="95" spans="1:17" x14ac:dyDescent="0.25">
      <c r="A95" s="78" t="s">
        <v>3</v>
      </c>
      <c r="B95" s="253">
        <f>IF(B$5=0,0,B$5/OIS_fec!B$5)</f>
        <v>0.35144107736401803</v>
      </c>
      <c r="C95" s="253">
        <f>IF(C$5=0,0,C$5/OIS_fec!C$5)</f>
        <v>0.35293912754686518</v>
      </c>
      <c r="D95" s="253">
        <f>IF(D$5=0,0,D$5/OIS_fec!D$5)</f>
        <v>0.35623592229446815</v>
      </c>
      <c r="E95" s="253">
        <f>IF(E$5=0,0,E$5/OIS_fec!E$5)</f>
        <v>0.36161975818190517</v>
      </c>
      <c r="F95" s="253">
        <f>IF(F$5=0,0,F$5/OIS_fec!F$5)</f>
        <v>0.38208564532478928</v>
      </c>
      <c r="G95" s="253">
        <f>IF(G$5=0,0,G$5/OIS_fec!G$5)</f>
        <v>0.33915222145037133</v>
      </c>
      <c r="H95" s="253">
        <f>IF(H$5=0,0,H$5/OIS_fec!H$5)</f>
        <v>0.35544892897688873</v>
      </c>
      <c r="I95" s="253">
        <f>IF(I$5=0,0,I$5/OIS_fec!I$5)</f>
        <v>0.36692875675272429</v>
      </c>
      <c r="J95" s="253">
        <f>IF(J$5=0,0,J$5/OIS_fec!J$5)</f>
        <v>0.37417662884779768</v>
      </c>
      <c r="K95" s="253">
        <f>IF(K$5=0,0,K$5/OIS_fec!K$5)</f>
        <v>0.37816128654392744</v>
      </c>
      <c r="L95" s="253">
        <f>IF(L$5=0,0,L$5/OIS_fec!L$5)</f>
        <v>0.37836477830120113</v>
      </c>
      <c r="M95" s="253">
        <f>IF(M$5=0,0,M$5/OIS_fec!M$5)</f>
        <v>0.36691846826950997</v>
      </c>
      <c r="N95" s="253">
        <f>IF(N$5=0,0,N$5/OIS_fec!N$5)</f>
        <v>0.39286165146721602</v>
      </c>
      <c r="O95" s="253">
        <f>IF(O$5=0,0,O$5/OIS_fec!O$5)</f>
        <v>0.39877983367044423</v>
      </c>
      <c r="P95" s="253">
        <f>IF(P$5=0,0,P$5/OIS_fec!P$5)</f>
        <v>0.39666518491897901</v>
      </c>
      <c r="Q95" s="253">
        <f>IF(Q$5=0,0,Q$5/OIS_fec!Q$5)</f>
        <v>0.39457234721064288</v>
      </c>
    </row>
    <row r="96" spans="1:17" x14ac:dyDescent="0.25">
      <c r="A96" s="132" t="s">
        <v>83</v>
      </c>
      <c r="B96" s="282">
        <f>IF(B$6=0,0,B$6/OIS_fec!B$6)</f>
        <v>0.49136156447743373</v>
      </c>
      <c r="C96" s="282">
        <f>IF(C$6=0,0,C$6/OIS_fec!C$6)</f>
        <v>0.4913615644774339</v>
      </c>
      <c r="D96" s="282">
        <f>IF(D$6=0,0,D$6/OIS_fec!D$6)</f>
        <v>0.49136156447743379</v>
      </c>
      <c r="E96" s="282">
        <f>IF(E$6=0,0,E$6/OIS_fec!E$6)</f>
        <v>0.49502411766194232</v>
      </c>
      <c r="F96" s="282">
        <f>IF(F$6=0,0,F$6/OIS_fec!F$6)</f>
        <v>0.50083806564676248</v>
      </c>
      <c r="G96" s="282">
        <f>IF(G$6=0,0,G$6/OIS_fec!G$6)</f>
        <v>0.50415493738517247</v>
      </c>
      <c r="H96" s="282">
        <f>IF(H$6=0,0,H$6/OIS_fec!H$6)</f>
        <v>0.51777411038877053</v>
      </c>
      <c r="I96" s="282">
        <f>IF(I$6=0,0,I$6/OIS_fec!I$6)</f>
        <v>0.52735703497102637</v>
      </c>
      <c r="J96" s="282">
        <f>IF(J$6=0,0,J$6/OIS_fec!J$6)</f>
        <v>0.53082598810505699</v>
      </c>
      <c r="K96" s="282">
        <f>IF(K$6=0,0,K$6/OIS_fec!K$6)</f>
        <v>0.53082598810505688</v>
      </c>
      <c r="L96" s="282">
        <f>IF(L$6=0,0,L$6/OIS_fec!L$6)</f>
        <v>0.53082598810505688</v>
      </c>
      <c r="M96" s="282">
        <f>IF(M$6=0,0,M$6/OIS_fec!M$6)</f>
        <v>0.53082598810505688</v>
      </c>
      <c r="N96" s="282">
        <f>IF(N$6=0,0,N$6/OIS_fec!N$6)</f>
        <v>0.53082598810505688</v>
      </c>
      <c r="O96" s="282">
        <f>IF(O$6=0,0,O$6/OIS_fec!O$6)</f>
        <v>0.53082598810505688</v>
      </c>
      <c r="P96" s="282">
        <f>IF(P$6=0,0,P$6/OIS_fec!P$6)</f>
        <v>0.53082598810505688</v>
      </c>
      <c r="Q96" s="282">
        <f>IF(Q$6=0,0,Q$6/OIS_fec!Q$6)</f>
        <v>0.53082598810505688</v>
      </c>
    </row>
    <row r="97" spans="1:17" x14ac:dyDescent="0.25">
      <c r="A97" s="76" t="s">
        <v>82</v>
      </c>
      <c r="B97" s="281">
        <f>IF(B$7=0,0,B$7/OIS_fec!B$7)</f>
        <v>0.12864837662932607</v>
      </c>
      <c r="C97" s="281">
        <f>IF(C$7=0,0,C$7/OIS_fec!C$7)</f>
        <v>0.1286483766293261</v>
      </c>
      <c r="D97" s="281">
        <f>IF(D$7=0,0,D$7/OIS_fec!D$7)</f>
        <v>0.1286483766293261</v>
      </c>
      <c r="E97" s="281">
        <f>IF(E$7=0,0,E$7/OIS_fec!E$7)</f>
        <v>0.12960730698849388</v>
      </c>
      <c r="F97" s="281">
        <f>IF(F$7=0,0,F$7/OIS_fec!F$7)</f>
        <v>0.13112951593629774</v>
      </c>
      <c r="G97" s="281">
        <f>IF(G$7=0,0,G$7/OIS_fec!G$7)</f>
        <v>0.13199793991465253</v>
      </c>
      <c r="H97" s="281">
        <f>IF(H$7=0,0,H$7/OIS_fec!H$7)</f>
        <v>0.1355637143353893</v>
      </c>
      <c r="I97" s="281">
        <f>IF(I$7=0,0,I$7/OIS_fec!I$7)</f>
        <v>0.13807271744022026</v>
      </c>
      <c r="J97" s="281">
        <f>IF(J$7=0,0,J$7/OIS_fec!J$7)</f>
        <v>0.13898095939799499</v>
      </c>
      <c r="K97" s="281">
        <f>IF(K$7=0,0,K$7/OIS_fec!K$7)</f>
        <v>0.13898095939799501</v>
      </c>
      <c r="L97" s="281">
        <f>IF(L$7=0,0,L$7/OIS_fec!L$7)</f>
        <v>0.13898095939799499</v>
      </c>
      <c r="M97" s="281">
        <f>IF(M$7=0,0,M$7/OIS_fec!M$7)</f>
        <v>0.13898095939799499</v>
      </c>
      <c r="N97" s="281">
        <f>IF(N$7=0,0,N$7/OIS_fec!N$7)</f>
        <v>0.13898095939799499</v>
      </c>
      <c r="O97" s="281">
        <f>IF(O$7=0,0,O$7/OIS_fec!O$7)</f>
        <v>0.13898095939799501</v>
      </c>
      <c r="P97" s="281">
        <f>IF(P$7=0,0,P$7/OIS_fec!P$7)</f>
        <v>0.13898095939799499</v>
      </c>
      <c r="Q97" s="281">
        <f>IF(Q$7=0,0,Q$7/OIS_fec!Q$7)</f>
        <v>0.13898095939799499</v>
      </c>
    </row>
    <row r="98" spans="1:17" x14ac:dyDescent="0.25">
      <c r="A98" s="76" t="s">
        <v>81</v>
      </c>
      <c r="B98" s="281">
        <f>IF(B$8=0,0,B$8/OIS_fec!B$8)</f>
        <v>0.70547043228719153</v>
      </c>
      <c r="C98" s="281">
        <f>IF(C$8=0,0,C$8/OIS_fec!C$8)</f>
        <v>0.70547043228719164</v>
      </c>
      <c r="D98" s="281">
        <f>IF(D$8=0,0,D$8/OIS_fec!D$8)</f>
        <v>0.70547043228719142</v>
      </c>
      <c r="E98" s="281">
        <f>IF(E$8=0,0,E$8/OIS_fec!E$8)</f>
        <v>0.71072892860669523</v>
      </c>
      <c r="F98" s="281">
        <f>IF(F$8=0,0,F$8/OIS_fec!F$8)</f>
        <v>0.71907628154324066</v>
      </c>
      <c r="G98" s="281">
        <f>IF(G$8=0,0,G$8/OIS_fec!G$8)</f>
        <v>0.72383846708704858</v>
      </c>
      <c r="H98" s="281">
        <f>IF(H$8=0,0,H$8/OIS_fec!H$8)</f>
        <v>0.74339214112433394</v>
      </c>
      <c r="I98" s="281">
        <f>IF(I$8=0,0,I$8/OIS_fec!I$8)</f>
        <v>0.75715078737662955</v>
      </c>
      <c r="J98" s="281">
        <f>IF(J$8=0,0,J$8/OIS_fec!J$8)</f>
        <v>0.76213132318563448</v>
      </c>
      <c r="K98" s="281">
        <f>IF(K$8=0,0,K$8/OIS_fec!K$8)</f>
        <v>0.76213132318563448</v>
      </c>
      <c r="L98" s="281">
        <f>IF(L$8=0,0,L$8/OIS_fec!L$8)</f>
        <v>0.76213132318563459</v>
      </c>
      <c r="M98" s="281">
        <f>IF(M$8=0,0,M$8/OIS_fec!M$8)</f>
        <v>0.76213132318563448</v>
      </c>
      <c r="N98" s="281">
        <f>IF(N$8=0,0,N$8/OIS_fec!N$8)</f>
        <v>0.76213132318563448</v>
      </c>
      <c r="O98" s="281">
        <f>IF(O$8=0,0,O$8/OIS_fec!O$8)</f>
        <v>0.76213132318563459</v>
      </c>
      <c r="P98" s="281">
        <f>IF(P$8=0,0,P$8/OIS_fec!P$8)</f>
        <v>0.76213132318563437</v>
      </c>
      <c r="Q98" s="281">
        <f>IF(Q$8=0,0,Q$8/OIS_fec!Q$8)</f>
        <v>0.76213132318563448</v>
      </c>
    </row>
    <row r="99" spans="1:17" x14ac:dyDescent="0.25">
      <c r="A99" s="76" t="s">
        <v>80</v>
      </c>
      <c r="B99" s="281">
        <f>IF(B$9=0,0,B$9/OIS_fec!B$9)</f>
        <v>0.4938358678452836</v>
      </c>
      <c r="C99" s="281">
        <f>IF(C$9=0,0,C$9/OIS_fec!C$9)</f>
        <v>0.4938358678452836</v>
      </c>
      <c r="D99" s="281">
        <f>IF(D$9=0,0,D$9/OIS_fec!D$9)</f>
        <v>0.49383586784528372</v>
      </c>
      <c r="E99" s="281">
        <f>IF(E$9=0,0,E$9/OIS_fec!E$9)</f>
        <v>0.49751686420551955</v>
      </c>
      <c r="F99" s="281">
        <f>IF(F$9=0,0,F$9/OIS_fec!F$9)</f>
        <v>0.50336008894318196</v>
      </c>
      <c r="G99" s="281">
        <f>IF(G$9=0,0,G$9/OIS_fec!G$9)</f>
        <v>0.50669366314166675</v>
      </c>
      <c r="H99" s="281">
        <f>IF(H$9=0,0,H$9/OIS_fec!H$9)</f>
        <v>0.52038141693803808</v>
      </c>
      <c r="I99" s="281">
        <f>IF(I$9=0,0,I$9/OIS_fec!I$9)</f>
        <v>0.5300125973552674</v>
      </c>
      <c r="J99" s="281">
        <f>IF(J$9=0,0,J$9/OIS_fec!J$9)</f>
        <v>0.53349901877140005</v>
      </c>
      <c r="K99" s="281">
        <f>IF(K$9=0,0,K$9/OIS_fec!K$9)</f>
        <v>0.53349901877140016</v>
      </c>
      <c r="L99" s="281">
        <f>IF(L$9=0,0,L$9/OIS_fec!L$9)</f>
        <v>0.53349901877140005</v>
      </c>
      <c r="M99" s="281">
        <f>IF(M$9=0,0,M$9/OIS_fec!M$9)</f>
        <v>0.53349901877140005</v>
      </c>
      <c r="N99" s="281">
        <f>IF(N$9=0,0,N$9/OIS_fec!N$9)</f>
        <v>0.53349901877140005</v>
      </c>
      <c r="O99" s="281">
        <f>IF(O$9=0,0,O$9/OIS_fec!O$9)</f>
        <v>0.53349901877140016</v>
      </c>
      <c r="P99" s="281">
        <f>IF(P$9=0,0,P$9/OIS_fec!P$9)</f>
        <v>0.53349901877140016</v>
      </c>
      <c r="Q99" s="281">
        <f>IF(Q$9=0,0,Q$9/OIS_fec!Q$9)</f>
        <v>0.53349901877140005</v>
      </c>
    </row>
    <row r="100" spans="1:17" x14ac:dyDescent="0.25">
      <c r="A100" s="129" t="s">
        <v>79</v>
      </c>
      <c r="B100" s="280">
        <f>IF(B$10=0,0,B$10/OIS_fec!B$10)</f>
        <v>0.82761526671034646</v>
      </c>
      <c r="C100" s="280">
        <f>IF(C$10=0,0,C$10/OIS_fec!C$10)</f>
        <v>0.82797750987453445</v>
      </c>
      <c r="D100" s="280">
        <f>IF(D$10=0,0,D$10/OIS_fec!D$10)</f>
        <v>0.82832342138430315</v>
      </c>
      <c r="E100" s="280">
        <f>IF(E$10=0,0,E$10/OIS_fec!E$10)</f>
        <v>0.83466108373129411</v>
      </c>
      <c r="F100" s="280">
        <f>IF(F$10=0,0,F$10/OIS_fec!F$10)</f>
        <v>0.84521517218716768</v>
      </c>
      <c r="G100" s="280">
        <f>IF(G$10=0,0,G$10/OIS_fec!G$10)</f>
        <v>0.8482683745998707</v>
      </c>
      <c r="H100" s="280">
        <f>IF(H$10=0,0,H$10/OIS_fec!H$10)</f>
        <v>0.87170464812127291</v>
      </c>
      <c r="I100" s="280">
        <f>IF(I$10=0,0,I$10/OIS_fec!I$10)</f>
        <v>0.88975657187690338</v>
      </c>
      <c r="J100" s="280">
        <f>IF(J$10=0,0,J$10/OIS_fec!J$10)</f>
        <v>0.89603777443557864</v>
      </c>
      <c r="K100" s="280">
        <f>IF(K$10=0,0,K$10/OIS_fec!K$10)</f>
        <v>0.89606479407260131</v>
      </c>
      <c r="L100" s="280">
        <f>IF(L$10=0,0,L$10/OIS_fec!L$10)</f>
        <v>0.89615736312734906</v>
      </c>
      <c r="M100" s="280">
        <f>IF(M$10=0,0,M$10/OIS_fec!M$10)</f>
        <v>0.89550318051972444</v>
      </c>
      <c r="N100" s="280">
        <f>IF(N$10=0,0,N$10/OIS_fec!N$10)</f>
        <v>0.89157962195326479</v>
      </c>
      <c r="O100" s="280">
        <f>IF(O$10=0,0,O$10/OIS_fec!O$10)</f>
        <v>0.89157962195326468</v>
      </c>
      <c r="P100" s="280">
        <f>IF(P$10=0,0,P$10/OIS_fec!P$10)</f>
        <v>0.89157962195326468</v>
      </c>
      <c r="Q100" s="280">
        <f>IF(Q$10=0,0,Q$10/OIS_fec!Q$10)</f>
        <v>0.91395729922230917</v>
      </c>
    </row>
    <row r="101" spans="1:17" x14ac:dyDescent="0.25">
      <c r="A101" s="127" t="s">
        <v>324</v>
      </c>
      <c r="B101" s="305">
        <f>IF(B$15=0,0,B$15/OIS_fec!B$15)</f>
        <v>0.42048983772035536</v>
      </c>
      <c r="C101" s="305">
        <f>IF(C$15=0,0,C$15/OIS_fec!C$15)</f>
        <v>0.42048983772035536</v>
      </c>
      <c r="D101" s="305">
        <f>IF(D$15=0,0,D$15/OIS_fec!D$15)</f>
        <v>0.42048983772035536</v>
      </c>
      <c r="E101" s="305">
        <f>IF(E$15=0,0,E$15/OIS_fec!E$15)</f>
        <v>0.42362412111884218</v>
      </c>
      <c r="F101" s="305">
        <f>IF(F$15=0,0,F$15/OIS_fec!F$15)</f>
        <v>0.3976702225720779</v>
      </c>
      <c r="G101" s="305">
        <f>IF(G$15=0,0,G$15/OIS_fec!G$15)</f>
        <v>0.39122946639070172</v>
      </c>
      <c r="H101" s="305">
        <f>IF(H$15=0,0,H$15/OIS_fec!H$15)</f>
        <v>0.40043871537414522</v>
      </c>
      <c r="I101" s="305">
        <f>IF(I$15=0,0,I$15/OIS_fec!I$15)</f>
        <v>0.40785000522478021</v>
      </c>
      <c r="J101" s="305">
        <f>IF(J$15=0,0,J$15/OIS_fec!J$15)</f>
        <v>0.41053284144392083</v>
      </c>
      <c r="K101" s="305">
        <f>IF(K$15=0,0,K$15/OIS_fec!K$15)</f>
        <v>0.41053284144392077</v>
      </c>
      <c r="L101" s="305">
        <f>IF(L$15=0,0,L$15/OIS_fec!L$15)</f>
        <v>0.41053284144392077</v>
      </c>
      <c r="M101" s="305">
        <f>IF(M$15=0,0,M$15/OIS_fec!M$15)</f>
        <v>0.41053284144392083</v>
      </c>
      <c r="N101" s="305">
        <f>IF(N$15=0,0,N$15/OIS_fec!N$15)</f>
        <v>0.41833526840394047</v>
      </c>
      <c r="O101" s="305">
        <f>IF(O$15=0,0,O$15/OIS_fec!O$15)</f>
        <v>0.41053284144392088</v>
      </c>
      <c r="P101" s="305">
        <f>IF(P$15=0,0,P$15/OIS_fec!P$15)</f>
        <v>0.41053284144392083</v>
      </c>
      <c r="Q101" s="305">
        <f>IF(Q$15=0,0,Q$15/OIS_fec!Q$15)</f>
        <v>0.41053284144392077</v>
      </c>
    </row>
    <row r="102" spans="1:17" x14ac:dyDescent="0.25">
      <c r="A102" s="127" t="s">
        <v>323</v>
      </c>
      <c r="B102" s="305">
        <f>IF(B$26=0,0,B$26/OIS_fec!B$26)</f>
        <v>0.25263954749414463</v>
      </c>
      <c r="C102" s="305">
        <f>IF(C$26=0,0,C$26/OIS_fec!C$26)</f>
        <v>0.25263900968672737</v>
      </c>
      <c r="D102" s="305">
        <f>IF(D$26=0,0,D$26/OIS_fec!D$26)</f>
        <v>0.25265399300199726</v>
      </c>
      <c r="E102" s="305">
        <f>IF(E$26=0,0,E$26/OIS_fec!E$26)</f>
        <v>0.25454307061244491</v>
      </c>
      <c r="F102" s="305">
        <f>IF(F$26=0,0,F$26/OIS_fec!F$26)</f>
        <v>0.25813050946819227</v>
      </c>
      <c r="G102" s="305">
        <f>IF(G$26=0,0,G$26/OIS_fec!G$26)</f>
        <v>0.24896720238850487</v>
      </c>
      <c r="H102" s="305">
        <f>IF(H$26=0,0,H$26/OIS_fec!H$26)</f>
        <v>0.26084437822276518</v>
      </c>
      <c r="I102" s="305">
        <f>IF(I$26=0,0,I$26/OIS_fec!I$26)</f>
        <v>0.26200691206890336</v>
      </c>
      <c r="J102" s="305">
        <f>IF(J$26=0,0,J$26/OIS_fec!J$26)</f>
        <v>0.26422707116421218</v>
      </c>
      <c r="K102" s="305">
        <f>IF(K$26=0,0,K$26/OIS_fec!K$26)</f>
        <v>0.26718326219207217</v>
      </c>
      <c r="L102" s="305">
        <f>IF(L$26=0,0,L$26/OIS_fec!L$26)</f>
        <v>0.26417155395329728</v>
      </c>
      <c r="M102" s="305">
        <f>IF(M$26=0,0,M$26/OIS_fec!M$26)</f>
        <v>0.26265576189214734</v>
      </c>
      <c r="N102" s="305">
        <f>IF(N$26=0,0,N$26/OIS_fec!N$26)</f>
        <v>0.27130120762076554</v>
      </c>
      <c r="O102" s="305">
        <f>IF(O$26=0,0,O$26/OIS_fec!O$26)</f>
        <v>0.26734034042735827</v>
      </c>
      <c r="P102" s="305">
        <f>IF(P$26=0,0,P$26/OIS_fec!P$26)</f>
        <v>0.26867041221290883</v>
      </c>
      <c r="Q102" s="305">
        <f>IF(Q$26=0,0,Q$26/OIS_fec!Q$26)</f>
        <v>0.26636098625042554</v>
      </c>
    </row>
    <row r="103" spans="1:17" x14ac:dyDescent="0.25">
      <c r="A103" s="127" t="s">
        <v>322</v>
      </c>
      <c r="B103" s="305">
        <f>IF(B$34=0,0,B$34/OIS_fec!B$34)</f>
        <v>0.29044507738073416</v>
      </c>
      <c r="C103" s="305">
        <f>IF(C$34=0,0,C$34/OIS_fec!C$34)</f>
        <v>0.29044507738073422</v>
      </c>
      <c r="D103" s="305">
        <f>IF(D$34=0,0,D$34/OIS_fec!D$34)</f>
        <v>0.29044507738073416</v>
      </c>
      <c r="E103" s="305">
        <f>IF(E$34=0,0,E$34/OIS_fec!E$34)</f>
        <v>0.29261002193478564</v>
      </c>
      <c r="F103" s="305">
        <f>IF(F$34=0,0,F$34/OIS_fec!F$34)</f>
        <v>0.29342602181848176</v>
      </c>
      <c r="G103" s="305">
        <f>IF(G$34=0,0,G$34/OIS_fec!G$34)</f>
        <v>0.28141341400493575</v>
      </c>
      <c r="H103" s="305">
        <f>IF(H$34=0,0,H$34/OIS_fec!H$34)</f>
        <v>0.29490898120723419</v>
      </c>
      <c r="I103" s="305">
        <f>IF(I$34=0,0,I$34/OIS_fec!I$34)</f>
        <v>0.29607600301772041</v>
      </c>
      <c r="J103" s="305">
        <f>IF(J$34=0,0,J$34/OIS_fec!J$34)</f>
        <v>0.29868332831389166</v>
      </c>
      <c r="K103" s="305">
        <f>IF(K$34=0,0,K$34/OIS_fec!K$34)</f>
        <v>0.30215826760882342</v>
      </c>
      <c r="L103" s="305">
        <f>IF(L$34=0,0,L$34/OIS_fec!L$34)</f>
        <v>0.29855785251990224</v>
      </c>
      <c r="M103" s="305">
        <f>IF(M$34=0,0,M$34/OIS_fec!M$34)</f>
        <v>0.29717019878180206</v>
      </c>
      <c r="N103" s="305">
        <f>IF(N$34=0,0,N$34/OIS_fec!N$34)</f>
        <v>0.31072851604959933</v>
      </c>
      <c r="O103" s="305">
        <f>IF(O$34=0,0,O$34/OIS_fec!O$34)</f>
        <v>0.30254633372969597</v>
      </c>
      <c r="P103" s="305">
        <f>IF(P$34=0,0,P$34/OIS_fec!P$34)</f>
        <v>0.30586537047062295</v>
      </c>
      <c r="Q103" s="305">
        <f>IF(Q$34=0,0,Q$34/OIS_fec!Q$34)</f>
        <v>0.30617650763311866</v>
      </c>
    </row>
    <row r="104" spans="1:17" x14ac:dyDescent="0.25">
      <c r="A104" s="127" t="s">
        <v>321</v>
      </c>
      <c r="B104" s="305">
        <f>IF(B$53=0,0,B$53/OIS_fec!B$53)</f>
        <v>0</v>
      </c>
      <c r="C104" s="305">
        <f>IF(C$53=0,0,C$53/OIS_fec!C$53)</f>
        <v>0</v>
      </c>
      <c r="D104" s="305">
        <f>IF(D$53=0,0,D$53/OIS_fec!D$53)</f>
        <v>0</v>
      </c>
      <c r="E104" s="305">
        <f>IF(E$53=0,0,E$53/OIS_fec!E$53)</f>
        <v>0</v>
      </c>
      <c r="F104" s="305">
        <f>IF(F$53=0,0,F$53/OIS_fec!F$53)</f>
        <v>0</v>
      </c>
      <c r="G104" s="305">
        <f>IF(G$53=0,0,G$53/OIS_fec!G$53)</f>
        <v>0</v>
      </c>
      <c r="H104" s="305">
        <f>IF(H$53=0,0,H$53/OIS_fec!H$53)</f>
        <v>0</v>
      </c>
      <c r="I104" s="305">
        <f>IF(I$53=0,0,I$53/OIS_fec!I$53)</f>
        <v>0</v>
      </c>
      <c r="J104" s="305">
        <f>IF(J$53=0,0,J$53/OIS_fec!J$53)</f>
        <v>0</v>
      </c>
      <c r="K104" s="305">
        <f>IF(K$53=0,0,K$53/OIS_fec!K$53)</f>
        <v>0</v>
      </c>
      <c r="L104" s="305">
        <f>IF(L$53=0,0,L$53/OIS_fec!L$53)</f>
        <v>0</v>
      </c>
      <c r="M104" s="305">
        <f>IF(M$53=0,0,M$53/OIS_fec!M$53)</f>
        <v>0</v>
      </c>
      <c r="N104" s="305">
        <f>IF(N$53=0,0,N$53/OIS_fec!N$53)</f>
        <v>0</v>
      </c>
      <c r="O104" s="305">
        <f>IF(O$53=0,0,O$53/OIS_fec!O$53)</f>
        <v>0</v>
      </c>
      <c r="P104" s="305">
        <f>IF(P$53=0,0,P$53/OIS_fec!P$53)</f>
        <v>0</v>
      </c>
      <c r="Q104" s="305">
        <f>IF(Q$53=0,0,Q$53/OIS_fec!Q$53)</f>
        <v>0</v>
      </c>
    </row>
    <row r="105" spans="1:17" x14ac:dyDescent="0.25">
      <c r="A105" s="127" t="s">
        <v>320</v>
      </c>
      <c r="B105" s="305">
        <f>IF(B$67=0,0,B$67/OIS_fec!B$67)</f>
        <v>0.35942844751134378</v>
      </c>
      <c r="C105" s="305">
        <f>IF(C$67=0,0,C$67/OIS_fec!C$67)</f>
        <v>0.35942844751134378</v>
      </c>
      <c r="D105" s="305">
        <f>IF(D$67=0,0,D$67/OIS_fec!D$67)</f>
        <v>0.35942844751134384</v>
      </c>
      <c r="E105" s="305">
        <f>IF(E$67=0,0,E$67/OIS_fec!E$67)</f>
        <v>0.3621075862560188</v>
      </c>
      <c r="F105" s="305">
        <f>IF(F$67=0,0,F$67/OIS_fec!F$67)</f>
        <v>0.36636045918945231</v>
      </c>
      <c r="G105" s="305">
        <f>IF(G$67=0,0,G$67/OIS_fec!G$67)</f>
        <v>0.36878673374106247</v>
      </c>
      <c r="H105" s="305">
        <f>IF(H$67=0,0,H$67/OIS_fec!H$67)</f>
        <v>0.37874908847728939</v>
      </c>
      <c r="I105" s="305">
        <f>IF(I$67=0,0,I$67/OIS_fec!I$67)</f>
        <v>0.38575894833248914</v>
      </c>
      <c r="J105" s="305">
        <f>IF(J$67=0,0,J$67/OIS_fec!J$67)</f>
        <v>0.38829646963979819</v>
      </c>
      <c r="K105" s="305">
        <f>IF(K$67=0,0,K$67/OIS_fec!K$67)</f>
        <v>0.38829646963979819</v>
      </c>
      <c r="L105" s="305">
        <f>IF(L$67=0,0,L$67/OIS_fec!L$67)</f>
        <v>0.38829646963979819</v>
      </c>
      <c r="M105" s="305">
        <f>IF(M$67=0,0,M$67/OIS_fec!M$67)</f>
        <v>0.38829646963979819</v>
      </c>
      <c r="N105" s="305">
        <f>IF(N$67=0,0,N$67/OIS_fec!N$67)</f>
        <v>0.38829646963979825</v>
      </c>
      <c r="O105" s="305">
        <f>IF(O$67=0,0,O$67/OIS_fec!O$67)</f>
        <v>0.38829646963979819</v>
      </c>
      <c r="P105" s="305">
        <f>IF(P$67=0,0,P$67/OIS_fec!P$67)</f>
        <v>0.38829646963979819</v>
      </c>
      <c r="Q105" s="305">
        <f>IF(Q$67=0,0,Q$67/OIS_fec!Q$67)</f>
        <v>0.38829646963979819</v>
      </c>
    </row>
    <row r="106" spans="1:17" x14ac:dyDescent="0.25">
      <c r="A106" s="72" t="s">
        <v>319</v>
      </c>
      <c r="B106" s="304">
        <f>IF(B$68=0,0,B$68/OIS_fec!B$68)</f>
        <v>0.52081961960333478</v>
      </c>
      <c r="C106" s="304">
        <f>IF(C$68=0,0,C$68/OIS_fec!C$68)</f>
        <v>0.52081961960333489</v>
      </c>
      <c r="D106" s="304">
        <f>IF(D$68=0,0,D$68/OIS_fec!D$68)</f>
        <v>0.52081961960333478</v>
      </c>
      <c r="E106" s="304">
        <f>IF(E$68=0,0,E$68/OIS_fec!E$68)</f>
        <v>0.52470174977841566</v>
      </c>
      <c r="F106" s="304">
        <f>IF(F$68=0,0,F$68/OIS_fec!F$68)</f>
        <v>0.53086425494112188</v>
      </c>
      <c r="G106" s="304">
        <f>IF(G$68=0,0,G$68/OIS_fec!G$68)</f>
        <v>0.53437997941360671</v>
      </c>
      <c r="H106" s="304">
        <f>IF(H$68=0,0,H$68/OIS_fec!H$68)</f>
        <v>0.54881564759735957</v>
      </c>
      <c r="I106" s="304">
        <f>IF(I$68=0,0,I$68/OIS_fec!I$68)</f>
        <v>0.5589730866329623</v>
      </c>
      <c r="J106" s="304">
        <f>IF(J$68=0,0,J$68/OIS_fec!J$68)</f>
        <v>0.56265001006837401</v>
      </c>
      <c r="K106" s="304">
        <f>IF(K$68=0,0,K$68/OIS_fec!K$68)</f>
        <v>0.5626500100683739</v>
      </c>
      <c r="L106" s="304">
        <f>IF(L$68=0,0,L$68/OIS_fec!L$68)</f>
        <v>0.56265001006837378</v>
      </c>
      <c r="M106" s="304">
        <f>IF(M$68=0,0,M$68/OIS_fec!M$68)</f>
        <v>0.5626500100683739</v>
      </c>
      <c r="N106" s="304">
        <f>IF(N$68=0,0,N$68/OIS_fec!N$68)</f>
        <v>0.5626500100683739</v>
      </c>
      <c r="O106" s="304">
        <f>IF(O$68=0,0,O$68/OIS_fec!O$68)</f>
        <v>0.56265001006837401</v>
      </c>
      <c r="P106" s="304">
        <f>IF(P$68=0,0,P$68/OIS_fec!P$68)</f>
        <v>0.5626500100683739</v>
      </c>
      <c r="Q106" s="304">
        <f>IF(Q$68=0,0,Q$68/OIS_fec!Q$68)</f>
        <v>0.56265001006837401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6" tint="-0.249977111117893"/>
    <pageSetUpPr fitToPage="1"/>
  </sheetPr>
  <dimension ref="A1:Q10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1.25" x14ac:dyDescent="0.25"/>
  <cols>
    <col min="1" max="1" width="50.7109375" style="13" customWidth="1"/>
    <col min="2" max="17" width="9.7109375" style="14" customWidth="1"/>
    <col min="18" max="16384" width="9.140625" style="13"/>
  </cols>
  <sheetData>
    <row r="1" spans="1:17" ht="12.75" x14ac:dyDescent="0.25">
      <c r="A1" s="12" t="s">
        <v>354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3" spans="1:17" ht="12.75" x14ac:dyDescent="0.25">
      <c r="A3" s="80" t="s">
        <v>135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5" spans="1:17" ht="12.75" x14ac:dyDescent="0.25">
      <c r="A5" s="97" t="s">
        <v>3</v>
      </c>
      <c r="B5" s="96">
        <v>41.016495574262237</v>
      </c>
      <c r="C5" s="96">
        <v>41.448699871590861</v>
      </c>
      <c r="D5" s="96">
        <v>39.737763861993002</v>
      </c>
      <c r="E5" s="96">
        <v>40.795858116765253</v>
      </c>
      <c r="F5" s="96">
        <v>54.214671455388157</v>
      </c>
      <c r="G5" s="96">
        <v>129.82209052071374</v>
      </c>
      <c r="H5" s="96">
        <v>107.45005244018836</v>
      </c>
      <c r="I5" s="96">
        <v>121.72395177143176</v>
      </c>
      <c r="J5" s="96">
        <v>116.85603102858107</v>
      </c>
      <c r="K5" s="96">
        <v>95.633480523677193</v>
      </c>
      <c r="L5" s="96">
        <v>94.236871709133311</v>
      </c>
      <c r="M5" s="96">
        <v>142.29014762762216</v>
      </c>
      <c r="N5" s="96">
        <v>59.624336709670516</v>
      </c>
      <c r="O5" s="96">
        <v>37.566208344461835</v>
      </c>
      <c r="P5" s="96">
        <v>37.407038874544689</v>
      </c>
      <c r="Q5" s="96">
        <v>37.195341111973455</v>
      </c>
    </row>
    <row r="6" spans="1:17" x14ac:dyDescent="0.25">
      <c r="A6" s="132" t="s">
        <v>83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</row>
    <row r="7" spans="1:17" x14ac:dyDescent="0.25">
      <c r="A7" s="76" t="s">
        <v>82</v>
      </c>
      <c r="B7" s="159">
        <v>0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159">
        <v>0</v>
      </c>
      <c r="N7" s="159">
        <v>0</v>
      </c>
      <c r="O7" s="159">
        <v>0</v>
      </c>
      <c r="P7" s="159">
        <v>0</v>
      </c>
      <c r="Q7" s="159">
        <v>0</v>
      </c>
    </row>
    <row r="8" spans="1:17" x14ac:dyDescent="0.25">
      <c r="A8" s="76" t="s">
        <v>81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</row>
    <row r="9" spans="1:17" x14ac:dyDescent="0.25">
      <c r="A9" s="76" t="s">
        <v>80</v>
      </c>
      <c r="B9" s="159">
        <v>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0</v>
      </c>
      <c r="N9" s="159">
        <v>0</v>
      </c>
      <c r="O9" s="159">
        <v>0</v>
      </c>
      <c r="P9" s="159">
        <v>0</v>
      </c>
      <c r="Q9" s="159">
        <v>0</v>
      </c>
    </row>
    <row r="10" spans="1:17" x14ac:dyDescent="0.25">
      <c r="A10" s="129" t="s">
        <v>79</v>
      </c>
      <c r="B10" s="158">
        <v>9.2863747326704327E-2</v>
      </c>
      <c r="C10" s="158">
        <v>9.382942412080679E-2</v>
      </c>
      <c r="D10" s="158">
        <v>9.1892213473630857E-2</v>
      </c>
      <c r="E10" s="158">
        <v>9.5396107925463852E-2</v>
      </c>
      <c r="F10" s="158">
        <v>0.11799412002917448</v>
      </c>
      <c r="G10" s="158">
        <v>0.23683462823531543</v>
      </c>
      <c r="H10" s="158">
        <v>0.20479917149430768</v>
      </c>
      <c r="I10" s="158">
        <v>0.22742210719765782</v>
      </c>
      <c r="J10" s="158">
        <v>0.22234348675713189</v>
      </c>
      <c r="K10" s="158">
        <v>0.1887156018020866</v>
      </c>
      <c r="L10" s="158">
        <v>0.18591987390240483</v>
      </c>
      <c r="M10" s="158">
        <v>0.25941662165806822</v>
      </c>
      <c r="N10" s="158">
        <v>0.14891465064449547</v>
      </c>
      <c r="O10" s="158">
        <v>0.10162729638029801</v>
      </c>
      <c r="P10" s="158">
        <v>0.10108835960171265</v>
      </c>
      <c r="Q10" s="158">
        <v>5.6599929686208438E-2</v>
      </c>
    </row>
    <row r="11" spans="1:17" x14ac:dyDescent="0.25">
      <c r="A11" s="92" t="s">
        <v>125</v>
      </c>
      <c r="B11" s="91">
        <v>9.2863747326704327E-2</v>
      </c>
      <c r="C11" s="91">
        <v>9.382942412080679E-2</v>
      </c>
      <c r="D11" s="91">
        <v>9.1892213473630857E-2</v>
      </c>
      <c r="E11" s="91">
        <v>9.5396107925463852E-2</v>
      </c>
      <c r="F11" s="91">
        <v>0.11799412002917448</v>
      </c>
      <c r="G11" s="91">
        <v>0.23683462823531543</v>
      </c>
      <c r="H11" s="91">
        <v>0.20479917149430768</v>
      </c>
      <c r="I11" s="91">
        <v>0.22742210719765782</v>
      </c>
      <c r="J11" s="91">
        <v>0.22234348675713189</v>
      </c>
      <c r="K11" s="91">
        <v>0.1887156018020866</v>
      </c>
      <c r="L11" s="91">
        <v>0.18591987390240483</v>
      </c>
      <c r="M11" s="91">
        <v>0.25941662165806822</v>
      </c>
      <c r="N11" s="91">
        <v>0.14891465064449547</v>
      </c>
      <c r="O11" s="91">
        <v>0.10162729638029801</v>
      </c>
      <c r="P11" s="91">
        <v>0.10108835960171265</v>
      </c>
      <c r="Q11" s="91">
        <v>5.6599929686208438E-2</v>
      </c>
    </row>
    <row r="12" spans="1:17" x14ac:dyDescent="0.25">
      <c r="A12" s="92" t="s">
        <v>26</v>
      </c>
      <c r="B12" s="91">
        <v>0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</row>
    <row r="13" spans="1:17" x14ac:dyDescent="0.25">
      <c r="A13" s="92" t="s">
        <v>126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</row>
    <row r="14" spans="1:17" x14ac:dyDescent="0.25">
      <c r="A14" s="92" t="s">
        <v>21</v>
      </c>
      <c r="B14" s="157">
        <v>0</v>
      </c>
      <c r="C14" s="157">
        <v>0</v>
      </c>
      <c r="D14" s="157">
        <v>0</v>
      </c>
      <c r="E14" s="157">
        <v>0</v>
      </c>
      <c r="F14" s="157">
        <v>0</v>
      </c>
      <c r="G14" s="157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</row>
    <row r="15" spans="1:17" x14ac:dyDescent="0.25">
      <c r="A15" s="156" t="s">
        <v>324</v>
      </c>
      <c r="B15" s="204">
        <v>3.3108662422525921</v>
      </c>
      <c r="C15" s="204">
        <v>3.4133400556264233</v>
      </c>
      <c r="D15" s="204">
        <v>2.681656240438401</v>
      </c>
      <c r="E15" s="204">
        <v>2.7699042573736414</v>
      </c>
      <c r="F15" s="204">
        <v>19.369597834177288</v>
      </c>
      <c r="G15" s="204">
        <v>46.618767666055263</v>
      </c>
      <c r="H15" s="204">
        <v>36.022462553867264</v>
      </c>
      <c r="I15" s="204">
        <v>43.088774654311329</v>
      </c>
      <c r="J15" s="204">
        <v>39.907177276099077</v>
      </c>
      <c r="K15" s="204">
        <v>30.645412335080895</v>
      </c>
      <c r="L15" s="204">
        <v>30.623833084753286</v>
      </c>
      <c r="M15" s="204">
        <v>53.935242634056429</v>
      </c>
      <c r="N15" s="204">
        <v>7.1146813335577708</v>
      </c>
      <c r="O15" s="204">
        <v>1.3030482323833912</v>
      </c>
      <c r="P15" s="204">
        <v>2.8655610802834812</v>
      </c>
      <c r="Q15" s="204">
        <v>3.068520445710146</v>
      </c>
    </row>
    <row r="16" spans="1:17" x14ac:dyDescent="0.25">
      <c r="A16" s="88" t="s">
        <v>33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</row>
    <row r="17" spans="1:17" x14ac:dyDescent="0.25">
      <c r="A17" s="88" t="s">
        <v>31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</row>
    <row r="18" spans="1:17" x14ac:dyDescent="0.25">
      <c r="A18" s="88" t="s">
        <v>30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</row>
    <row r="19" spans="1:17" x14ac:dyDescent="0.25">
      <c r="A19" s="88" t="s">
        <v>125</v>
      </c>
      <c r="B19" s="87">
        <v>3.3108662422525921</v>
      </c>
      <c r="C19" s="87">
        <v>3.4133400556264233</v>
      </c>
      <c r="D19" s="87">
        <v>2.681656240438401</v>
      </c>
      <c r="E19" s="87">
        <v>2.7699042573736414</v>
      </c>
      <c r="F19" s="87">
        <v>2.263487988393877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1.2246353436038748</v>
      </c>
      <c r="O19" s="87">
        <v>0</v>
      </c>
      <c r="P19" s="87">
        <v>0</v>
      </c>
      <c r="Q19" s="87">
        <v>0</v>
      </c>
    </row>
    <row r="20" spans="1:17" x14ac:dyDescent="0.25">
      <c r="A20" s="88" t="s">
        <v>29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37.416180280805577</v>
      </c>
      <c r="H20" s="87">
        <v>36.022462553867264</v>
      </c>
      <c r="I20" s="87">
        <v>43.088774654311329</v>
      </c>
      <c r="J20" s="87">
        <v>39.907177276099077</v>
      </c>
      <c r="K20" s="87">
        <v>30.645412335080895</v>
      </c>
      <c r="L20" s="87">
        <v>30.623833084753286</v>
      </c>
      <c r="M20" s="87">
        <v>53.935242634056429</v>
      </c>
      <c r="N20" s="87">
        <v>5.8900459899538964</v>
      </c>
      <c r="O20" s="87">
        <v>1.3030482323833912</v>
      </c>
      <c r="P20" s="87">
        <v>2.8655610802834812</v>
      </c>
      <c r="Q20" s="87">
        <v>3.068520445710146</v>
      </c>
    </row>
    <row r="21" spans="1:17" x14ac:dyDescent="0.25">
      <c r="A21" s="88" t="s">
        <v>28</v>
      </c>
      <c r="B21" s="87">
        <v>0</v>
      </c>
      <c r="C21" s="87">
        <v>0</v>
      </c>
      <c r="D21" s="87">
        <v>0</v>
      </c>
      <c r="E21" s="87">
        <v>0</v>
      </c>
      <c r="F21" s="87">
        <v>17.106109845783411</v>
      </c>
      <c r="G21" s="87">
        <v>9.2025873852496876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</row>
    <row r="22" spans="1:17" x14ac:dyDescent="0.25">
      <c r="A22" s="88" t="s">
        <v>26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</row>
    <row r="23" spans="1:17" x14ac:dyDescent="0.25">
      <c r="A23" s="88" t="s">
        <v>25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</row>
    <row r="24" spans="1:17" x14ac:dyDescent="0.25">
      <c r="A24" s="88" t="s">
        <v>86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x14ac:dyDescent="0.25">
      <c r="A25" s="88" t="s">
        <v>22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</row>
    <row r="26" spans="1:17" x14ac:dyDescent="0.25">
      <c r="A26" s="156" t="s">
        <v>323</v>
      </c>
      <c r="B26" s="204">
        <v>27.908661056927684</v>
      </c>
      <c r="C26" s="204">
        <v>28.105755264204973</v>
      </c>
      <c r="D26" s="204">
        <v>27.450137312390872</v>
      </c>
      <c r="E26" s="204">
        <v>27.957289520126682</v>
      </c>
      <c r="F26" s="204">
        <v>24.414149225889837</v>
      </c>
      <c r="G26" s="204">
        <v>68.290016828280585</v>
      </c>
      <c r="H26" s="204">
        <v>57.36975684943085</v>
      </c>
      <c r="I26" s="204">
        <v>63.907399882677964</v>
      </c>
      <c r="J26" s="204">
        <v>62.486618368734476</v>
      </c>
      <c r="K26" s="204">
        <v>52.23158396751279</v>
      </c>
      <c r="L26" s="204">
        <v>51.246175699802549</v>
      </c>
      <c r="M26" s="204">
        <v>72.673661257466733</v>
      </c>
      <c r="N26" s="204">
        <v>33.899227446016575</v>
      </c>
      <c r="O26" s="204">
        <v>23.291647401462747</v>
      </c>
      <c r="P26" s="204">
        <v>23.686299624771763</v>
      </c>
      <c r="Q26" s="204">
        <v>22.394758028069141</v>
      </c>
    </row>
    <row r="27" spans="1:17" x14ac:dyDescent="0.25">
      <c r="A27" s="152" t="s">
        <v>332</v>
      </c>
      <c r="B27" s="151">
        <v>27.908661056927684</v>
      </c>
      <c r="C27" s="151">
        <v>28.105755264204973</v>
      </c>
      <c r="D27" s="151">
        <v>27.450137312390872</v>
      </c>
      <c r="E27" s="151">
        <v>27.957289520126682</v>
      </c>
      <c r="F27" s="151">
        <v>24.414149225889837</v>
      </c>
      <c r="G27" s="151">
        <v>68.290016828280585</v>
      </c>
      <c r="H27" s="151">
        <v>57.36975684943085</v>
      </c>
      <c r="I27" s="151">
        <v>63.907399882677964</v>
      </c>
      <c r="J27" s="151">
        <v>62.486618368734476</v>
      </c>
      <c r="K27" s="151">
        <v>52.23158396751279</v>
      </c>
      <c r="L27" s="151">
        <v>51.246175699802549</v>
      </c>
      <c r="M27" s="151">
        <v>72.673661257466733</v>
      </c>
      <c r="N27" s="151">
        <v>33.899227446016575</v>
      </c>
      <c r="O27" s="151">
        <v>23.291647401462747</v>
      </c>
      <c r="P27" s="151">
        <v>23.686299624771763</v>
      </c>
      <c r="Q27" s="151">
        <v>22.394758028069141</v>
      </c>
    </row>
    <row r="28" spans="1:17" x14ac:dyDescent="0.25">
      <c r="A28" s="154" t="s">
        <v>33</v>
      </c>
      <c r="B28" s="83">
        <v>0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</row>
    <row r="29" spans="1:17" x14ac:dyDescent="0.25">
      <c r="A29" s="154" t="s">
        <v>30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5.2190077730934332</v>
      </c>
      <c r="I29" s="83">
        <v>5.2179886161750781</v>
      </c>
      <c r="J29" s="83">
        <v>2.6022157295148762</v>
      </c>
      <c r="K29" s="83">
        <v>5.2163295235169533</v>
      </c>
      <c r="L29" s="83">
        <v>5.323436339977369</v>
      </c>
      <c r="M29" s="83">
        <v>5.3398511022257376</v>
      </c>
      <c r="N29" s="83">
        <v>5.3383879500959308</v>
      </c>
      <c r="O29" s="83">
        <v>2.6588506562630787</v>
      </c>
      <c r="P29" s="83">
        <v>5.3397226904529997</v>
      </c>
      <c r="Q29" s="83">
        <v>7.9868110180778045</v>
      </c>
    </row>
    <row r="30" spans="1:17" x14ac:dyDescent="0.25">
      <c r="A30" s="154" t="s">
        <v>125</v>
      </c>
      <c r="B30" s="83">
        <v>27.908661056927684</v>
      </c>
      <c r="C30" s="83">
        <v>28.105755264204973</v>
      </c>
      <c r="D30" s="83">
        <v>27.450137312390872</v>
      </c>
      <c r="E30" s="83">
        <v>27.957289520126682</v>
      </c>
      <c r="F30" s="83">
        <v>24.414149225889837</v>
      </c>
      <c r="G30" s="83">
        <v>24.935540221358078</v>
      </c>
      <c r="H30" s="83">
        <v>32.374035356683223</v>
      </c>
      <c r="I30" s="83">
        <v>23.238292593087582</v>
      </c>
      <c r="J30" s="83">
        <v>27.150682371512794</v>
      </c>
      <c r="K30" s="83">
        <v>28.197101088740983</v>
      </c>
      <c r="L30" s="83">
        <v>18.655474538428415</v>
      </c>
      <c r="M30" s="83">
        <v>22.475981397650919</v>
      </c>
      <c r="N30" s="83">
        <v>25.463740262171402</v>
      </c>
      <c r="O30" s="83">
        <v>13.355843193865498</v>
      </c>
      <c r="P30" s="83">
        <v>12.495104695263709</v>
      </c>
      <c r="Q30" s="83">
        <v>5.6338304193383815</v>
      </c>
    </row>
    <row r="31" spans="1:17" x14ac:dyDescent="0.25">
      <c r="A31" s="154" t="s">
        <v>29</v>
      </c>
      <c r="B31" s="83">
        <v>0</v>
      </c>
      <c r="C31" s="83">
        <v>0</v>
      </c>
      <c r="D31" s="83">
        <v>0</v>
      </c>
      <c r="E31" s="83">
        <v>0</v>
      </c>
      <c r="F31" s="83">
        <v>0</v>
      </c>
      <c r="G31" s="83">
        <v>43.354476606922503</v>
      </c>
      <c r="H31" s="83">
        <v>19.776713719654197</v>
      </c>
      <c r="I31" s="83">
        <v>35.451118673415301</v>
      </c>
      <c r="J31" s="83">
        <v>32.733720267706808</v>
      </c>
      <c r="K31" s="83">
        <v>18.818153355254857</v>
      </c>
      <c r="L31" s="83">
        <v>27.267264821396761</v>
      </c>
      <c r="M31" s="83">
        <v>44.857828757590077</v>
      </c>
      <c r="N31" s="83">
        <v>3.0970992337492382</v>
      </c>
      <c r="O31" s="83">
        <v>7.2769535513341692</v>
      </c>
      <c r="P31" s="83">
        <v>5.8514722390550551</v>
      </c>
      <c r="Q31" s="83">
        <v>8.774116590652957</v>
      </c>
    </row>
    <row r="32" spans="1:17" x14ac:dyDescent="0.25">
      <c r="A32" s="154" t="s">
        <v>26</v>
      </c>
      <c r="B32" s="83">
        <v>0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</row>
    <row r="33" spans="1:17" x14ac:dyDescent="0.25">
      <c r="A33" s="152" t="s">
        <v>331</v>
      </c>
      <c r="B33" s="151">
        <v>0</v>
      </c>
      <c r="C33" s="151">
        <v>0</v>
      </c>
      <c r="D33" s="151">
        <v>0</v>
      </c>
      <c r="E33" s="151">
        <v>0</v>
      </c>
      <c r="F33" s="151">
        <v>0</v>
      </c>
      <c r="G33" s="151">
        <v>0</v>
      </c>
      <c r="H33" s="151">
        <v>0</v>
      </c>
      <c r="I33" s="151">
        <v>0</v>
      </c>
      <c r="J33" s="151">
        <v>0</v>
      </c>
      <c r="K33" s="151">
        <v>0</v>
      </c>
      <c r="L33" s="151">
        <v>0</v>
      </c>
      <c r="M33" s="151">
        <v>0</v>
      </c>
      <c r="N33" s="151">
        <v>0</v>
      </c>
      <c r="O33" s="151">
        <v>0</v>
      </c>
      <c r="P33" s="151">
        <v>0</v>
      </c>
      <c r="Q33" s="151">
        <v>0</v>
      </c>
    </row>
    <row r="34" spans="1:17" x14ac:dyDescent="0.25">
      <c r="A34" s="156" t="s">
        <v>322</v>
      </c>
      <c r="B34" s="204">
        <v>1.9334099926345503</v>
      </c>
      <c r="C34" s="204">
        <v>1.9457754747209444</v>
      </c>
      <c r="D34" s="204">
        <v>1.9354524130809578</v>
      </c>
      <c r="E34" s="204">
        <v>1.9849919267927312</v>
      </c>
      <c r="F34" s="204">
        <v>2.9589041627072699</v>
      </c>
      <c r="G34" s="204">
        <v>7.7715575753534525</v>
      </c>
      <c r="H34" s="204">
        <v>6.2052392291778293</v>
      </c>
      <c r="I34" s="204">
        <v>7.2118708265304781</v>
      </c>
      <c r="J34" s="204">
        <v>7.0855715995482473</v>
      </c>
      <c r="K34" s="204">
        <v>5.7614331086576325</v>
      </c>
      <c r="L34" s="204">
        <v>5.7758584198050871</v>
      </c>
      <c r="M34" s="204">
        <v>8.5526841386408883</v>
      </c>
      <c r="N34" s="204">
        <v>2.1263648372323329</v>
      </c>
      <c r="O34" s="204">
        <v>1.3205203279946147</v>
      </c>
      <c r="P34" s="204">
        <v>1.4961882456148419</v>
      </c>
      <c r="Q34" s="204">
        <v>1.461872766888753</v>
      </c>
    </row>
    <row r="35" spans="1:17" x14ac:dyDescent="0.25">
      <c r="A35" s="152" t="s">
        <v>330</v>
      </c>
      <c r="B35" s="151">
        <v>1.6433984937393677</v>
      </c>
      <c r="C35" s="151">
        <v>1.6539091535128028</v>
      </c>
      <c r="D35" s="151">
        <v>1.6451345511188142</v>
      </c>
      <c r="E35" s="151">
        <v>1.6872431377738215</v>
      </c>
      <c r="F35" s="151">
        <v>2.5186752724422163</v>
      </c>
      <c r="G35" s="151">
        <v>6.6097857358133334</v>
      </c>
      <c r="H35" s="151">
        <v>5.2382641957643878</v>
      </c>
      <c r="I35" s="151">
        <v>6.1001515418831804</v>
      </c>
      <c r="J35" s="151">
        <v>5.99957917157613</v>
      </c>
      <c r="K35" s="151">
        <v>4.8628113161630262</v>
      </c>
      <c r="L35" s="151">
        <v>4.881086418294581</v>
      </c>
      <c r="M35" s="151">
        <v>7.2390576540784242</v>
      </c>
      <c r="N35" s="151">
        <v>1.7810451740675033</v>
      </c>
      <c r="O35" s="151">
        <v>1.1099137128911249</v>
      </c>
      <c r="P35" s="151">
        <v>1.2488043092717254</v>
      </c>
      <c r="Q35" s="151">
        <v>1.2114639528046458</v>
      </c>
    </row>
    <row r="36" spans="1:17" x14ac:dyDescent="0.25">
      <c r="A36" s="154" t="s">
        <v>33</v>
      </c>
      <c r="B36" s="83">
        <v>0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</row>
    <row r="37" spans="1:17" x14ac:dyDescent="0.25">
      <c r="A37" s="154" t="s">
        <v>30</v>
      </c>
      <c r="B37" s="83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0.59836530979885172</v>
      </c>
      <c r="I37" s="83">
        <v>0.59824846227309625</v>
      </c>
      <c r="J37" s="83">
        <v>0.29834705922112414</v>
      </c>
      <c r="K37" s="83">
        <v>0.59805824537066454</v>
      </c>
      <c r="L37" s="83">
        <v>0.6103381664206613</v>
      </c>
      <c r="M37" s="83">
        <v>0.61222013799936947</v>
      </c>
      <c r="N37" s="83">
        <v>0.61205238590634747</v>
      </c>
      <c r="O37" s="83">
        <v>0.30484031942737155</v>
      </c>
      <c r="P37" s="83">
        <v>0.61220541544030904</v>
      </c>
      <c r="Q37" s="83">
        <v>0.91569717021217634</v>
      </c>
    </row>
    <row r="38" spans="1:17" x14ac:dyDescent="0.25">
      <c r="A38" s="154" t="s">
        <v>125</v>
      </c>
      <c r="B38" s="83">
        <v>1.6433984937393677</v>
      </c>
      <c r="C38" s="83">
        <v>1.6539091535128028</v>
      </c>
      <c r="D38" s="83">
        <v>1.6451345511188142</v>
      </c>
      <c r="E38" s="83">
        <v>1.6872431377738215</v>
      </c>
      <c r="F38" s="83">
        <v>2.5186752724422163</v>
      </c>
      <c r="G38" s="83">
        <v>1.6391445806475684</v>
      </c>
      <c r="H38" s="83">
        <v>2.3724756618284393</v>
      </c>
      <c r="I38" s="83">
        <v>1.4373911014720036</v>
      </c>
      <c r="J38" s="83">
        <v>1.9482730211969927</v>
      </c>
      <c r="K38" s="83">
        <v>2.1072299070387235</v>
      </c>
      <c r="L38" s="83">
        <v>1.1445246339788955</v>
      </c>
      <c r="M38" s="83">
        <v>1.4838352887553534</v>
      </c>
      <c r="N38" s="83">
        <v>1.1689927881611557</v>
      </c>
      <c r="O38" s="83">
        <v>0.32423277891944902</v>
      </c>
      <c r="P38" s="83">
        <v>0.32103955750387875</v>
      </c>
      <c r="Q38" s="83">
        <v>0</v>
      </c>
    </row>
    <row r="39" spans="1:17" x14ac:dyDescent="0.25">
      <c r="A39" s="154" t="s">
        <v>29</v>
      </c>
      <c r="B39" s="83">
        <v>0</v>
      </c>
      <c r="C39" s="83">
        <v>0</v>
      </c>
      <c r="D39" s="83">
        <v>0</v>
      </c>
      <c r="E39" s="83">
        <v>0</v>
      </c>
      <c r="F39" s="83">
        <v>0</v>
      </c>
      <c r="G39" s="83">
        <v>4.9706411551657652</v>
      </c>
      <c r="H39" s="83">
        <v>2.2674232241370968</v>
      </c>
      <c r="I39" s="83">
        <v>4.0645119781380803</v>
      </c>
      <c r="J39" s="83">
        <v>3.7529590911580128</v>
      </c>
      <c r="K39" s="83">
        <v>2.1575231637536381</v>
      </c>
      <c r="L39" s="83">
        <v>3.126223617895024</v>
      </c>
      <c r="M39" s="83">
        <v>5.1430022273237013</v>
      </c>
      <c r="N39" s="83">
        <v>0</v>
      </c>
      <c r="O39" s="83">
        <v>0.48084061454430438</v>
      </c>
      <c r="P39" s="83">
        <v>0.31555933632753763</v>
      </c>
      <c r="Q39" s="83">
        <v>0.29576678259246952</v>
      </c>
    </row>
    <row r="40" spans="1:17" x14ac:dyDescent="0.25">
      <c r="A40" s="154" t="s">
        <v>26</v>
      </c>
      <c r="B40" s="83">
        <v>0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</row>
    <row r="41" spans="1:17" x14ac:dyDescent="0.25">
      <c r="A41" s="152" t="s">
        <v>329</v>
      </c>
      <c r="B41" s="151">
        <v>0.29001149889518252</v>
      </c>
      <c r="C41" s="151">
        <v>0.2918663212081416</v>
      </c>
      <c r="D41" s="151">
        <v>0.29031786196214365</v>
      </c>
      <c r="E41" s="151">
        <v>0.29774878901890967</v>
      </c>
      <c r="F41" s="151">
        <v>0.44022889026505352</v>
      </c>
      <c r="G41" s="151">
        <v>1.1617718395401189</v>
      </c>
      <c r="H41" s="151">
        <v>0.96697503341344182</v>
      </c>
      <c r="I41" s="151">
        <v>1.1117192846472976</v>
      </c>
      <c r="J41" s="151">
        <v>1.0859924279721171</v>
      </c>
      <c r="K41" s="151">
        <v>0.89862179249460605</v>
      </c>
      <c r="L41" s="151">
        <v>0.89477200151050618</v>
      </c>
      <c r="M41" s="151">
        <v>1.3136264845624632</v>
      </c>
      <c r="N41" s="151">
        <v>0.34531966316482943</v>
      </c>
      <c r="O41" s="151">
        <v>0.21060661510348977</v>
      </c>
      <c r="P41" s="151">
        <v>0.2473839363431164</v>
      </c>
      <c r="Q41" s="151">
        <v>0.25040881408410715</v>
      </c>
    </row>
    <row r="42" spans="1:17" x14ac:dyDescent="0.25">
      <c r="A42" s="150" t="s">
        <v>33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</row>
    <row r="43" spans="1:17" x14ac:dyDescent="0.25">
      <c r="A43" s="150" t="s">
        <v>31</v>
      </c>
      <c r="B43" s="87">
        <v>0</v>
      </c>
      <c r="C43" s="87">
        <v>0</v>
      </c>
      <c r="D43" s="87">
        <v>0</v>
      </c>
      <c r="E43" s="87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</row>
    <row r="44" spans="1:17" x14ac:dyDescent="0.25">
      <c r="A44" s="150" t="s">
        <v>30</v>
      </c>
      <c r="B44" s="87">
        <v>0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</row>
    <row r="45" spans="1:17" x14ac:dyDescent="0.25">
      <c r="A45" s="150" t="s">
        <v>125</v>
      </c>
      <c r="B45" s="87">
        <v>0.29001149889518252</v>
      </c>
      <c r="C45" s="87">
        <v>0.2918663212081416</v>
      </c>
      <c r="D45" s="87">
        <v>0.29031786196214365</v>
      </c>
      <c r="E45" s="87">
        <v>0.29774878901890967</v>
      </c>
      <c r="F45" s="87">
        <v>5.1444165944462342E-2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5.9439157500756859E-2</v>
      </c>
      <c r="O45" s="87">
        <v>0</v>
      </c>
      <c r="P45" s="87">
        <v>0</v>
      </c>
      <c r="Q45" s="87">
        <v>0</v>
      </c>
    </row>
    <row r="46" spans="1:17" x14ac:dyDescent="0.25">
      <c r="A46" s="150" t="s">
        <v>29</v>
      </c>
      <c r="B46" s="87">
        <v>0</v>
      </c>
      <c r="C46" s="87">
        <v>0</v>
      </c>
      <c r="D46" s="87">
        <v>0</v>
      </c>
      <c r="E46" s="87">
        <v>0</v>
      </c>
      <c r="F46" s="87">
        <v>0</v>
      </c>
      <c r="G46" s="87">
        <v>0.93243701559806658</v>
      </c>
      <c r="H46" s="87">
        <v>0.96697503341344182</v>
      </c>
      <c r="I46" s="87">
        <v>1.1117192846472976</v>
      </c>
      <c r="J46" s="87">
        <v>1.0859924279721171</v>
      </c>
      <c r="K46" s="87">
        <v>0.89862179249460605</v>
      </c>
      <c r="L46" s="87">
        <v>0.89477200151050618</v>
      </c>
      <c r="M46" s="87">
        <v>1.3136264845624632</v>
      </c>
      <c r="N46" s="87">
        <v>0.28588050566407258</v>
      </c>
      <c r="O46" s="87">
        <v>0.21060661510348977</v>
      </c>
      <c r="P46" s="87">
        <v>0.2473839363431164</v>
      </c>
      <c r="Q46" s="87">
        <v>0.25040881408410715</v>
      </c>
    </row>
    <row r="47" spans="1:17" x14ac:dyDescent="0.25">
      <c r="A47" s="150" t="s">
        <v>28</v>
      </c>
      <c r="B47" s="87">
        <v>0</v>
      </c>
      <c r="C47" s="87">
        <v>0</v>
      </c>
      <c r="D47" s="87">
        <v>0</v>
      </c>
      <c r="E47" s="87">
        <v>0</v>
      </c>
      <c r="F47" s="87">
        <v>0.38878472432059119</v>
      </c>
      <c r="G47" s="87">
        <v>0.22933482394205223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</row>
    <row r="48" spans="1:17" x14ac:dyDescent="0.25">
      <c r="A48" s="150" t="s">
        <v>26</v>
      </c>
      <c r="B48" s="87">
        <v>0</v>
      </c>
      <c r="C48" s="87">
        <v>0</v>
      </c>
      <c r="D48" s="87">
        <v>0</v>
      </c>
      <c r="E48" s="87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</row>
    <row r="49" spans="1:17" x14ac:dyDescent="0.25">
      <c r="A49" s="150" t="s">
        <v>25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</row>
    <row r="50" spans="1:17" x14ac:dyDescent="0.25">
      <c r="A50" s="150" t="s">
        <v>86</v>
      </c>
      <c r="B50" s="87">
        <v>0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</row>
    <row r="51" spans="1:17" x14ac:dyDescent="0.25">
      <c r="A51" s="150" t="s">
        <v>22</v>
      </c>
      <c r="B51" s="87">
        <v>0</v>
      </c>
      <c r="C51" s="87">
        <v>0</v>
      </c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</row>
    <row r="52" spans="1:17" x14ac:dyDescent="0.25">
      <c r="A52" s="152" t="s">
        <v>328</v>
      </c>
      <c r="B52" s="151">
        <v>0</v>
      </c>
      <c r="C52" s="151">
        <v>0</v>
      </c>
      <c r="D52" s="151">
        <v>0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1">
        <v>0</v>
      </c>
      <c r="P52" s="151">
        <v>0</v>
      </c>
      <c r="Q52" s="151">
        <v>0</v>
      </c>
    </row>
    <row r="53" spans="1:17" x14ac:dyDescent="0.25">
      <c r="A53" s="156" t="s">
        <v>321</v>
      </c>
      <c r="B53" s="204">
        <v>0</v>
      </c>
      <c r="C53" s="204">
        <v>0</v>
      </c>
      <c r="D53" s="204">
        <v>0</v>
      </c>
      <c r="E53" s="204">
        <v>0</v>
      </c>
      <c r="F53" s="204">
        <v>0</v>
      </c>
      <c r="G53" s="204">
        <v>0</v>
      </c>
      <c r="H53" s="204">
        <v>0</v>
      </c>
      <c r="I53" s="204">
        <v>0</v>
      </c>
      <c r="J53" s="204">
        <v>0</v>
      </c>
      <c r="K53" s="204">
        <v>0</v>
      </c>
      <c r="L53" s="204">
        <v>0</v>
      </c>
      <c r="M53" s="204">
        <v>0</v>
      </c>
      <c r="N53" s="204">
        <v>0</v>
      </c>
      <c r="O53" s="204">
        <v>0</v>
      </c>
      <c r="P53" s="204">
        <v>0</v>
      </c>
      <c r="Q53" s="204">
        <v>0</v>
      </c>
    </row>
    <row r="54" spans="1:17" x14ac:dyDescent="0.25">
      <c r="A54" s="152" t="s">
        <v>327</v>
      </c>
      <c r="B54" s="151">
        <v>0</v>
      </c>
      <c r="C54" s="151">
        <v>0</v>
      </c>
      <c r="D54" s="151">
        <v>0</v>
      </c>
      <c r="E54" s="151">
        <v>0</v>
      </c>
      <c r="F54" s="151">
        <v>0</v>
      </c>
      <c r="G54" s="151">
        <v>0</v>
      </c>
      <c r="H54" s="151">
        <v>0</v>
      </c>
      <c r="I54" s="151">
        <v>0</v>
      </c>
      <c r="J54" s="151">
        <v>0</v>
      </c>
      <c r="K54" s="151">
        <v>0</v>
      </c>
      <c r="L54" s="151">
        <v>0</v>
      </c>
      <c r="M54" s="151">
        <v>0</v>
      </c>
      <c r="N54" s="151">
        <v>0</v>
      </c>
      <c r="O54" s="151">
        <v>0</v>
      </c>
      <c r="P54" s="151">
        <v>0</v>
      </c>
      <c r="Q54" s="151">
        <v>0</v>
      </c>
    </row>
    <row r="55" spans="1:17" x14ac:dyDescent="0.25">
      <c r="A55" s="152" t="s">
        <v>326</v>
      </c>
      <c r="B55" s="151">
        <v>0</v>
      </c>
      <c r="C55" s="151">
        <v>0</v>
      </c>
      <c r="D55" s="151">
        <v>0</v>
      </c>
      <c r="E55" s="151">
        <v>0</v>
      </c>
      <c r="F55" s="151">
        <v>0</v>
      </c>
      <c r="G55" s="151">
        <v>0</v>
      </c>
      <c r="H55" s="151">
        <v>0</v>
      </c>
      <c r="I55" s="151">
        <v>0</v>
      </c>
      <c r="J55" s="151">
        <v>0</v>
      </c>
      <c r="K55" s="151">
        <v>0</v>
      </c>
      <c r="L55" s="151">
        <v>0</v>
      </c>
      <c r="M55" s="151">
        <v>0</v>
      </c>
      <c r="N55" s="151">
        <v>0</v>
      </c>
      <c r="O55" s="151">
        <v>0</v>
      </c>
      <c r="P55" s="151">
        <v>0</v>
      </c>
      <c r="Q55" s="151">
        <v>0</v>
      </c>
    </row>
    <row r="56" spans="1:17" x14ac:dyDescent="0.25">
      <c r="A56" s="150" t="s">
        <v>33</v>
      </c>
      <c r="B56" s="87">
        <v>0</v>
      </c>
      <c r="C56" s="87">
        <v>0</v>
      </c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</row>
    <row r="57" spans="1:17" x14ac:dyDescent="0.25">
      <c r="A57" s="150" t="s">
        <v>31</v>
      </c>
      <c r="B57" s="87">
        <v>0</v>
      </c>
      <c r="C57" s="87">
        <v>0</v>
      </c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</row>
    <row r="58" spans="1:17" x14ac:dyDescent="0.25">
      <c r="A58" s="150" t="s">
        <v>30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</row>
    <row r="59" spans="1:17" x14ac:dyDescent="0.25">
      <c r="A59" s="150" t="s">
        <v>125</v>
      </c>
      <c r="B59" s="87">
        <v>0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7">
        <v>0</v>
      </c>
      <c r="Q59" s="87">
        <v>0</v>
      </c>
    </row>
    <row r="60" spans="1:17" x14ac:dyDescent="0.25">
      <c r="A60" s="150" t="s">
        <v>29</v>
      </c>
      <c r="B60" s="87">
        <v>0</v>
      </c>
      <c r="C60" s="87">
        <v>0</v>
      </c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  <c r="Q60" s="87">
        <v>0</v>
      </c>
    </row>
    <row r="61" spans="1:17" x14ac:dyDescent="0.25">
      <c r="A61" s="150" t="s">
        <v>28</v>
      </c>
      <c r="B61" s="87">
        <v>0</v>
      </c>
      <c r="C61" s="87">
        <v>0</v>
      </c>
      <c r="D61" s="87">
        <v>0</v>
      </c>
      <c r="E61" s="87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</row>
    <row r="62" spans="1:17" x14ac:dyDescent="0.25">
      <c r="A62" s="150" t="s">
        <v>26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</row>
    <row r="63" spans="1:17" x14ac:dyDescent="0.25">
      <c r="A63" s="150" t="s">
        <v>25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</row>
    <row r="64" spans="1:17" x14ac:dyDescent="0.25">
      <c r="A64" s="150" t="s">
        <v>86</v>
      </c>
      <c r="B64" s="87">
        <v>0</v>
      </c>
      <c r="C64" s="87">
        <v>0</v>
      </c>
      <c r="D64" s="87">
        <v>0</v>
      </c>
      <c r="E64" s="87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</row>
    <row r="65" spans="1:17" x14ac:dyDescent="0.25">
      <c r="A65" s="150" t="s">
        <v>22</v>
      </c>
      <c r="B65" s="87">
        <v>0</v>
      </c>
      <c r="C65" s="87">
        <v>0</v>
      </c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</row>
    <row r="66" spans="1:17" x14ac:dyDescent="0.25">
      <c r="A66" s="152" t="s">
        <v>325</v>
      </c>
      <c r="B66" s="151">
        <v>0</v>
      </c>
      <c r="C66" s="151">
        <v>0</v>
      </c>
      <c r="D66" s="151">
        <v>0</v>
      </c>
      <c r="E66" s="151">
        <v>0</v>
      </c>
      <c r="F66" s="151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L66" s="151">
        <v>0</v>
      </c>
      <c r="M66" s="151">
        <v>0</v>
      </c>
      <c r="N66" s="151">
        <v>0</v>
      </c>
      <c r="O66" s="151">
        <v>0</v>
      </c>
      <c r="P66" s="151">
        <v>0</v>
      </c>
      <c r="Q66" s="151">
        <v>0</v>
      </c>
    </row>
    <row r="67" spans="1:17" x14ac:dyDescent="0.25">
      <c r="A67" s="156" t="s">
        <v>333</v>
      </c>
      <c r="B67" s="204">
        <v>7.7706945351207022</v>
      </c>
      <c r="C67" s="204">
        <v>7.889999652917715</v>
      </c>
      <c r="D67" s="204">
        <v>7.5786256826091334</v>
      </c>
      <c r="E67" s="204">
        <v>7.9882763045467353</v>
      </c>
      <c r="F67" s="204">
        <v>7.3540261125845925</v>
      </c>
      <c r="G67" s="204">
        <v>6.9049138227891396</v>
      </c>
      <c r="H67" s="204">
        <v>7.647794636218114</v>
      </c>
      <c r="I67" s="204">
        <v>7.2884843007143409</v>
      </c>
      <c r="J67" s="204">
        <v>7.1543202974421449</v>
      </c>
      <c r="K67" s="204">
        <v>6.8063355106237795</v>
      </c>
      <c r="L67" s="204">
        <v>6.4050846308699834</v>
      </c>
      <c r="M67" s="204">
        <v>6.8691429758000737</v>
      </c>
      <c r="N67" s="204">
        <v>16.335148442219346</v>
      </c>
      <c r="O67" s="204">
        <v>11.549365086240783</v>
      </c>
      <c r="P67" s="204">
        <v>9.2579015642728937</v>
      </c>
      <c r="Q67" s="204">
        <v>10.21358994161921</v>
      </c>
    </row>
    <row r="68" spans="1:17" x14ac:dyDescent="0.25">
      <c r="A68" s="72" t="s">
        <v>319</v>
      </c>
      <c r="B68" s="306">
        <v>0</v>
      </c>
      <c r="C68" s="306">
        <v>0</v>
      </c>
      <c r="D68" s="306">
        <v>0</v>
      </c>
      <c r="E68" s="306">
        <v>0</v>
      </c>
      <c r="F68" s="306">
        <v>0</v>
      </c>
      <c r="G68" s="306">
        <v>0</v>
      </c>
      <c r="H68" s="306">
        <v>0</v>
      </c>
      <c r="I68" s="306">
        <v>0</v>
      </c>
      <c r="J68" s="306">
        <v>0</v>
      </c>
      <c r="K68" s="306">
        <v>0</v>
      </c>
      <c r="L68" s="306">
        <v>0</v>
      </c>
      <c r="M68" s="306">
        <v>0</v>
      </c>
      <c r="N68" s="306">
        <v>0</v>
      </c>
      <c r="O68" s="306">
        <v>0</v>
      </c>
      <c r="P68" s="306">
        <v>0</v>
      </c>
      <c r="Q68" s="306">
        <v>0</v>
      </c>
    </row>
    <row r="70" spans="1:17" ht="12.75" x14ac:dyDescent="0.25">
      <c r="A70" s="80" t="s">
        <v>134</v>
      </c>
      <c r="B70" s="197"/>
      <c r="C70" s="197"/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</row>
    <row r="72" spans="1:17" x14ac:dyDescent="0.25">
      <c r="A72" s="78" t="s">
        <v>3</v>
      </c>
      <c r="B72" s="77">
        <f t="shared" ref="B72:Q72" si="0">SUM(B$73:B$77,B$78,B$80:B$81,B$83:B$85,B$87:B$89,B$90:B$91)</f>
        <v>1</v>
      </c>
      <c r="C72" s="77">
        <f t="shared" si="0"/>
        <v>1</v>
      </c>
      <c r="D72" s="77">
        <f t="shared" si="0"/>
        <v>0.99999999999999978</v>
      </c>
      <c r="E72" s="77">
        <f t="shared" si="0"/>
        <v>1</v>
      </c>
      <c r="F72" s="77">
        <f t="shared" si="0"/>
        <v>1</v>
      </c>
      <c r="G72" s="77">
        <f t="shared" si="0"/>
        <v>1</v>
      </c>
      <c r="H72" s="77">
        <f t="shared" si="0"/>
        <v>1</v>
      </c>
      <c r="I72" s="77">
        <f t="shared" si="0"/>
        <v>1</v>
      </c>
      <c r="J72" s="77">
        <f t="shared" si="0"/>
        <v>1</v>
      </c>
      <c r="K72" s="77">
        <f t="shared" si="0"/>
        <v>0.99999999999999989</v>
      </c>
      <c r="L72" s="77">
        <f t="shared" si="0"/>
        <v>1</v>
      </c>
      <c r="M72" s="77">
        <f t="shared" si="0"/>
        <v>1.0000000000000002</v>
      </c>
      <c r="N72" s="77">
        <f t="shared" si="0"/>
        <v>1</v>
      </c>
      <c r="O72" s="77">
        <f t="shared" si="0"/>
        <v>1</v>
      </c>
      <c r="P72" s="77">
        <f t="shared" si="0"/>
        <v>1.0000000000000002</v>
      </c>
      <c r="Q72" s="77">
        <f t="shared" si="0"/>
        <v>1</v>
      </c>
    </row>
    <row r="73" spans="1:17" x14ac:dyDescent="0.25">
      <c r="A73" s="132" t="s">
        <v>83</v>
      </c>
      <c r="B73" s="203">
        <f t="shared" ref="B73:Q73" si="1">IF(B$6=0,0,B$6/B$5)</f>
        <v>0</v>
      </c>
      <c r="C73" s="203">
        <f t="shared" si="1"/>
        <v>0</v>
      </c>
      <c r="D73" s="203">
        <f t="shared" si="1"/>
        <v>0</v>
      </c>
      <c r="E73" s="203">
        <f t="shared" si="1"/>
        <v>0</v>
      </c>
      <c r="F73" s="203">
        <f t="shared" si="1"/>
        <v>0</v>
      </c>
      <c r="G73" s="203">
        <f t="shared" si="1"/>
        <v>0</v>
      </c>
      <c r="H73" s="203">
        <f t="shared" si="1"/>
        <v>0</v>
      </c>
      <c r="I73" s="203">
        <f t="shared" si="1"/>
        <v>0</v>
      </c>
      <c r="J73" s="203">
        <f t="shared" si="1"/>
        <v>0</v>
      </c>
      <c r="K73" s="203">
        <f t="shared" si="1"/>
        <v>0</v>
      </c>
      <c r="L73" s="203">
        <f t="shared" si="1"/>
        <v>0</v>
      </c>
      <c r="M73" s="203">
        <f t="shared" si="1"/>
        <v>0</v>
      </c>
      <c r="N73" s="203">
        <f t="shared" si="1"/>
        <v>0</v>
      </c>
      <c r="O73" s="203">
        <f t="shared" si="1"/>
        <v>0</v>
      </c>
      <c r="P73" s="203">
        <f t="shared" si="1"/>
        <v>0</v>
      </c>
      <c r="Q73" s="203">
        <f t="shared" si="1"/>
        <v>0</v>
      </c>
    </row>
    <row r="74" spans="1:17" x14ac:dyDescent="0.25">
      <c r="A74" s="76" t="s">
        <v>82</v>
      </c>
      <c r="B74" s="202">
        <f t="shared" ref="B74:Q74" si="2">IF(B$7=0,0,B$7/B$5)</f>
        <v>0</v>
      </c>
      <c r="C74" s="202">
        <f t="shared" si="2"/>
        <v>0</v>
      </c>
      <c r="D74" s="202">
        <f t="shared" si="2"/>
        <v>0</v>
      </c>
      <c r="E74" s="202">
        <f t="shared" si="2"/>
        <v>0</v>
      </c>
      <c r="F74" s="202">
        <f t="shared" si="2"/>
        <v>0</v>
      </c>
      <c r="G74" s="202">
        <f t="shared" si="2"/>
        <v>0</v>
      </c>
      <c r="H74" s="202">
        <f t="shared" si="2"/>
        <v>0</v>
      </c>
      <c r="I74" s="202">
        <f t="shared" si="2"/>
        <v>0</v>
      </c>
      <c r="J74" s="202">
        <f t="shared" si="2"/>
        <v>0</v>
      </c>
      <c r="K74" s="202">
        <f t="shared" si="2"/>
        <v>0</v>
      </c>
      <c r="L74" s="202">
        <f t="shared" si="2"/>
        <v>0</v>
      </c>
      <c r="M74" s="202">
        <f t="shared" si="2"/>
        <v>0</v>
      </c>
      <c r="N74" s="202">
        <f t="shared" si="2"/>
        <v>0</v>
      </c>
      <c r="O74" s="202">
        <f t="shared" si="2"/>
        <v>0</v>
      </c>
      <c r="P74" s="202">
        <f t="shared" si="2"/>
        <v>0</v>
      </c>
      <c r="Q74" s="202">
        <f t="shared" si="2"/>
        <v>0</v>
      </c>
    </row>
    <row r="75" spans="1:17" x14ac:dyDescent="0.25">
      <c r="A75" s="76" t="s">
        <v>81</v>
      </c>
      <c r="B75" s="202">
        <f t="shared" ref="B75:Q75" si="3">IF(B$8=0,0,B$8/B$5)</f>
        <v>0</v>
      </c>
      <c r="C75" s="202">
        <f t="shared" si="3"/>
        <v>0</v>
      </c>
      <c r="D75" s="202">
        <f t="shared" si="3"/>
        <v>0</v>
      </c>
      <c r="E75" s="202">
        <f t="shared" si="3"/>
        <v>0</v>
      </c>
      <c r="F75" s="202">
        <f t="shared" si="3"/>
        <v>0</v>
      </c>
      <c r="G75" s="202">
        <f t="shared" si="3"/>
        <v>0</v>
      </c>
      <c r="H75" s="202">
        <f t="shared" si="3"/>
        <v>0</v>
      </c>
      <c r="I75" s="202">
        <f t="shared" si="3"/>
        <v>0</v>
      </c>
      <c r="J75" s="202">
        <f t="shared" si="3"/>
        <v>0</v>
      </c>
      <c r="K75" s="202">
        <f t="shared" si="3"/>
        <v>0</v>
      </c>
      <c r="L75" s="202">
        <f t="shared" si="3"/>
        <v>0</v>
      </c>
      <c r="M75" s="202">
        <f t="shared" si="3"/>
        <v>0</v>
      </c>
      <c r="N75" s="202">
        <f t="shared" si="3"/>
        <v>0</v>
      </c>
      <c r="O75" s="202">
        <f t="shared" si="3"/>
        <v>0</v>
      </c>
      <c r="P75" s="202">
        <f t="shared" si="3"/>
        <v>0</v>
      </c>
      <c r="Q75" s="202">
        <f t="shared" si="3"/>
        <v>0</v>
      </c>
    </row>
    <row r="76" spans="1:17" x14ac:dyDescent="0.25">
      <c r="A76" s="76" t="s">
        <v>80</v>
      </c>
      <c r="B76" s="202">
        <f t="shared" ref="B76:Q76" si="4">IF(B$9=0,0,B$9/B$5)</f>
        <v>0</v>
      </c>
      <c r="C76" s="202">
        <f t="shared" si="4"/>
        <v>0</v>
      </c>
      <c r="D76" s="202">
        <f t="shared" si="4"/>
        <v>0</v>
      </c>
      <c r="E76" s="202">
        <f t="shared" si="4"/>
        <v>0</v>
      </c>
      <c r="F76" s="202">
        <f t="shared" si="4"/>
        <v>0</v>
      </c>
      <c r="G76" s="202">
        <f t="shared" si="4"/>
        <v>0</v>
      </c>
      <c r="H76" s="202">
        <f t="shared" si="4"/>
        <v>0</v>
      </c>
      <c r="I76" s="202">
        <f t="shared" si="4"/>
        <v>0</v>
      </c>
      <c r="J76" s="202">
        <f t="shared" si="4"/>
        <v>0</v>
      </c>
      <c r="K76" s="202">
        <f t="shared" si="4"/>
        <v>0</v>
      </c>
      <c r="L76" s="202">
        <f t="shared" si="4"/>
        <v>0</v>
      </c>
      <c r="M76" s="202">
        <f t="shared" si="4"/>
        <v>0</v>
      </c>
      <c r="N76" s="202">
        <f t="shared" si="4"/>
        <v>0</v>
      </c>
      <c r="O76" s="202">
        <f t="shared" si="4"/>
        <v>0</v>
      </c>
      <c r="P76" s="202">
        <f t="shared" si="4"/>
        <v>0</v>
      </c>
      <c r="Q76" s="202">
        <f t="shared" si="4"/>
        <v>0</v>
      </c>
    </row>
    <row r="77" spans="1:17" x14ac:dyDescent="0.25">
      <c r="A77" s="129" t="s">
        <v>79</v>
      </c>
      <c r="B77" s="201">
        <f t="shared" ref="B77:Q77" si="5">IF(B$10=0,0,B$10/B$5)</f>
        <v>2.2640585458738247E-3</v>
      </c>
      <c r="C77" s="201">
        <f t="shared" si="5"/>
        <v>2.2637483060142481E-3</v>
      </c>
      <c r="D77" s="201">
        <f t="shared" si="5"/>
        <v>2.3124656382972958E-3</v>
      </c>
      <c r="E77" s="201">
        <f t="shared" si="5"/>
        <v>2.338377284586652E-3</v>
      </c>
      <c r="F77" s="201">
        <f t="shared" si="5"/>
        <v>2.1764241461145581E-3</v>
      </c>
      <c r="G77" s="201">
        <f t="shared" si="5"/>
        <v>1.8243014519745953E-3</v>
      </c>
      <c r="H77" s="201">
        <f t="shared" si="5"/>
        <v>1.9059941511737123E-3</v>
      </c>
      <c r="I77" s="201">
        <f t="shared" si="5"/>
        <v>1.8683431147938881E-3</v>
      </c>
      <c r="J77" s="201">
        <f t="shared" si="5"/>
        <v>1.9027129776703637E-3</v>
      </c>
      <c r="K77" s="201">
        <f t="shared" si="5"/>
        <v>1.9733214849935727E-3</v>
      </c>
      <c r="L77" s="201">
        <f t="shared" si="5"/>
        <v>1.9728994663177654E-3</v>
      </c>
      <c r="M77" s="201">
        <f t="shared" si="5"/>
        <v>1.8231523825315704E-3</v>
      </c>
      <c r="N77" s="201">
        <f t="shared" si="5"/>
        <v>2.497548129878699E-3</v>
      </c>
      <c r="O77" s="201">
        <f t="shared" si="5"/>
        <v>2.7052849052113699E-3</v>
      </c>
      <c r="P77" s="201">
        <f t="shared" si="5"/>
        <v>2.7023887119411315E-3</v>
      </c>
      <c r="Q77" s="201">
        <f t="shared" si="5"/>
        <v>1.521694061517519E-3</v>
      </c>
    </row>
    <row r="78" spans="1:17" x14ac:dyDescent="0.25">
      <c r="A78" s="127" t="s">
        <v>324</v>
      </c>
      <c r="B78" s="200">
        <f t="shared" ref="B78:Q78" si="6">IF(B$15=0,0,B$15/B$5)</f>
        <v>8.0720358867766212E-2</v>
      </c>
      <c r="C78" s="200">
        <f t="shared" si="6"/>
        <v>8.2350955909378062E-2</v>
      </c>
      <c r="D78" s="200">
        <f t="shared" si="6"/>
        <v>6.7483823441893728E-2</v>
      </c>
      <c r="E78" s="200">
        <f t="shared" si="6"/>
        <v>6.789670288208341E-2</v>
      </c>
      <c r="F78" s="200">
        <f t="shared" si="6"/>
        <v>0.35727594236397847</v>
      </c>
      <c r="G78" s="200">
        <f t="shared" si="6"/>
        <v>0.35909734220939088</v>
      </c>
      <c r="H78" s="200">
        <f t="shared" si="6"/>
        <v>0.33524844088763034</v>
      </c>
      <c r="I78" s="200">
        <f t="shared" si="6"/>
        <v>0.35398764193280269</v>
      </c>
      <c r="J78" s="200">
        <f t="shared" si="6"/>
        <v>0.34150721126527422</v>
      </c>
      <c r="K78" s="200">
        <f t="shared" si="6"/>
        <v>0.32044648137106774</v>
      </c>
      <c r="L78" s="200">
        <f t="shared" si="6"/>
        <v>0.3249665712511684</v>
      </c>
      <c r="M78" s="200">
        <f t="shared" si="6"/>
        <v>0.37905113975429044</v>
      </c>
      <c r="N78" s="200">
        <f t="shared" si="6"/>
        <v>0.11932512336701324</v>
      </c>
      <c r="O78" s="200">
        <f t="shared" si="6"/>
        <v>3.4686711537005359E-2</v>
      </c>
      <c r="P78" s="200">
        <f t="shared" si="6"/>
        <v>7.6604862787828992E-2</v>
      </c>
      <c r="Q78" s="200">
        <f t="shared" si="6"/>
        <v>8.2497440646467593E-2</v>
      </c>
    </row>
    <row r="79" spans="1:17" x14ac:dyDescent="0.25">
      <c r="A79" s="127" t="s">
        <v>323</v>
      </c>
      <c r="B79" s="200">
        <f t="shared" ref="B79:Q79" si="7">IF(B$26=0,0,B$26/B$5)</f>
        <v>0.68042529392589823</v>
      </c>
      <c r="C79" s="200">
        <f t="shared" si="7"/>
        <v>0.678085328400585</v>
      </c>
      <c r="D79" s="200">
        <f t="shared" si="7"/>
        <v>0.69078213378396536</v>
      </c>
      <c r="E79" s="200">
        <f t="shared" si="7"/>
        <v>0.68529725346401038</v>
      </c>
      <c r="F79" s="200">
        <f t="shared" si="7"/>
        <v>0.45032365908515382</v>
      </c>
      <c r="G79" s="200">
        <f t="shared" si="7"/>
        <v>0.52602770880033378</v>
      </c>
      <c r="H79" s="200">
        <f t="shared" si="7"/>
        <v>0.53392023127550814</v>
      </c>
      <c r="I79" s="200">
        <f t="shared" si="7"/>
        <v>0.52501910226083248</v>
      </c>
      <c r="J79" s="200">
        <f t="shared" si="7"/>
        <v>0.53473165072200057</v>
      </c>
      <c r="K79" s="200">
        <f t="shared" si="7"/>
        <v>0.54616420610751648</v>
      </c>
      <c r="L79" s="200">
        <f t="shared" si="7"/>
        <v>0.54380174946783422</v>
      </c>
      <c r="M79" s="200">
        <f t="shared" si="7"/>
        <v>0.51074274972049372</v>
      </c>
      <c r="N79" s="200">
        <f t="shared" si="7"/>
        <v>0.56854682696232717</v>
      </c>
      <c r="O79" s="200">
        <f t="shared" si="7"/>
        <v>0.62001592462808397</v>
      </c>
      <c r="P79" s="200">
        <f t="shared" si="7"/>
        <v>0.63320434702705586</v>
      </c>
      <c r="Q79" s="200">
        <f t="shared" si="7"/>
        <v>0.6020850288925057</v>
      </c>
    </row>
    <row r="80" spans="1:17" x14ac:dyDescent="0.25">
      <c r="A80" s="142" t="s">
        <v>332</v>
      </c>
      <c r="B80" s="199">
        <f t="shared" ref="B80:Q80" si="8">IF(B$27=0,0,B$27/B$5)</f>
        <v>0.68042529392589823</v>
      </c>
      <c r="C80" s="199">
        <f t="shared" si="8"/>
        <v>0.678085328400585</v>
      </c>
      <c r="D80" s="199">
        <f t="shared" si="8"/>
        <v>0.69078213378396536</v>
      </c>
      <c r="E80" s="199">
        <f t="shared" si="8"/>
        <v>0.68529725346401038</v>
      </c>
      <c r="F80" s="199">
        <f t="shared" si="8"/>
        <v>0.45032365908515382</v>
      </c>
      <c r="G80" s="199">
        <f t="shared" si="8"/>
        <v>0.52602770880033378</v>
      </c>
      <c r="H80" s="199">
        <f t="shared" si="8"/>
        <v>0.53392023127550814</v>
      </c>
      <c r="I80" s="199">
        <f t="shared" si="8"/>
        <v>0.52501910226083248</v>
      </c>
      <c r="J80" s="199">
        <f t="shared" si="8"/>
        <v>0.53473165072200057</v>
      </c>
      <c r="K80" s="199">
        <f t="shared" si="8"/>
        <v>0.54616420610751648</v>
      </c>
      <c r="L80" s="199">
        <f t="shared" si="8"/>
        <v>0.54380174946783422</v>
      </c>
      <c r="M80" s="199">
        <f t="shared" si="8"/>
        <v>0.51074274972049372</v>
      </c>
      <c r="N80" s="199">
        <f t="shared" si="8"/>
        <v>0.56854682696232717</v>
      </c>
      <c r="O80" s="199">
        <f t="shared" si="8"/>
        <v>0.62001592462808397</v>
      </c>
      <c r="P80" s="199">
        <f t="shared" si="8"/>
        <v>0.63320434702705586</v>
      </c>
      <c r="Q80" s="199">
        <f t="shared" si="8"/>
        <v>0.6020850288925057</v>
      </c>
    </row>
    <row r="81" spans="1:17" x14ac:dyDescent="0.25">
      <c r="A81" s="142" t="s">
        <v>331</v>
      </c>
      <c r="B81" s="199">
        <f t="shared" ref="B81:Q81" si="9">IF(B$33=0,0,B$33/B$5)</f>
        <v>0</v>
      </c>
      <c r="C81" s="199">
        <f t="shared" si="9"/>
        <v>0</v>
      </c>
      <c r="D81" s="199">
        <f t="shared" si="9"/>
        <v>0</v>
      </c>
      <c r="E81" s="199">
        <f t="shared" si="9"/>
        <v>0</v>
      </c>
      <c r="F81" s="199">
        <f t="shared" si="9"/>
        <v>0</v>
      </c>
      <c r="G81" s="199">
        <f t="shared" si="9"/>
        <v>0</v>
      </c>
      <c r="H81" s="199">
        <f t="shared" si="9"/>
        <v>0</v>
      </c>
      <c r="I81" s="199">
        <f t="shared" si="9"/>
        <v>0</v>
      </c>
      <c r="J81" s="199">
        <f t="shared" si="9"/>
        <v>0</v>
      </c>
      <c r="K81" s="199">
        <f t="shared" si="9"/>
        <v>0</v>
      </c>
      <c r="L81" s="199">
        <f t="shared" si="9"/>
        <v>0</v>
      </c>
      <c r="M81" s="199">
        <f t="shared" si="9"/>
        <v>0</v>
      </c>
      <c r="N81" s="199">
        <f t="shared" si="9"/>
        <v>0</v>
      </c>
      <c r="O81" s="199">
        <f t="shared" si="9"/>
        <v>0</v>
      </c>
      <c r="P81" s="199">
        <f t="shared" si="9"/>
        <v>0</v>
      </c>
      <c r="Q81" s="199">
        <f t="shared" si="9"/>
        <v>0</v>
      </c>
    </row>
    <row r="82" spans="1:17" x14ac:dyDescent="0.25">
      <c r="A82" s="127" t="s">
        <v>322</v>
      </c>
      <c r="B82" s="200">
        <f t="shared" ref="B82:Q82" si="10">IF(B$34=0,0,B$34/B$5)</f>
        <v>4.7137376452213553E-2</v>
      </c>
      <c r="C82" s="200">
        <f t="shared" si="10"/>
        <v>4.6944185963588889E-2</v>
      </c>
      <c r="D82" s="200">
        <f t="shared" si="10"/>
        <v>4.8705619667042017E-2</v>
      </c>
      <c r="E82" s="200">
        <f t="shared" si="10"/>
        <v>4.8656702381680982E-2</v>
      </c>
      <c r="F82" s="200">
        <f t="shared" si="10"/>
        <v>5.4577554069327433E-2</v>
      </c>
      <c r="G82" s="200">
        <f t="shared" si="10"/>
        <v>5.9863136883575779E-2</v>
      </c>
      <c r="H82" s="200">
        <f t="shared" si="10"/>
        <v>5.7749987908400052E-2</v>
      </c>
      <c r="I82" s="200">
        <f t="shared" si="10"/>
        <v>5.9247754624928983E-2</v>
      </c>
      <c r="J82" s="200">
        <f t="shared" si="10"/>
        <v>6.0635052698437386E-2</v>
      </c>
      <c r="K82" s="200">
        <f t="shared" si="10"/>
        <v>6.0244938039572885E-2</v>
      </c>
      <c r="L82" s="200">
        <f t="shared" si="10"/>
        <v>6.1290854790177617E-2</v>
      </c>
      <c r="M82" s="200">
        <f t="shared" si="10"/>
        <v>6.010735304754574E-2</v>
      </c>
      <c r="N82" s="200">
        <f t="shared" si="10"/>
        <v>3.5662700074740726E-2</v>
      </c>
      <c r="O82" s="200">
        <f t="shared" si="10"/>
        <v>3.5151812924161967E-2</v>
      </c>
      <c r="P82" s="200">
        <f t="shared" si="10"/>
        <v>3.9997505566605827E-2</v>
      </c>
      <c r="Q82" s="200">
        <f t="shared" si="10"/>
        <v>3.9302577236431512E-2</v>
      </c>
    </row>
    <row r="83" spans="1:17" x14ac:dyDescent="0.25">
      <c r="A83" s="142" t="s">
        <v>330</v>
      </c>
      <c r="B83" s="199">
        <f t="shared" ref="B83:Q83" si="11">IF(B$35=0,0,B$35/B$5)</f>
        <v>4.0066769984381523E-2</v>
      </c>
      <c r="C83" s="199">
        <f t="shared" si="11"/>
        <v>3.9902558069050562E-2</v>
      </c>
      <c r="D83" s="199">
        <f t="shared" si="11"/>
        <v>4.1399776716985713E-2</v>
      </c>
      <c r="E83" s="199">
        <f t="shared" si="11"/>
        <v>4.1358197024428833E-2</v>
      </c>
      <c r="F83" s="199">
        <f t="shared" si="11"/>
        <v>4.645744786104198E-2</v>
      </c>
      <c r="G83" s="199">
        <f t="shared" si="11"/>
        <v>5.0914183474488957E-2</v>
      </c>
      <c r="H83" s="199">
        <f t="shared" si="11"/>
        <v>4.8750689988543719E-2</v>
      </c>
      <c r="I83" s="199">
        <f t="shared" si="11"/>
        <v>5.011463605238347E-2</v>
      </c>
      <c r="J83" s="199">
        <f t="shared" si="11"/>
        <v>5.1341630541163349E-2</v>
      </c>
      <c r="K83" s="199">
        <f t="shared" si="11"/>
        <v>5.0848419293482459E-2</v>
      </c>
      <c r="L83" s="199">
        <f t="shared" si="11"/>
        <v>5.1795930083081407E-2</v>
      </c>
      <c r="M83" s="199">
        <f t="shared" si="11"/>
        <v>5.0875326048738581E-2</v>
      </c>
      <c r="N83" s="199">
        <f t="shared" si="11"/>
        <v>2.9871110897886671E-2</v>
      </c>
      <c r="O83" s="199">
        <f t="shared" si="11"/>
        <v>2.954553471869761E-2</v>
      </c>
      <c r="P83" s="199">
        <f t="shared" si="11"/>
        <v>3.3384206471406393E-2</v>
      </c>
      <c r="Q83" s="199">
        <f t="shared" si="11"/>
        <v>3.2570314361619515E-2</v>
      </c>
    </row>
    <row r="84" spans="1:17" x14ac:dyDescent="0.25">
      <c r="A84" s="142" t="s">
        <v>329</v>
      </c>
      <c r="B84" s="199">
        <f t="shared" ref="B84:Q84" si="12">IF(B$41=0,0,B$41/B$5)</f>
        <v>7.0706064678320328E-3</v>
      </c>
      <c r="C84" s="199">
        <f t="shared" si="12"/>
        <v>7.0416278945383323E-3</v>
      </c>
      <c r="D84" s="199">
        <f t="shared" si="12"/>
        <v>7.3058429500563018E-3</v>
      </c>
      <c r="E84" s="199">
        <f t="shared" si="12"/>
        <v>7.2985053572521465E-3</v>
      </c>
      <c r="F84" s="199">
        <f t="shared" si="12"/>
        <v>8.1201062082854533E-3</v>
      </c>
      <c r="G84" s="199">
        <f t="shared" si="12"/>
        <v>8.948953409086819E-3</v>
      </c>
      <c r="H84" s="199">
        <f t="shared" si="12"/>
        <v>8.9992979198563403E-3</v>
      </c>
      <c r="I84" s="199">
        <f t="shared" si="12"/>
        <v>9.1331185725455118E-3</v>
      </c>
      <c r="J84" s="199">
        <f t="shared" si="12"/>
        <v>9.2934221572740314E-3</v>
      </c>
      <c r="K84" s="199">
        <f t="shared" si="12"/>
        <v>9.3965187460904216E-3</v>
      </c>
      <c r="L84" s="199">
        <f t="shared" si="12"/>
        <v>9.494924707096215E-3</v>
      </c>
      <c r="M84" s="199">
        <f t="shared" si="12"/>
        <v>9.2320269988071524E-3</v>
      </c>
      <c r="N84" s="199">
        <f t="shared" si="12"/>
        <v>5.7915891768540511E-3</v>
      </c>
      <c r="O84" s="199">
        <f t="shared" si="12"/>
        <v>5.6062782054643601E-3</v>
      </c>
      <c r="P84" s="199">
        <f t="shared" si="12"/>
        <v>6.613299095199433E-3</v>
      </c>
      <c r="Q84" s="199">
        <f t="shared" si="12"/>
        <v>6.7322628748119938E-3</v>
      </c>
    </row>
    <row r="85" spans="1:17" x14ac:dyDescent="0.25">
      <c r="A85" s="142" t="s">
        <v>328</v>
      </c>
      <c r="B85" s="199">
        <f t="shared" ref="B85:Q85" si="13">IF(B$52=0,0,B$52/B$5)</f>
        <v>0</v>
      </c>
      <c r="C85" s="199">
        <f t="shared" si="13"/>
        <v>0</v>
      </c>
      <c r="D85" s="199">
        <f t="shared" si="13"/>
        <v>0</v>
      </c>
      <c r="E85" s="199">
        <f t="shared" si="13"/>
        <v>0</v>
      </c>
      <c r="F85" s="199">
        <f t="shared" si="13"/>
        <v>0</v>
      </c>
      <c r="G85" s="199">
        <f t="shared" si="13"/>
        <v>0</v>
      </c>
      <c r="H85" s="199">
        <f t="shared" si="13"/>
        <v>0</v>
      </c>
      <c r="I85" s="199">
        <f t="shared" si="13"/>
        <v>0</v>
      </c>
      <c r="J85" s="199">
        <f t="shared" si="13"/>
        <v>0</v>
      </c>
      <c r="K85" s="199">
        <f t="shared" si="13"/>
        <v>0</v>
      </c>
      <c r="L85" s="199">
        <f t="shared" si="13"/>
        <v>0</v>
      </c>
      <c r="M85" s="199">
        <f t="shared" si="13"/>
        <v>0</v>
      </c>
      <c r="N85" s="199">
        <f t="shared" si="13"/>
        <v>0</v>
      </c>
      <c r="O85" s="199">
        <f t="shared" si="13"/>
        <v>0</v>
      </c>
      <c r="P85" s="199">
        <f t="shared" si="13"/>
        <v>0</v>
      </c>
      <c r="Q85" s="199">
        <f t="shared" si="13"/>
        <v>0</v>
      </c>
    </row>
    <row r="86" spans="1:17" x14ac:dyDescent="0.25">
      <c r="A86" s="127" t="s">
        <v>321</v>
      </c>
      <c r="B86" s="200">
        <f t="shared" ref="B86:Q86" si="14">IF(B$53=0,0,B$53/B$5)</f>
        <v>0</v>
      </c>
      <c r="C86" s="200">
        <f t="shared" si="14"/>
        <v>0</v>
      </c>
      <c r="D86" s="200">
        <f t="shared" si="14"/>
        <v>0</v>
      </c>
      <c r="E86" s="200">
        <f t="shared" si="14"/>
        <v>0</v>
      </c>
      <c r="F86" s="200">
        <f t="shared" si="14"/>
        <v>0</v>
      </c>
      <c r="G86" s="200">
        <f t="shared" si="14"/>
        <v>0</v>
      </c>
      <c r="H86" s="200">
        <f t="shared" si="14"/>
        <v>0</v>
      </c>
      <c r="I86" s="200">
        <f t="shared" si="14"/>
        <v>0</v>
      </c>
      <c r="J86" s="200">
        <f t="shared" si="14"/>
        <v>0</v>
      </c>
      <c r="K86" s="200">
        <f t="shared" si="14"/>
        <v>0</v>
      </c>
      <c r="L86" s="200">
        <f t="shared" si="14"/>
        <v>0</v>
      </c>
      <c r="M86" s="200">
        <f t="shared" si="14"/>
        <v>0</v>
      </c>
      <c r="N86" s="200">
        <f t="shared" si="14"/>
        <v>0</v>
      </c>
      <c r="O86" s="200">
        <f t="shared" si="14"/>
        <v>0</v>
      </c>
      <c r="P86" s="200">
        <f t="shared" si="14"/>
        <v>0</v>
      </c>
      <c r="Q86" s="200">
        <f t="shared" si="14"/>
        <v>0</v>
      </c>
    </row>
    <row r="87" spans="1:17" x14ac:dyDescent="0.25">
      <c r="A87" s="142" t="s">
        <v>327</v>
      </c>
      <c r="B87" s="199">
        <f t="shared" ref="B87:Q87" si="15">IF(B$54=0,0,B$54/B$5)</f>
        <v>0</v>
      </c>
      <c r="C87" s="199">
        <f t="shared" si="15"/>
        <v>0</v>
      </c>
      <c r="D87" s="199">
        <f t="shared" si="15"/>
        <v>0</v>
      </c>
      <c r="E87" s="199">
        <f t="shared" si="15"/>
        <v>0</v>
      </c>
      <c r="F87" s="199">
        <f t="shared" si="15"/>
        <v>0</v>
      </c>
      <c r="G87" s="199">
        <f t="shared" si="15"/>
        <v>0</v>
      </c>
      <c r="H87" s="199">
        <f t="shared" si="15"/>
        <v>0</v>
      </c>
      <c r="I87" s="199">
        <f t="shared" si="15"/>
        <v>0</v>
      </c>
      <c r="J87" s="199">
        <f t="shared" si="15"/>
        <v>0</v>
      </c>
      <c r="K87" s="199">
        <f t="shared" si="15"/>
        <v>0</v>
      </c>
      <c r="L87" s="199">
        <f t="shared" si="15"/>
        <v>0</v>
      </c>
      <c r="M87" s="199">
        <f t="shared" si="15"/>
        <v>0</v>
      </c>
      <c r="N87" s="199">
        <f t="shared" si="15"/>
        <v>0</v>
      </c>
      <c r="O87" s="199">
        <f t="shared" si="15"/>
        <v>0</v>
      </c>
      <c r="P87" s="199">
        <f t="shared" si="15"/>
        <v>0</v>
      </c>
      <c r="Q87" s="199">
        <f t="shared" si="15"/>
        <v>0</v>
      </c>
    </row>
    <row r="88" spans="1:17" x14ac:dyDescent="0.25">
      <c r="A88" s="142" t="s">
        <v>326</v>
      </c>
      <c r="B88" s="199">
        <f t="shared" ref="B88:Q88" si="16">IF(B$55=0,0,B$55/B$5)</f>
        <v>0</v>
      </c>
      <c r="C88" s="199">
        <f t="shared" si="16"/>
        <v>0</v>
      </c>
      <c r="D88" s="199">
        <f t="shared" si="16"/>
        <v>0</v>
      </c>
      <c r="E88" s="199">
        <f t="shared" si="16"/>
        <v>0</v>
      </c>
      <c r="F88" s="199">
        <f t="shared" si="16"/>
        <v>0</v>
      </c>
      <c r="G88" s="199">
        <f t="shared" si="16"/>
        <v>0</v>
      </c>
      <c r="H88" s="199">
        <f t="shared" si="16"/>
        <v>0</v>
      </c>
      <c r="I88" s="199">
        <f t="shared" si="16"/>
        <v>0</v>
      </c>
      <c r="J88" s="199">
        <f t="shared" si="16"/>
        <v>0</v>
      </c>
      <c r="K88" s="199">
        <f t="shared" si="16"/>
        <v>0</v>
      </c>
      <c r="L88" s="199">
        <f t="shared" si="16"/>
        <v>0</v>
      </c>
      <c r="M88" s="199">
        <f t="shared" si="16"/>
        <v>0</v>
      </c>
      <c r="N88" s="199">
        <f t="shared" si="16"/>
        <v>0</v>
      </c>
      <c r="O88" s="199">
        <f t="shared" si="16"/>
        <v>0</v>
      </c>
      <c r="P88" s="199">
        <f t="shared" si="16"/>
        <v>0</v>
      </c>
      <c r="Q88" s="199">
        <f t="shared" si="16"/>
        <v>0</v>
      </c>
    </row>
    <row r="89" spans="1:17" x14ac:dyDescent="0.25">
      <c r="A89" s="142" t="s">
        <v>325</v>
      </c>
      <c r="B89" s="199">
        <f t="shared" ref="B89:Q89" si="17">IF(B$66=0,0,B$66/B$5)</f>
        <v>0</v>
      </c>
      <c r="C89" s="199">
        <f t="shared" si="17"/>
        <v>0</v>
      </c>
      <c r="D89" s="199">
        <f t="shared" si="17"/>
        <v>0</v>
      </c>
      <c r="E89" s="199">
        <f t="shared" si="17"/>
        <v>0</v>
      </c>
      <c r="F89" s="199">
        <f t="shared" si="17"/>
        <v>0</v>
      </c>
      <c r="G89" s="199">
        <f t="shared" si="17"/>
        <v>0</v>
      </c>
      <c r="H89" s="199">
        <f t="shared" si="17"/>
        <v>0</v>
      </c>
      <c r="I89" s="199">
        <f t="shared" si="17"/>
        <v>0</v>
      </c>
      <c r="J89" s="199">
        <f t="shared" si="17"/>
        <v>0</v>
      </c>
      <c r="K89" s="199">
        <f t="shared" si="17"/>
        <v>0</v>
      </c>
      <c r="L89" s="199">
        <f t="shared" si="17"/>
        <v>0</v>
      </c>
      <c r="M89" s="199">
        <f t="shared" si="17"/>
        <v>0</v>
      </c>
      <c r="N89" s="199">
        <f t="shared" si="17"/>
        <v>0</v>
      </c>
      <c r="O89" s="199">
        <f t="shared" si="17"/>
        <v>0</v>
      </c>
      <c r="P89" s="199">
        <f t="shared" si="17"/>
        <v>0</v>
      </c>
      <c r="Q89" s="199">
        <f t="shared" si="17"/>
        <v>0</v>
      </c>
    </row>
    <row r="90" spans="1:17" x14ac:dyDescent="0.25">
      <c r="A90" s="127" t="s">
        <v>320</v>
      </c>
      <c r="B90" s="200">
        <f t="shared" ref="B90:Q90" si="18">IF(B$67=0,0,B$67/B$5)</f>
        <v>0.18945291220824814</v>
      </c>
      <c r="C90" s="200">
        <f t="shared" si="18"/>
        <v>0.19035578142043386</v>
      </c>
      <c r="D90" s="200">
        <f t="shared" si="18"/>
        <v>0.19071595746880146</v>
      </c>
      <c r="E90" s="200">
        <f t="shared" si="18"/>
        <v>0.19581096398763861</v>
      </c>
      <c r="F90" s="200">
        <f t="shared" si="18"/>
        <v>0.13564642033542579</v>
      </c>
      <c r="G90" s="200">
        <f t="shared" si="18"/>
        <v>5.3187510654725031E-2</v>
      </c>
      <c r="H90" s="200">
        <f t="shared" si="18"/>
        <v>7.1175345777287805E-2</v>
      </c>
      <c r="I90" s="200">
        <f t="shared" si="18"/>
        <v>5.9877158066642115E-2</v>
      </c>
      <c r="J90" s="200">
        <f t="shared" si="18"/>
        <v>6.1223372336617489E-2</v>
      </c>
      <c r="K90" s="200">
        <f t="shared" si="18"/>
        <v>7.1171052996849241E-2</v>
      </c>
      <c r="L90" s="200">
        <f t="shared" si="18"/>
        <v>6.7967925024501968E-2</v>
      </c>
      <c r="M90" s="200">
        <f t="shared" si="18"/>
        <v>4.8275605095138695E-2</v>
      </c>
      <c r="N90" s="200">
        <f t="shared" si="18"/>
        <v>0.27396780146604022</v>
      </c>
      <c r="O90" s="200">
        <f t="shared" si="18"/>
        <v>0.30744026600553737</v>
      </c>
      <c r="P90" s="200">
        <f t="shared" si="18"/>
        <v>0.24749089590656831</v>
      </c>
      <c r="Q90" s="200">
        <f t="shared" si="18"/>
        <v>0.27459325916307781</v>
      </c>
    </row>
    <row r="91" spans="1:17" x14ac:dyDescent="0.25">
      <c r="A91" s="72" t="s">
        <v>319</v>
      </c>
      <c r="B91" s="71">
        <f t="shared" ref="B91:Q91" si="19">IF(B$68=0,0,B$68/B$5)</f>
        <v>0</v>
      </c>
      <c r="C91" s="71">
        <f t="shared" si="19"/>
        <v>0</v>
      </c>
      <c r="D91" s="71">
        <f t="shared" si="19"/>
        <v>0</v>
      </c>
      <c r="E91" s="71">
        <f t="shared" si="19"/>
        <v>0</v>
      </c>
      <c r="F91" s="71">
        <f t="shared" si="19"/>
        <v>0</v>
      </c>
      <c r="G91" s="71">
        <f t="shared" si="19"/>
        <v>0</v>
      </c>
      <c r="H91" s="71">
        <f t="shared" si="19"/>
        <v>0</v>
      </c>
      <c r="I91" s="71">
        <f t="shared" si="19"/>
        <v>0</v>
      </c>
      <c r="J91" s="71">
        <f t="shared" si="19"/>
        <v>0</v>
      </c>
      <c r="K91" s="71">
        <f t="shared" si="19"/>
        <v>0</v>
      </c>
      <c r="L91" s="71">
        <f t="shared" si="19"/>
        <v>0</v>
      </c>
      <c r="M91" s="71">
        <f t="shared" si="19"/>
        <v>0</v>
      </c>
      <c r="N91" s="71">
        <f t="shared" si="19"/>
        <v>0</v>
      </c>
      <c r="O91" s="71">
        <f t="shared" si="19"/>
        <v>0</v>
      </c>
      <c r="P91" s="71">
        <f t="shared" si="19"/>
        <v>0</v>
      </c>
      <c r="Q91" s="71">
        <f t="shared" si="19"/>
        <v>0</v>
      </c>
    </row>
    <row r="93" spans="1:17" ht="12.75" x14ac:dyDescent="0.25">
      <c r="A93" s="266" t="s">
        <v>133</v>
      </c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</row>
    <row r="95" spans="1:17" x14ac:dyDescent="0.25">
      <c r="A95" s="78" t="s">
        <v>3</v>
      </c>
      <c r="B95" s="230">
        <f>IF(B$5=0,0,B$5/OIS_fec!B$5)</f>
        <v>2.2850988987508196</v>
      </c>
      <c r="C95" s="230">
        <f>IF(C$5=0,0,C$5/OIS_fec!C$5)</f>
        <v>2.2700242612092389</v>
      </c>
      <c r="D95" s="230">
        <f>IF(D$5=0,0,D$5/OIS_fec!D$5)</f>
        <v>2.2050210639358645</v>
      </c>
      <c r="E95" s="230">
        <f>IF(E$5=0,0,E$5/OIS_fec!E$5)</f>
        <v>2.1753574774170588</v>
      </c>
      <c r="F95" s="230">
        <f>IF(F$5=0,0,F$5/OIS_fec!F$5)</f>
        <v>2.2735108101346793</v>
      </c>
      <c r="G95" s="230">
        <f>IF(G$5=0,0,G$5/OIS_fec!G$5)</f>
        <v>2.7861183666504106</v>
      </c>
      <c r="H95" s="230">
        <f>IF(H$5=0,0,H$5/OIS_fec!H$5)</f>
        <v>2.6559585731876298</v>
      </c>
      <c r="I95" s="230">
        <f>IF(I$5=0,0,I$5/OIS_fec!I$5)</f>
        <v>2.6108907781290451</v>
      </c>
      <c r="J95" s="230">
        <f>IF(J$5=0,0,J$5/OIS_fec!J$5)</f>
        <v>2.5442359187906782</v>
      </c>
      <c r="K95" s="230">
        <f>IF(K$5=0,0,K$5/OIS_fec!K$5)</f>
        <v>2.4576382028437043</v>
      </c>
      <c r="L95" s="230">
        <f>IF(L$5=0,0,L$5/OIS_fec!L$5)</f>
        <v>2.4516972541832649</v>
      </c>
      <c r="M95" s="230">
        <f>IF(M$5=0,0,M$5/OIS_fec!M$5)</f>
        <v>2.6718292009199445</v>
      </c>
      <c r="N95" s="230">
        <f>IF(N$5=0,0,N$5/OIS_fec!N$5)</f>
        <v>2.2445722494276645</v>
      </c>
      <c r="O95" s="230">
        <f>IF(O$5=0,0,O$5/OIS_fec!O$5)</f>
        <v>2.0776031400538346</v>
      </c>
      <c r="P95" s="230">
        <f>IF(P$5=0,0,P$5/OIS_fec!P$5)</f>
        <v>2.0565402566282724</v>
      </c>
      <c r="Q95" s="230">
        <f>IF(Q$5=0,0,Q$5/OIS_fec!Q$5)</f>
        <v>2.0882555737680812</v>
      </c>
    </row>
    <row r="96" spans="1:17" x14ac:dyDescent="0.25">
      <c r="A96" s="132" t="s">
        <v>83</v>
      </c>
      <c r="B96" s="275">
        <f>IF(B$6=0,0,B$6/OIS_fec!B$6)</f>
        <v>0</v>
      </c>
      <c r="C96" s="275">
        <f>IF(C$6=0,0,C$6/OIS_fec!C$6)</f>
        <v>0</v>
      </c>
      <c r="D96" s="275">
        <f>IF(D$6=0,0,D$6/OIS_fec!D$6)</f>
        <v>0</v>
      </c>
      <c r="E96" s="275">
        <f>IF(E$6=0,0,E$6/OIS_fec!E$6)</f>
        <v>0</v>
      </c>
      <c r="F96" s="275">
        <f>IF(F$6=0,0,F$6/OIS_fec!F$6)</f>
        <v>0</v>
      </c>
      <c r="G96" s="275">
        <f>IF(G$6=0,0,G$6/OIS_fec!G$6)</f>
        <v>0</v>
      </c>
      <c r="H96" s="275">
        <f>IF(H$6=0,0,H$6/OIS_fec!H$6)</f>
        <v>0</v>
      </c>
      <c r="I96" s="275">
        <f>IF(I$6=0,0,I$6/OIS_fec!I$6)</f>
        <v>0</v>
      </c>
      <c r="J96" s="275">
        <f>IF(J$6=0,0,J$6/OIS_fec!J$6)</f>
        <v>0</v>
      </c>
      <c r="K96" s="275">
        <f>IF(K$6=0,0,K$6/OIS_fec!K$6)</f>
        <v>0</v>
      </c>
      <c r="L96" s="275">
        <f>IF(L$6=0,0,L$6/OIS_fec!L$6)</f>
        <v>0</v>
      </c>
      <c r="M96" s="275">
        <f>IF(M$6=0,0,M$6/OIS_fec!M$6)</f>
        <v>0</v>
      </c>
      <c r="N96" s="275">
        <f>IF(N$6=0,0,N$6/OIS_fec!N$6)</f>
        <v>0</v>
      </c>
      <c r="O96" s="275">
        <f>IF(O$6=0,0,O$6/OIS_fec!O$6)</f>
        <v>0</v>
      </c>
      <c r="P96" s="275">
        <f>IF(P$6=0,0,P$6/OIS_fec!P$6)</f>
        <v>0</v>
      </c>
      <c r="Q96" s="275">
        <f>IF(Q$6=0,0,Q$6/OIS_fec!Q$6)</f>
        <v>0</v>
      </c>
    </row>
    <row r="97" spans="1:17" x14ac:dyDescent="0.25">
      <c r="A97" s="76" t="s">
        <v>82</v>
      </c>
      <c r="B97" s="274">
        <f>IF(B$7=0,0,B$7/OIS_fec!B$7)</f>
        <v>0</v>
      </c>
      <c r="C97" s="274">
        <f>IF(C$7=0,0,C$7/OIS_fec!C$7)</f>
        <v>0</v>
      </c>
      <c r="D97" s="274">
        <f>IF(D$7=0,0,D$7/OIS_fec!D$7)</f>
        <v>0</v>
      </c>
      <c r="E97" s="274">
        <f>IF(E$7=0,0,E$7/OIS_fec!E$7)</f>
        <v>0</v>
      </c>
      <c r="F97" s="274">
        <f>IF(F$7=0,0,F$7/OIS_fec!F$7)</f>
        <v>0</v>
      </c>
      <c r="G97" s="274">
        <f>IF(G$7=0,0,G$7/OIS_fec!G$7)</f>
        <v>0</v>
      </c>
      <c r="H97" s="274">
        <f>IF(H$7=0,0,H$7/OIS_fec!H$7)</f>
        <v>0</v>
      </c>
      <c r="I97" s="274">
        <f>IF(I$7=0,0,I$7/OIS_fec!I$7)</f>
        <v>0</v>
      </c>
      <c r="J97" s="274">
        <f>IF(J$7=0,0,J$7/OIS_fec!J$7)</f>
        <v>0</v>
      </c>
      <c r="K97" s="274">
        <f>IF(K$7=0,0,K$7/OIS_fec!K$7)</f>
        <v>0</v>
      </c>
      <c r="L97" s="274">
        <f>IF(L$7=0,0,L$7/OIS_fec!L$7)</f>
        <v>0</v>
      </c>
      <c r="M97" s="274">
        <f>IF(M$7=0,0,M$7/OIS_fec!M$7)</f>
        <v>0</v>
      </c>
      <c r="N97" s="274">
        <f>IF(N$7=0,0,N$7/OIS_fec!N$7)</f>
        <v>0</v>
      </c>
      <c r="O97" s="274">
        <f>IF(O$7=0,0,O$7/OIS_fec!O$7)</f>
        <v>0</v>
      </c>
      <c r="P97" s="274">
        <f>IF(P$7=0,0,P$7/OIS_fec!P$7)</f>
        <v>0</v>
      </c>
      <c r="Q97" s="274">
        <f>IF(Q$7=0,0,Q$7/OIS_fec!Q$7)</f>
        <v>0</v>
      </c>
    </row>
    <row r="98" spans="1:17" x14ac:dyDescent="0.25">
      <c r="A98" s="76" t="s">
        <v>81</v>
      </c>
      <c r="B98" s="274">
        <f>IF(B$8=0,0,B$8/OIS_fec!B$8)</f>
        <v>0</v>
      </c>
      <c r="C98" s="274">
        <f>IF(C$8=0,0,C$8/OIS_fec!C$8)</f>
        <v>0</v>
      </c>
      <c r="D98" s="274">
        <f>IF(D$8=0,0,D$8/OIS_fec!D$8)</f>
        <v>0</v>
      </c>
      <c r="E98" s="274">
        <f>IF(E$8=0,0,E$8/OIS_fec!E$8)</f>
        <v>0</v>
      </c>
      <c r="F98" s="274">
        <f>IF(F$8=0,0,F$8/OIS_fec!F$8)</f>
        <v>0</v>
      </c>
      <c r="G98" s="274">
        <f>IF(G$8=0,0,G$8/OIS_fec!G$8)</f>
        <v>0</v>
      </c>
      <c r="H98" s="274">
        <f>IF(H$8=0,0,H$8/OIS_fec!H$8)</f>
        <v>0</v>
      </c>
      <c r="I98" s="274">
        <f>IF(I$8=0,0,I$8/OIS_fec!I$8)</f>
        <v>0</v>
      </c>
      <c r="J98" s="274">
        <f>IF(J$8=0,0,J$8/OIS_fec!J$8)</f>
        <v>0</v>
      </c>
      <c r="K98" s="274">
        <f>IF(K$8=0,0,K$8/OIS_fec!K$8)</f>
        <v>0</v>
      </c>
      <c r="L98" s="274">
        <f>IF(L$8=0,0,L$8/OIS_fec!L$8)</f>
        <v>0</v>
      </c>
      <c r="M98" s="274">
        <f>IF(M$8=0,0,M$8/OIS_fec!M$8)</f>
        <v>0</v>
      </c>
      <c r="N98" s="274">
        <f>IF(N$8=0,0,N$8/OIS_fec!N$8)</f>
        <v>0</v>
      </c>
      <c r="O98" s="274">
        <f>IF(O$8=0,0,O$8/OIS_fec!O$8)</f>
        <v>0</v>
      </c>
      <c r="P98" s="274">
        <f>IF(P$8=0,0,P$8/OIS_fec!P$8)</f>
        <v>0</v>
      </c>
      <c r="Q98" s="274">
        <f>IF(Q$8=0,0,Q$8/OIS_fec!Q$8)</f>
        <v>0</v>
      </c>
    </row>
    <row r="99" spans="1:17" x14ac:dyDescent="0.25">
      <c r="A99" s="76" t="s">
        <v>80</v>
      </c>
      <c r="B99" s="274">
        <f>IF(B$9=0,0,B$9/OIS_fec!B$9)</f>
        <v>0</v>
      </c>
      <c r="C99" s="274">
        <f>IF(C$9=0,0,C$9/OIS_fec!C$9)</f>
        <v>0</v>
      </c>
      <c r="D99" s="274">
        <f>IF(D$9=0,0,D$9/OIS_fec!D$9)</f>
        <v>0</v>
      </c>
      <c r="E99" s="274">
        <f>IF(E$9=0,0,E$9/OIS_fec!E$9)</f>
        <v>0</v>
      </c>
      <c r="F99" s="274">
        <f>IF(F$9=0,0,F$9/OIS_fec!F$9)</f>
        <v>0</v>
      </c>
      <c r="G99" s="274">
        <f>IF(G$9=0,0,G$9/OIS_fec!G$9)</f>
        <v>0</v>
      </c>
      <c r="H99" s="274">
        <f>IF(H$9=0,0,H$9/OIS_fec!H$9)</f>
        <v>0</v>
      </c>
      <c r="I99" s="274">
        <f>IF(I$9=0,0,I$9/OIS_fec!I$9)</f>
        <v>0</v>
      </c>
      <c r="J99" s="274">
        <f>IF(J$9=0,0,J$9/OIS_fec!J$9)</f>
        <v>0</v>
      </c>
      <c r="K99" s="274">
        <f>IF(K$9=0,0,K$9/OIS_fec!K$9)</f>
        <v>0</v>
      </c>
      <c r="L99" s="274">
        <f>IF(L$9=0,0,L$9/OIS_fec!L$9)</f>
        <v>0</v>
      </c>
      <c r="M99" s="274">
        <f>IF(M$9=0,0,M$9/OIS_fec!M$9)</f>
        <v>0</v>
      </c>
      <c r="N99" s="274">
        <f>IF(N$9=0,0,N$9/OIS_fec!N$9)</f>
        <v>0</v>
      </c>
      <c r="O99" s="274">
        <f>IF(O$9=0,0,O$9/OIS_fec!O$9)</f>
        <v>0</v>
      </c>
      <c r="P99" s="274">
        <f>IF(P$9=0,0,P$9/OIS_fec!P$9)</f>
        <v>0</v>
      </c>
      <c r="Q99" s="274">
        <f>IF(Q$9=0,0,Q$9/OIS_fec!Q$9)</f>
        <v>0</v>
      </c>
    </row>
    <row r="100" spans="1:17" x14ac:dyDescent="0.25">
      <c r="A100" s="129" t="s">
        <v>79</v>
      </c>
      <c r="B100" s="273">
        <f>IF(B$10=0,0,B$10/OIS_fec!B$10)</f>
        <v>0.59069174562565396</v>
      </c>
      <c r="C100" s="273">
        <f>IF(C$10=0,0,C$10/OIS_fec!C$10)</f>
        <v>0.58604086302319935</v>
      </c>
      <c r="D100" s="273">
        <f>IF(D$10=0,0,D$10/OIS_fec!D$10)</f>
        <v>0.58159966445323064</v>
      </c>
      <c r="E100" s="273">
        <f>IF(E$10=0,0,E$10/OIS_fec!E$10)</f>
        <v>0.57951684342550669</v>
      </c>
      <c r="F100" s="273">
        <f>IF(F$10=0,0,F$10/OIS_fec!F$10)</f>
        <v>0.57005484159998965</v>
      </c>
      <c r="G100" s="273">
        <f>IF(G$10=0,0,G$10/OIS_fec!G$10)</f>
        <v>0.60189316638583723</v>
      </c>
      <c r="H100" s="273">
        <f>IF(H$10=0,0,H$10/OIS_fec!H$10)</f>
        <v>0.59554196115473423</v>
      </c>
      <c r="I100" s="273">
        <f>IF(I$10=0,0,I$10/OIS_fec!I$10)</f>
        <v>0.572591642917615</v>
      </c>
      <c r="J100" s="273">
        <f>IF(J$10=0,0,J$10/OIS_fec!J$10)</f>
        <v>0.56750044807272593</v>
      </c>
      <c r="K100" s="273">
        <f>IF(K$10=0,0,K$10/OIS_fec!K$10)</f>
        <v>0.56717933077980887</v>
      </c>
      <c r="L100" s="273">
        <f>IF(L$10=0,0,L$10/OIS_fec!L$10)</f>
        <v>0.56607918556899273</v>
      </c>
      <c r="M100" s="273">
        <f>IF(M$10=0,0,M$10/OIS_fec!M$10)</f>
        <v>0.57385387728145998</v>
      </c>
      <c r="N100" s="273">
        <f>IF(N$10=0,0,N$10/OIS_fec!N$10)</f>
        <v>0.62048376000000005</v>
      </c>
      <c r="O100" s="273">
        <f>IF(O$10=0,0,O$10/OIS_fec!O$10)</f>
        <v>0.62048376000000027</v>
      </c>
      <c r="P100" s="273">
        <f>IF(P$10=0,0,P$10/OIS_fec!P$10)</f>
        <v>0.62048375999999994</v>
      </c>
      <c r="Q100" s="273">
        <f>IF(Q$10=0,0,Q$10/OIS_fec!Q$10)</f>
        <v>0.35453425296604041</v>
      </c>
    </row>
    <row r="101" spans="1:17" x14ac:dyDescent="0.25">
      <c r="A101" s="127" t="s">
        <v>324</v>
      </c>
      <c r="B101" s="296">
        <f>IF(B$15=0,0,B$15/OIS_fec!B$15)</f>
        <v>3.1024187999999997</v>
      </c>
      <c r="C101" s="296">
        <f>IF(C$15=0,0,C$15/OIS_fec!C$15)</f>
        <v>3.1024188000000001</v>
      </c>
      <c r="D101" s="296">
        <f>IF(D$15=0,0,D$15/OIS_fec!D$15)</f>
        <v>3.1024188000000001</v>
      </c>
      <c r="E101" s="296">
        <f>IF(E$15=0,0,E$15/OIS_fec!E$15)</f>
        <v>3.1024188000000006</v>
      </c>
      <c r="F101" s="296">
        <f>IF(F$15=0,0,F$15/OIS_fec!F$15)</f>
        <v>3.0728011145228127</v>
      </c>
      <c r="G101" s="296">
        <f>IF(G$15=0,0,G$15/OIS_fec!G$15)</f>
        <v>3.192377630377579</v>
      </c>
      <c r="H101" s="296">
        <f>IF(H$15=0,0,H$15/OIS_fec!H$15)</f>
        <v>3.2405832000000006</v>
      </c>
      <c r="I101" s="296">
        <f>IF(I$15=0,0,I$15/OIS_fec!I$15)</f>
        <v>3.2405832000000006</v>
      </c>
      <c r="J101" s="296">
        <f>IF(J$15=0,0,J$15/OIS_fec!J$15)</f>
        <v>3.2405832000000006</v>
      </c>
      <c r="K101" s="296">
        <f>IF(K$15=0,0,K$15/OIS_fec!K$15)</f>
        <v>3.2405832000000006</v>
      </c>
      <c r="L101" s="296">
        <f>IF(L$15=0,0,L$15/OIS_fec!L$15)</f>
        <v>3.2405832000000006</v>
      </c>
      <c r="M101" s="296">
        <f>IF(M$15=0,0,M$15/OIS_fec!M$15)</f>
        <v>3.2405832000000006</v>
      </c>
      <c r="N101" s="296">
        <f>IF(N$15=0,0,N$15/OIS_fec!N$15)</f>
        <v>3.2159311065814631</v>
      </c>
      <c r="O101" s="296">
        <f>IF(O$15=0,0,O$15/OIS_fec!O$15)</f>
        <v>3.2405832000000006</v>
      </c>
      <c r="P101" s="296">
        <f>IF(P$15=0,0,P$15/OIS_fec!P$15)</f>
        <v>3.2405832000000001</v>
      </c>
      <c r="Q101" s="296">
        <f>IF(Q$15=0,0,Q$15/OIS_fec!Q$15)</f>
        <v>3.2405832000000006</v>
      </c>
    </row>
    <row r="102" spans="1:17" x14ac:dyDescent="0.25">
      <c r="A102" s="127" t="s">
        <v>323</v>
      </c>
      <c r="B102" s="296">
        <f>IF(B$26=0,0,B$26/OIS_fec!B$26)</f>
        <v>3.0730546633459586</v>
      </c>
      <c r="C102" s="296">
        <f>IF(C$26=0,0,C$26/OIS_fec!C$26)</f>
        <v>3.0730739114789141</v>
      </c>
      <c r="D102" s="296">
        <f>IF(D$26=0,0,D$26/OIS_fec!D$26)</f>
        <v>3.0725376584724429</v>
      </c>
      <c r="E102" s="296">
        <f>IF(E$26=0,0,E$26/OIS_fec!E$26)</f>
        <v>3.0723307774614019</v>
      </c>
      <c r="F102" s="296">
        <f>IF(F$26=0,0,F$26/OIS_fec!F$26)</f>
        <v>3.0513372736766979</v>
      </c>
      <c r="G102" s="296">
        <f>IF(G$26=0,0,G$26/OIS_fec!G$26)</f>
        <v>3.1396706925080275</v>
      </c>
      <c r="H102" s="296">
        <f>IF(H$26=0,0,H$26/OIS_fec!H$26)</f>
        <v>3.0535637052626647</v>
      </c>
      <c r="I102" s="296">
        <f>IF(I$26=0,0,I$26/OIS_fec!I$26)</f>
        <v>3.0842322791522654</v>
      </c>
      <c r="J102" s="296">
        <f>IF(J$26=0,0,J$26/OIS_fec!J$26)</f>
        <v>3.1017214575575189</v>
      </c>
      <c r="K102" s="296">
        <f>IF(K$26=0,0,K$26/OIS_fec!K$26)</f>
        <v>3.0499752879868356</v>
      </c>
      <c r="L102" s="296">
        <f>IF(L$26=0,0,L$26/OIS_fec!L$26)</f>
        <v>3.0692885428510772</v>
      </c>
      <c r="M102" s="296">
        <f>IF(M$26=0,0,M$26/OIS_fec!M$26)</f>
        <v>3.0949759987418655</v>
      </c>
      <c r="N102" s="296">
        <f>IF(N$26=0,0,N$26/OIS_fec!N$26)</f>
        <v>3.0044911821083211</v>
      </c>
      <c r="O102" s="296">
        <f>IF(O$26=0,0,O$26/OIS_fec!O$26)</f>
        <v>3.0579568743563339</v>
      </c>
      <c r="P102" s="296">
        <f>IF(P$26=0,0,P$26/OIS_fec!P$26)</f>
        <v>2.9889552301172455</v>
      </c>
      <c r="Q102" s="296">
        <f>IF(Q$26=0,0,Q$26/OIS_fec!Q$26)</f>
        <v>2.9398160166081886</v>
      </c>
    </row>
    <row r="103" spans="1:17" x14ac:dyDescent="0.25">
      <c r="A103" s="127" t="s">
        <v>322</v>
      </c>
      <c r="B103" s="296">
        <f>IF(B$34=0,0,B$34/OIS_fec!B$34)</f>
        <v>3.1024187999999997</v>
      </c>
      <c r="C103" s="296">
        <f>IF(C$34=0,0,C$34/OIS_fec!C$34)</f>
        <v>3.1024187999999997</v>
      </c>
      <c r="D103" s="296">
        <f>IF(D$34=0,0,D$34/OIS_fec!D$34)</f>
        <v>3.1024188000000001</v>
      </c>
      <c r="E103" s="296">
        <f>IF(E$34=0,0,E$34/OIS_fec!E$34)</f>
        <v>3.1024188000000006</v>
      </c>
      <c r="F103" s="296">
        <f>IF(F$34=0,0,F$34/OIS_fec!F$34)</f>
        <v>3.097976147178422</v>
      </c>
      <c r="G103" s="296">
        <f>IF(G$34=0,0,G$34/OIS_fec!G$34)</f>
        <v>3.2032640634374365</v>
      </c>
      <c r="H103" s="296">
        <f>IF(H$34=0,0,H$34/OIS_fec!H$34)</f>
        <v>3.1193040104258229</v>
      </c>
      <c r="I103" s="296">
        <f>IF(I$34=0,0,I$34/OIS_fec!I$34)</f>
        <v>3.1533141185599733</v>
      </c>
      <c r="J103" s="296">
        <f>IF(J$34=0,0,J$34/OIS_fec!J$34)</f>
        <v>3.1714840310768779</v>
      </c>
      <c r="K103" s="296">
        <f>IF(K$34=0,0,K$34/OIS_fec!K$34)</f>
        <v>3.1165063259833694</v>
      </c>
      <c r="L103" s="296">
        <f>IF(L$34=0,0,L$34/OIS_fec!L$34)</f>
        <v>3.1377518064716412</v>
      </c>
      <c r="M103" s="296">
        <f>IF(M$34=0,0,M$34/OIS_fec!M$34)</f>
        <v>3.1647905466618482</v>
      </c>
      <c r="N103" s="296">
        <f>IF(N$34=0,0,N$34/OIS_fec!N$34)</f>
        <v>2.9703968033522172</v>
      </c>
      <c r="O103" s="296">
        <f>IF(O$34=0,0,O$34/OIS_fec!O$34)</f>
        <v>3.0478073929836382</v>
      </c>
      <c r="P103" s="296">
        <f>IF(P$34=0,0,P$34/OIS_fec!P$34)</f>
        <v>2.9398771184068293</v>
      </c>
      <c r="Q103" s="296">
        <f>IF(Q$34=0,0,Q$34/OIS_fec!Q$34)</f>
        <v>2.8377517458267505</v>
      </c>
    </row>
    <row r="104" spans="1:17" x14ac:dyDescent="0.25">
      <c r="A104" s="127" t="s">
        <v>321</v>
      </c>
      <c r="B104" s="296">
        <f>IF(B$53=0,0,B$53/OIS_fec!B$53)</f>
        <v>0</v>
      </c>
      <c r="C104" s="296">
        <f>IF(C$53=0,0,C$53/OIS_fec!C$53)</f>
        <v>0</v>
      </c>
      <c r="D104" s="296">
        <f>IF(D$53=0,0,D$53/OIS_fec!D$53)</f>
        <v>0</v>
      </c>
      <c r="E104" s="296">
        <f>IF(E$53=0,0,E$53/OIS_fec!E$53)</f>
        <v>0</v>
      </c>
      <c r="F104" s="296">
        <f>IF(F$53=0,0,F$53/OIS_fec!F$53)</f>
        <v>0</v>
      </c>
      <c r="G104" s="296">
        <f>IF(G$53=0,0,G$53/OIS_fec!G$53)</f>
        <v>0</v>
      </c>
      <c r="H104" s="296">
        <f>IF(H$53=0,0,H$53/OIS_fec!H$53)</f>
        <v>0</v>
      </c>
      <c r="I104" s="296">
        <f>IF(I$53=0,0,I$53/OIS_fec!I$53)</f>
        <v>0</v>
      </c>
      <c r="J104" s="296">
        <f>IF(J$53=0,0,J$53/OIS_fec!J$53)</f>
        <v>0</v>
      </c>
      <c r="K104" s="296">
        <f>IF(K$53=0,0,K$53/OIS_fec!K$53)</f>
        <v>0</v>
      </c>
      <c r="L104" s="296">
        <f>IF(L$53=0,0,L$53/OIS_fec!L$53)</f>
        <v>0</v>
      </c>
      <c r="M104" s="296">
        <f>IF(M$53=0,0,M$53/OIS_fec!M$53)</f>
        <v>0</v>
      </c>
      <c r="N104" s="296">
        <f>IF(N$53=0,0,N$53/OIS_fec!N$53)</f>
        <v>0</v>
      </c>
      <c r="O104" s="296">
        <f>IF(O$53=0,0,O$53/OIS_fec!O$53)</f>
        <v>0</v>
      </c>
      <c r="P104" s="296">
        <f>IF(P$53=0,0,P$53/OIS_fec!P$53)</f>
        <v>0</v>
      </c>
      <c r="Q104" s="296">
        <f>IF(Q$53=0,0,Q$53/OIS_fec!Q$53)</f>
        <v>0</v>
      </c>
    </row>
    <row r="105" spans="1:17" x14ac:dyDescent="0.25">
      <c r="A105" s="127" t="s">
        <v>320</v>
      </c>
      <c r="B105" s="296">
        <f>IF(B$67=0,0,B$67/OIS_fec!B$67)</f>
        <v>3.1024187999999997</v>
      </c>
      <c r="C105" s="296">
        <f>IF(C$67=0,0,C$67/OIS_fec!C$67)</f>
        <v>3.1024188000000001</v>
      </c>
      <c r="D105" s="296">
        <f>IF(D$67=0,0,D$67/OIS_fec!D$67)</f>
        <v>3.1024188000000001</v>
      </c>
      <c r="E105" s="296">
        <f>IF(E$67=0,0,E$67/OIS_fec!E$67)</f>
        <v>3.1024188000000006</v>
      </c>
      <c r="F105" s="296">
        <f>IF(F$67=0,0,F$67/OIS_fec!F$67)</f>
        <v>3.1024188000000001</v>
      </c>
      <c r="G105" s="296">
        <f>IF(G$67=0,0,G$67/OIS_fec!G$67)</f>
        <v>3.1024188000000001</v>
      </c>
      <c r="H105" s="296">
        <f>IF(H$67=0,0,H$67/OIS_fec!H$67)</f>
        <v>3.1024187999999997</v>
      </c>
      <c r="I105" s="296">
        <f>IF(I$67=0,0,I$67/OIS_fec!I$67)</f>
        <v>3.1024188000000001</v>
      </c>
      <c r="J105" s="296">
        <f>IF(J$67=0,0,J$67/OIS_fec!J$67)</f>
        <v>3.1024188000000006</v>
      </c>
      <c r="K105" s="296">
        <f>IF(K$67=0,0,K$67/OIS_fec!K$67)</f>
        <v>3.1024187999999997</v>
      </c>
      <c r="L105" s="296">
        <f>IF(L$67=0,0,L$67/OIS_fec!L$67)</f>
        <v>3.1024188000000001</v>
      </c>
      <c r="M105" s="296">
        <f>IF(M$67=0,0,M$67/OIS_fec!M$67)</f>
        <v>3.1024188000000006</v>
      </c>
      <c r="N105" s="296">
        <f>IF(N$67=0,0,N$67/OIS_fec!N$67)</f>
        <v>3.1024188000000001</v>
      </c>
      <c r="O105" s="296">
        <f>IF(O$67=0,0,O$67/OIS_fec!O$67)</f>
        <v>3.1024188000000006</v>
      </c>
      <c r="P105" s="296">
        <f>IF(P$67=0,0,P$67/OIS_fec!P$67)</f>
        <v>3.1024188000000001</v>
      </c>
      <c r="Q105" s="296">
        <f>IF(Q$67=0,0,Q$67/OIS_fec!Q$67)</f>
        <v>3.1024187999999997</v>
      </c>
    </row>
    <row r="106" spans="1:17" x14ac:dyDescent="0.25">
      <c r="A106" s="72" t="s">
        <v>319</v>
      </c>
      <c r="B106" s="295">
        <f>IF(B$68=0,0,B$68/OIS_fec!B$68)</f>
        <v>0</v>
      </c>
      <c r="C106" s="295">
        <f>IF(C$68=0,0,C$68/OIS_fec!C$68)</f>
        <v>0</v>
      </c>
      <c r="D106" s="295">
        <f>IF(D$68=0,0,D$68/OIS_fec!D$68)</f>
        <v>0</v>
      </c>
      <c r="E106" s="295">
        <f>IF(E$68=0,0,E$68/OIS_fec!E$68)</f>
        <v>0</v>
      </c>
      <c r="F106" s="295">
        <f>IF(F$68=0,0,F$68/OIS_fec!F$68)</f>
        <v>0</v>
      </c>
      <c r="G106" s="295">
        <f>IF(G$68=0,0,G$68/OIS_fec!G$68)</f>
        <v>0</v>
      </c>
      <c r="H106" s="295">
        <f>IF(H$68=0,0,H$68/OIS_fec!H$68)</f>
        <v>0</v>
      </c>
      <c r="I106" s="295">
        <f>IF(I$68=0,0,I$68/OIS_fec!I$68)</f>
        <v>0</v>
      </c>
      <c r="J106" s="295">
        <f>IF(J$68=0,0,J$68/OIS_fec!J$68)</f>
        <v>0</v>
      </c>
      <c r="K106" s="295">
        <f>IF(K$68=0,0,K$68/OIS_fec!K$68)</f>
        <v>0</v>
      </c>
      <c r="L106" s="295">
        <f>IF(L$68=0,0,L$68/OIS_fec!L$68)</f>
        <v>0</v>
      </c>
      <c r="M106" s="295">
        <f>IF(M$68=0,0,M$68/OIS_fec!M$68)</f>
        <v>0</v>
      </c>
      <c r="N106" s="295">
        <f>IF(N$68=0,0,N$68/OIS_fec!N$68)</f>
        <v>0</v>
      </c>
      <c r="O106" s="295">
        <f>IF(O$68=0,0,O$68/OIS_fec!O$68)</f>
        <v>0</v>
      </c>
      <c r="P106" s="295">
        <f>IF(P$68=0,0,P$68/OIS_fec!P$68)</f>
        <v>0</v>
      </c>
      <c r="Q106" s="295">
        <f>IF(Q$68=0,0,Q$68/OIS_fec!Q$68)</f>
        <v>0</v>
      </c>
    </row>
  </sheetData>
  <pageMargins left="0.39370078740157483" right="0.39370078740157483" top="0.39370078740157483" bottom="0.39370078740157483" header="0.31496062992125984" footer="0.31496062992125984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49</vt:i4>
      </vt:variant>
    </vt:vector>
  </HeadingPairs>
  <TitlesOfParts>
    <vt:vector size="99" baseType="lpstr">
      <vt:lpstr>cover</vt:lpstr>
      <vt:lpstr>index</vt:lpstr>
      <vt:lpstr>Ind_Summary</vt:lpstr>
      <vt:lpstr>Ind_Summary_fec</vt:lpstr>
      <vt:lpstr>Ind_Summary_ued</vt:lpstr>
      <vt:lpstr>Ind_Summary_emi</vt:lpstr>
      <vt:lpstr>ISI</vt:lpstr>
      <vt:lpstr>ISI_fec</vt:lpstr>
      <vt:lpstr>ISI_ued</vt:lpstr>
      <vt:lpstr>ISI_emi</vt:lpstr>
      <vt:lpstr>NFM</vt:lpstr>
      <vt:lpstr>NFM_fec</vt:lpstr>
      <vt:lpstr>NFM_ued</vt:lpstr>
      <vt:lpstr>NFM_emi</vt:lpstr>
      <vt:lpstr>CHI</vt:lpstr>
      <vt:lpstr>CHI_fec</vt:lpstr>
      <vt:lpstr>CHI_ued</vt:lpstr>
      <vt:lpstr>CHI_emi</vt:lpstr>
      <vt:lpstr>NMM</vt:lpstr>
      <vt:lpstr>NMM_fec</vt:lpstr>
      <vt:lpstr>NMM_ued</vt:lpstr>
      <vt:lpstr>NMM_emi</vt:lpstr>
      <vt:lpstr>PPA</vt:lpstr>
      <vt:lpstr>PPA_fec</vt:lpstr>
      <vt:lpstr>PPA_ued</vt:lpstr>
      <vt:lpstr>PPA_emi</vt:lpstr>
      <vt:lpstr>FBT</vt:lpstr>
      <vt:lpstr>FBT_fec</vt:lpstr>
      <vt:lpstr>FBT_ued</vt:lpstr>
      <vt:lpstr>FBT_emi</vt:lpstr>
      <vt:lpstr>TRE</vt:lpstr>
      <vt:lpstr>TRE_fec</vt:lpstr>
      <vt:lpstr>TRE_ued</vt:lpstr>
      <vt:lpstr>TRE_emi</vt:lpstr>
      <vt:lpstr>MAE</vt:lpstr>
      <vt:lpstr>MAE_fec</vt:lpstr>
      <vt:lpstr>MAE_ued</vt:lpstr>
      <vt:lpstr>MAE_emi</vt:lpstr>
      <vt:lpstr>TEL</vt:lpstr>
      <vt:lpstr>TEL_fec</vt:lpstr>
      <vt:lpstr>TEL_ued</vt:lpstr>
      <vt:lpstr>TEL_emi</vt:lpstr>
      <vt:lpstr>WWP</vt:lpstr>
      <vt:lpstr>WWP_fec</vt:lpstr>
      <vt:lpstr>WWP_ued</vt:lpstr>
      <vt:lpstr>WWP_emi</vt:lpstr>
      <vt:lpstr>OIS</vt:lpstr>
      <vt:lpstr>OIS_fec</vt:lpstr>
      <vt:lpstr>OIS_ued</vt:lpstr>
      <vt:lpstr>OIS_emi</vt:lpstr>
      <vt:lpstr>Ind_Summary!Print_Area</vt:lpstr>
      <vt:lpstr>CHI!Print_Titles</vt:lpstr>
      <vt:lpstr>CHI_emi!Print_Titles</vt:lpstr>
      <vt:lpstr>CHI_fec!Print_Titles</vt:lpstr>
      <vt:lpstr>CHI_ued!Print_Titles</vt:lpstr>
      <vt:lpstr>FBT!Print_Titles</vt:lpstr>
      <vt:lpstr>FBT_emi!Print_Titles</vt:lpstr>
      <vt:lpstr>FBT_fec!Print_Titles</vt:lpstr>
      <vt:lpstr>FBT_ued!Print_Titles</vt:lpstr>
      <vt:lpstr>Ind_Summary!Print_Titles</vt:lpstr>
      <vt:lpstr>Ind_Summary_emi!Print_Titles</vt:lpstr>
      <vt:lpstr>Ind_Summary_fec!Print_Titles</vt:lpstr>
      <vt:lpstr>Ind_Summary_ued!Print_Titles</vt:lpstr>
      <vt:lpstr>ISI!Print_Titles</vt:lpstr>
      <vt:lpstr>ISI_emi!Print_Titles</vt:lpstr>
      <vt:lpstr>ISI_fec!Print_Titles</vt:lpstr>
      <vt:lpstr>ISI_ued!Print_Titles</vt:lpstr>
      <vt:lpstr>MAE!Print_Titles</vt:lpstr>
      <vt:lpstr>MAE_emi!Print_Titles</vt:lpstr>
      <vt:lpstr>MAE_fec!Print_Titles</vt:lpstr>
      <vt:lpstr>MAE_ued!Print_Titles</vt:lpstr>
      <vt:lpstr>NFM!Print_Titles</vt:lpstr>
      <vt:lpstr>NFM_emi!Print_Titles</vt:lpstr>
      <vt:lpstr>NFM_fec!Print_Titles</vt:lpstr>
      <vt:lpstr>NFM_ued!Print_Titles</vt:lpstr>
      <vt:lpstr>NMM!Print_Titles</vt:lpstr>
      <vt:lpstr>NMM_emi!Print_Titles</vt:lpstr>
      <vt:lpstr>NMM_fec!Print_Titles</vt:lpstr>
      <vt:lpstr>NMM_ued!Print_Titles</vt:lpstr>
      <vt:lpstr>OIS!Print_Titles</vt:lpstr>
      <vt:lpstr>OIS_emi!Print_Titles</vt:lpstr>
      <vt:lpstr>OIS_fec!Print_Titles</vt:lpstr>
      <vt:lpstr>OIS_ued!Print_Titles</vt:lpstr>
      <vt:lpstr>PPA!Print_Titles</vt:lpstr>
      <vt:lpstr>PPA_emi!Print_Titles</vt:lpstr>
      <vt:lpstr>PPA_fec!Print_Titles</vt:lpstr>
      <vt:lpstr>PPA_ued!Print_Titles</vt:lpstr>
      <vt:lpstr>TEL!Print_Titles</vt:lpstr>
      <vt:lpstr>TEL_emi!Print_Titles</vt:lpstr>
      <vt:lpstr>TEL_fec!Print_Titles</vt:lpstr>
      <vt:lpstr>TEL_ued!Print_Titles</vt:lpstr>
      <vt:lpstr>TRE!Print_Titles</vt:lpstr>
      <vt:lpstr>TRE_emi!Print_Titles</vt:lpstr>
      <vt:lpstr>TRE_fec!Print_Titles</vt:lpstr>
      <vt:lpstr>TRE_ued!Print_Titles</vt:lpstr>
      <vt:lpstr>WWP!Print_Titles</vt:lpstr>
      <vt:lpstr>WWP_emi!Print_Titles</vt:lpstr>
      <vt:lpstr>WWP_fec!Print_Titles</vt:lpstr>
      <vt:lpstr>WWP_ued!Print_Titles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2018-07-16T15:36:15Z</dcterms:created>
  <dcterms:modified xsi:type="dcterms:W3CDTF">2018-07-16T15:36:15Z</dcterms:modified>
</cp:coreProperties>
</file>